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CLAUDIA CASILLAS\TRANSPARENCIA\ARCHIVOS\2017\CUENTA PÚBLICA ANUAL\"/>
    </mc:Choice>
  </mc:AlternateContent>
  <bookViews>
    <workbookView xWindow="3720" yWindow="0" windowWidth="19560" windowHeight="7608" tabRatio="954" activeTab="1"/>
  </bookViews>
  <sheets>
    <sheet name="Contenido" sheetId="2" r:id="rId1"/>
    <sheet name="Notas a los Edos Financieros" sheetId="553" r:id="rId2"/>
    <sheet name="ESF-01-DIF" sheetId="5" r:id="rId3"/>
    <sheet name="ESF-02-DIF" sheetId="6" r:id="rId4"/>
    <sheet name="ESF-03-DIF" sheetId="7" r:id="rId5"/>
    <sheet name="ESF-04-DIF" sheetId="8" r:id="rId6"/>
    <sheet name="ESF-05-DIF" sheetId="9" r:id="rId7"/>
    <sheet name="ESF-06-DIF " sheetId="10" r:id="rId8"/>
    <sheet name="ESF-07-DIF" sheetId="11" r:id="rId9"/>
    <sheet name="ESF-08-DIF" sheetId="12" r:id="rId10"/>
    <sheet name="ESF-09-DIF" sheetId="13" r:id="rId11"/>
    <sheet name="ESF-10-DIF" sheetId="14" r:id="rId12"/>
    <sheet name="ESF-11-DIF" sheetId="15" r:id="rId13"/>
    <sheet name="ESF-12-DIF " sheetId="16" r:id="rId14"/>
    <sheet name="ESF-13-DIF" sheetId="17" r:id="rId15"/>
    <sheet name="ESF-14-DIF" sheetId="18" r:id="rId16"/>
    <sheet name="ESF-15-DIF" sheetId="19" r:id="rId17"/>
    <sheet name="EA-01-DIF" sheetId="20" r:id="rId18"/>
    <sheet name="EA-02-DIF" sheetId="21" r:id="rId19"/>
    <sheet name="EA-03-DIF" sheetId="22" r:id="rId20"/>
    <sheet name="VHP-01-DIF" sheetId="23" r:id="rId21"/>
    <sheet name="VHP-02-DIF" sheetId="24" r:id="rId22"/>
    <sheet name="EFE-01-DIF  " sheetId="25" r:id="rId23"/>
    <sheet name="EFE-02-DIF" sheetId="26" r:id="rId24"/>
    <sheet name="EFE-03-DIF" sheetId="27" r:id="rId25"/>
    <sheet name="Conciliacion_Ig-DIF" sheetId="28" r:id="rId26"/>
    <sheet name="Conciliacion_Eg-DIF" sheetId="29" r:id="rId27"/>
    <sheet name="Memoria-DIF" sheetId="30" r:id="rId28"/>
    <sheet name="ESF-01-COMUDE" sheetId="31" r:id="rId29"/>
    <sheet name="ESF-02-COMUDE " sheetId="32" r:id="rId30"/>
    <sheet name="ESF-03-COMUDE" sheetId="33" r:id="rId31"/>
    <sheet name="ESF-04-COMUDE" sheetId="468" r:id="rId32"/>
    <sheet name="ESF-05-COMUDE" sheetId="34" r:id="rId33"/>
    <sheet name="ESF-06-COMUDE " sheetId="35" r:id="rId34"/>
    <sheet name="ESF-07-COMUDE" sheetId="36" r:id="rId35"/>
    <sheet name="ESF-08-COMUDE" sheetId="37" r:id="rId36"/>
    <sheet name="ESF-09-COMUDE" sheetId="38" r:id="rId37"/>
    <sheet name="ESF-10-COMUDE" sheetId="39" r:id="rId38"/>
    <sheet name="ESF-11-COMUDE" sheetId="40" r:id="rId39"/>
    <sheet name="ESF-12-COMUDE" sheetId="41" r:id="rId40"/>
    <sheet name="ESF-13-COMUDE" sheetId="42" r:id="rId41"/>
    <sheet name="ESF-14-COMUDE" sheetId="43" r:id="rId42"/>
    <sheet name="ESF-15-COMUDE" sheetId="44" r:id="rId43"/>
    <sheet name="ERA-01-COMUDE" sheetId="45" r:id="rId44"/>
    <sheet name="ERA-02-COMUDE" sheetId="46" r:id="rId45"/>
    <sheet name="ERA-03-COMUDE " sheetId="47" r:id="rId46"/>
    <sheet name="VHP-01-COMUDE" sheetId="48" r:id="rId47"/>
    <sheet name="VHP-02-COMUDE" sheetId="49" r:id="rId48"/>
    <sheet name="EFE-01-COMUDE  " sheetId="51" r:id="rId49"/>
    <sheet name="EFE-02-COMUDE" sheetId="52" r:id="rId50"/>
    <sheet name="EFE-03-COMUDE" sheetId="50" r:id="rId51"/>
    <sheet name="Conciliacion_Ig-COMUDE" sheetId="53" r:id="rId52"/>
    <sheet name="Conciliacion_Eg-COMUDE" sheetId="54" r:id="rId53"/>
    <sheet name="Memoria-COMUDE" sheetId="55" r:id="rId54"/>
    <sheet name="ESF-01-SAPAL" sheetId="56" r:id="rId55"/>
    <sheet name="ESF-02-SAPAL " sheetId="57" r:id="rId56"/>
    <sheet name="ESF-03-SAPAL" sheetId="58" r:id="rId57"/>
    <sheet name="ESF-04-SAPAL" sheetId="59" r:id="rId58"/>
    <sheet name="ESF-05-SAPAL" sheetId="60" r:id="rId59"/>
    <sheet name="ESF-06-SAPAL" sheetId="61" r:id="rId60"/>
    <sheet name="ESF-07-SAPAL" sheetId="62" r:id="rId61"/>
    <sheet name="ESF-08-SAPAL" sheetId="63" r:id="rId62"/>
    <sheet name="ESF-09-SAPAL" sheetId="64" r:id="rId63"/>
    <sheet name="ESF-10-SAPAL" sheetId="65" r:id="rId64"/>
    <sheet name="ESF-11-SAPAL" sheetId="66" r:id="rId65"/>
    <sheet name="ESF-12-SAPAL " sheetId="67" r:id="rId66"/>
    <sheet name="ESF-13-SAPAL" sheetId="68" r:id="rId67"/>
    <sheet name="ESF-14-SAPAL" sheetId="69" r:id="rId68"/>
    <sheet name="ESF-15-SAPAL" sheetId="70" r:id="rId69"/>
    <sheet name="EA-01-SAPAL" sheetId="71" r:id="rId70"/>
    <sheet name="EA-02-SAPAL" sheetId="72" r:id="rId71"/>
    <sheet name="EA-03-SAPAL" sheetId="73" r:id="rId72"/>
    <sheet name="VHP-01-SAPAL" sheetId="74" r:id="rId73"/>
    <sheet name="VHP-02-SAPAL" sheetId="75" r:id="rId74"/>
    <sheet name="EFE-01-SAPAL  " sheetId="76" r:id="rId75"/>
    <sheet name="EFE-02-SAPAL" sheetId="77" r:id="rId76"/>
    <sheet name="EFE-03-SAPAL" sheetId="78" r:id="rId77"/>
    <sheet name="Conciliacion_Ig-SAPAL" sheetId="79" r:id="rId78"/>
    <sheet name="Conciliacion_Eg-SAPAL" sheetId="80" r:id="rId79"/>
    <sheet name="Memoria-SAPAL" sheetId="81" r:id="rId80"/>
    <sheet name="ESF-01-IMM" sheetId="82" r:id="rId81"/>
    <sheet name="ESF-02-IMM " sheetId="83" r:id="rId82"/>
    <sheet name="ESF-03-IMM" sheetId="84" r:id="rId83"/>
    <sheet name="ESF-04-IMM" sheetId="85" r:id="rId84"/>
    <sheet name="ESF-05-IMM" sheetId="86" r:id="rId85"/>
    <sheet name="ESF-06-IMM " sheetId="87" r:id="rId86"/>
    <sheet name="ESF-07-IMM" sheetId="88" r:id="rId87"/>
    <sheet name="ESF-08-IMM" sheetId="89" r:id="rId88"/>
    <sheet name="ESF-09-IMM" sheetId="90" r:id="rId89"/>
    <sheet name="ESF-10-IMM" sheetId="91" r:id="rId90"/>
    <sheet name="ESF-11-IMM" sheetId="92" r:id="rId91"/>
    <sheet name="ESF-12-IMM " sheetId="93" r:id="rId92"/>
    <sheet name="ESF-13-IMM" sheetId="94" r:id="rId93"/>
    <sheet name="ESF-14-IMM" sheetId="95" r:id="rId94"/>
    <sheet name="ESF-15-IMM" sheetId="96" r:id="rId95"/>
    <sheet name="EA-01-IMM" sheetId="97" r:id="rId96"/>
    <sheet name="EA-02-IMM" sheetId="98" r:id="rId97"/>
    <sheet name="EA-03-IMM" sheetId="99" r:id="rId98"/>
    <sheet name="VHP-01-IMM" sheetId="100" r:id="rId99"/>
    <sheet name="VHP-02-IMM" sheetId="101" r:id="rId100"/>
    <sheet name="EFE-01-IMM  " sheetId="102" r:id="rId101"/>
    <sheet name="EFE-02-IMM" sheetId="103" r:id="rId102"/>
    <sheet name="EFE-03-IMM" sheetId="104" r:id="rId103"/>
    <sheet name="Conciliacion_Ig-IMM" sheetId="105" r:id="rId104"/>
    <sheet name="Conciliacion_Eg-IMM" sheetId="106" r:id="rId105"/>
    <sheet name="Memoria-IMM" sheetId="107" r:id="rId106"/>
    <sheet name="ESF-01-ZOOLEON" sheetId="108" r:id="rId107"/>
    <sheet name="ESF-02-ZOOLEON " sheetId="109" r:id="rId108"/>
    <sheet name="ESF-03-ZOOLEON" sheetId="110" r:id="rId109"/>
    <sheet name="ESF-04-ZOOLEON" sheetId="111" r:id="rId110"/>
    <sheet name="ESF-05-ZOOLEON" sheetId="112" r:id="rId111"/>
    <sheet name="ESF-06-ZOOLEON " sheetId="113" r:id="rId112"/>
    <sheet name="ESF-07-ZOOLEON" sheetId="114" r:id="rId113"/>
    <sheet name="ESF-08-ZOOLEON" sheetId="115" r:id="rId114"/>
    <sheet name="ESF-09-ZOOLEON" sheetId="116" r:id="rId115"/>
    <sheet name="ESF-10-ZOOLEON" sheetId="117" r:id="rId116"/>
    <sheet name="ESF-11-ZOOLEON" sheetId="118" r:id="rId117"/>
    <sheet name="ESF-12-ZOOLEON " sheetId="119" r:id="rId118"/>
    <sheet name="ESF-13-ZOOLEON" sheetId="120" r:id="rId119"/>
    <sheet name="ESF-14-ZOOLEON" sheetId="121" r:id="rId120"/>
    <sheet name="ESF-15-ZOOLEON" sheetId="122" r:id="rId121"/>
    <sheet name="EA-01-ZOOLEON" sheetId="123" r:id="rId122"/>
    <sheet name="EA-02-ZOOLEON" sheetId="124" r:id="rId123"/>
    <sheet name="EA-03-ZOOLEON" sheetId="125" r:id="rId124"/>
    <sheet name="VHP-01-ZOOLEON" sheetId="126" r:id="rId125"/>
    <sheet name="VHP-02-ZOOLEON" sheetId="127" r:id="rId126"/>
    <sheet name="EFE-01-ZOOLEON  " sheetId="128" r:id="rId127"/>
    <sheet name="EFE-02-ZOOLEON" sheetId="129" r:id="rId128"/>
    <sheet name="EFE-03-ZOOLEON" sheetId="130" r:id="rId129"/>
    <sheet name="Conciliacion_Ig-ZOOLEON" sheetId="131" r:id="rId130"/>
    <sheet name="Conciliacion_Eg-ZOOLEON" sheetId="132" r:id="rId131"/>
    <sheet name="Memoria-ZOOLEON" sheetId="133" r:id="rId132"/>
    <sheet name="ESF-01-FPJ" sheetId="476" r:id="rId133"/>
    <sheet name="ESF-02-FPJ " sheetId="477" r:id="rId134"/>
    <sheet name="ESF-03-FPJ" sheetId="478" r:id="rId135"/>
    <sheet name="ESF-05-FPJ" sheetId="479" r:id="rId136"/>
    <sheet name="ESF-06-FPJ" sheetId="480" r:id="rId137"/>
    <sheet name="ESF-07-FPJ" sheetId="481" r:id="rId138"/>
    <sheet name="ESF-08-FPJ" sheetId="482" r:id="rId139"/>
    <sheet name="ESF-09-FPJ" sheetId="483" r:id="rId140"/>
    <sheet name="ESF-10-FPJ" sheetId="484" r:id="rId141"/>
    <sheet name="ESF-11-FPJ" sheetId="485" r:id="rId142"/>
    <sheet name="ESF-12-FPJ " sheetId="486" r:id="rId143"/>
    <sheet name="ESF-14-FPJ" sheetId="487" r:id="rId144"/>
    <sheet name="ESF-15-FPJ" sheetId="488" r:id="rId145"/>
    <sheet name="EA-01-FPJ" sheetId="489" r:id="rId146"/>
    <sheet name="ESF-13-FPJ" sheetId="490" r:id="rId147"/>
    <sheet name="EA-02-FPJ" sheetId="491" r:id="rId148"/>
    <sheet name="EA-03-FPJ" sheetId="492" r:id="rId149"/>
    <sheet name="VHP-01-FPJ" sheetId="493" r:id="rId150"/>
    <sheet name="VHP-02-FPJ" sheetId="494" r:id="rId151"/>
    <sheet name="EFE-01-FPJ" sheetId="495" r:id="rId152"/>
    <sheet name="EFE-02-FPJ" sheetId="496" r:id="rId153"/>
    <sheet name="EFE-03-FPJ" sheetId="497" r:id="rId154"/>
    <sheet name="Conciliacion_Ig-FPJ" sheetId="498" r:id="rId155"/>
    <sheet name="Conciliacion_Eg-FPJ" sheetId="499" r:id="rId156"/>
    <sheet name="Memoria-FPJ" sheetId="500" r:id="rId157"/>
    <sheet name="ESF-01-EXPLORA" sheetId="134" r:id="rId158"/>
    <sheet name="ESF-02-EXPLORA " sheetId="135" r:id="rId159"/>
    <sheet name="ESF-03-EXPLORA" sheetId="136" r:id="rId160"/>
    <sheet name="ESF-04-EXPLORA" sheetId="469" r:id="rId161"/>
    <sheet name="ESF-05-EXPLORA" sheetId="137" r:id="rId162"/>
    <sheet name="ESF-06-EXPLORA " sheetId="138" r:id="rId163"/>
    <sheet name="ESF-07-EXPLORA" sheetId="139" r:id="rId164"/>
    <sheet name="ESF-08-EXPLORA" sheetId="140" r:id="rId165"/>
    <sheet name="ESF-09-EXPLORA" sheetId="141" r:id="rId166"/>
    <sheet name="ESF-10-EXPLORA" sheetId="142" r:id="rId167"/>
    <sheet name="ESF-11-EXPLORA" sheetId="143" r:id="rId168"/>
    <sheet name="ESF-12-EXPLORA" sheetId="144" r:id="rId169"/>
    <sheet name="ESF-13-EXPLORA" sheetId="145" r:id="rId170"/>
    <sheet name="ESF-14-EXPLORA" sheetId="146" r:id="rId171"/>
    <sheet name="ESF-15-EXPLORA" sheetId="147" r:id="rId172"/>
    <sheet name="EA-01-EXPLORA" sheetId="148" r:id="rId173"/>
    <sheet name="EA-02-EXPLORA" sheetId="149" r:id="rId174"/>
    <sheet name="EA-03-EXPLORA " sheetId="150" r:id="rId175"/>
    <sheet name="VHP-01-EXPLORA" sheetId="151" r:id="rId176"/>
    <sheet name="VHP-02-EXPLORA" sheetId="152" r:id="rId177"/>
    <sheet name="EFE-01-EXPLORA" sheetId="153" r:id="rId178"/>
    <sheet name="EFE-02-EXPLORA" sheetId="154" r:id="rId179"/>
    <sheet name="EFE-03-EXPLORA" sheetId="155" r:id="rId180"/>
    <sheet name="Conciliacion_Ig-EXPLORA" sheetId="156" r:id="rId181"/>
    <sheet name="Conciliacion_Eg-EXPLORA" sheetId="157" r:id="rId182"/>
    <sheet name="Memoria-EXPLORA" sheetId="158" r:id="rId183"/>
    <sheet name="ESF-01-ICL" sheetId="159" r:id="rId184"/>
    <sheet name="ESF-02-ICL " sheetId="160" r:id="rId185"/>
    <sheet name="ESF-03-ICL" sheetId="161" r:id="rId186"/>
    <sheet name="ESF-04-ICL" sheetId="162" r:id="rId187"/>
    <sheet name="ESF-05-ICL" sheetId="163" r:id="rId188"/>
    <sheet name="ESF-06-ICL " sheetId="164" r:id="rId189"/>
    <sheet name="ESF-07-ICL" sheetId="165" r:id="rId190"/>
    <sheet name="ESF-08-ICL" sheetId="166" r:id="rId191"/>
    <sheet name="ESF-09-ICL" sheetId="167" r:id="rId192"/>
    <sheet name="ESF-10-ICL" sheetId="168" r:id="rId193"/>
    <sheet name="ESF-11-ICL" sheetId="169" r:id="rId194"/>
    <sheet name="ESF-12-ICL " sheetId="170" r:id="rId195"/>
    <sheet name="ESF-13-ICL" sheetId="171" r:id="rId196"/>
    <sheet name="ESF-14-ICL" sheetId="172" r:id="rId197"/>
    <sheet name="ESF-15-ICL" sheetId="173" r:id="rId198"/>
    <sheet name="EA-01-ICL" sheetId="174" r:id="rId199"/>
    <sheet name="EA-02-ICL" sheetId="175" r:id="rId200"/>
    <sheet name="EA-03-ICL" sheetId="176" r:id="rId201"/>
    <sheet name="VHP-01-ICL" sheetId="177" r:id="rId202"/>
    <sheet name="VHP-02-ICL" sheetId="178" r:id="rId203"/>
    <sheet name="EFE-01-ICL  " sheetId="179" r:id="rId204"/>
    <sheet name="EFE-02-ICL" sheetId="180" r:id="rId205"/>
    <sheet name="EFE-03-ICL" sheetId="181" r:id="rId206"/>
    <sheet name="Conciliacion_Ig-ICL" sheetId="182" r:id="rId207"/>
    <sheet name="Conciliacion_Eg-ICL" sheetId="183" r:id="rId208"/>
    <sheet name="Memoria-ICL" sheetId="184" r:id="rId209"/>
    <sheet name="ESF-01-MC" sheetId="185" r:id="rId210"/>
    <sheet name="ESF-02-MC " sheetId="186" r:id="rId211"/>
    <sheet name="ESF-03-MC" sheetId="187" r:id="rId212"/>
    <sheet name="ESF-04-MC" sheetId="188" r:id="rId213"/>
    <sheet name="ESF-05-MC" sheetId="189" r:id="rId214"/>
    <sheet name="ESF-06-MC " sheetId="190" r:id="rId215"/>
    <sheet name="ESF-07-MC" sheetId="191" r:id="rId216"/>
    <sheet name="ESF-08-MC" sheetId="192" r:id="rId217"/>
    <sheet name="ESF-09-MC" sheetId="193" r:id="rId218"/>
    <sheet name="ESF-10-MC" sheetId="194" r:id="rId219"/>
    <sheet name="ESF-11-MC" sheetId="195" r:id="rId220"/>
    <sheet name="ESF-12-MC " sheetId="196" r:id="rId221"/>
    <sheet name="ESF-13-MC" sheetId="197" r:id="rId222"/>
    <sheet name="ESF-14-MC" sheetId="198" r:id="rId223"/>
    <sheet name="ESF-15-MC" sheetId="199" r:id="rId224"/>
    <sheet name="EA-01-MC" sheetId="200" r:id="rId225"/>
    <sheet name="EA-02-MC" sheetId="201" r:id="rId226"/>
    <sheet name="EA-03-MC" sheetId="202" r:id="rId227"/>
    <sheet name="VHP-01-MC" sheetId="203" r:id="rId228"/>
    <sheet name="VHP-02-MC" sheetId="204" r:id="rId229"/>
    <sheet name="EFE-01-MC  " sheetId="205" r:id="rId230"/>
    <sheet name="EFE-02-MC" sheetId="206" r:id="rId231"/>
    <sheet name="EFE-03-MC" sheetId="207" r:id="rId232"/>
    <sheet name="Conciliacion_Ig-MC" sheetId="208" r:id="rId233"/>
    <sheet name="Conciliacion_Eg-MC" sheetId="209" r:id="rId234"/>
    <sheet name="Memoria-MC" sheetId="210" r:id="rId235"/>
    <sheet name="ESF-01-FERIALEON" sheetId="211" r:id="rId236"/>
    <sheet name="ESF-02-FERIALEON " sheetId="212" r:id="rId237"/>
    <sheet name="ESF-03-FERIALEON" sheetId="213" r:id="rId238"/>
    <sheet name="ESF-04-FERIALEON" sheetId="214" r:id="rId239"/>
    <sheet name="ESF-05-FERIALEON" sheetId="215" r:id="rId240"/>
    <sheet name="ESF-06-FERIALEON " sheetId="216" r:id="rId241"/>
    <sheet name="ESF-07-FERIALEON" sheetId="217" r:id="rId242"/>
    <sheet name="ESF-08-FERIALEON" sheetId="218" r:id="rId243"/>
    <sheet name="ESF-09-FERIALEON" sheetId="219" r:id="rId244"/>
    <sheet name="ESF-10-FERIALEON" sheetId="220" r:id="rId245"/>
    <sheet name="ESF-11-FERIALEON" sheetId="221" r:id="rId246"/>
    <sheet name="ESF-12-FERIALEON " sheetId="222" r:id="rId247"/>
    <sheet name="ESF-13-FERIALEON" sheetId="223" r:id="rId248"/>
    <sheet name="ESF-14-FERIALEON" sheetId="224" r:id="rId249"/>
    <sheet name="ESF-15-FERIALEON" sheetId="225" r:id="rId250"/>
    <sheet name="EA-01-FERIALEON" sheetId="226" r:id="rId251"/>
    <sheet name="EA-02-FERIALEON" sheetId="227" r:id="rId252"/>
    <sheet name="EA-03-FERIALEON" sheetId="228" r:id="rId253"/>
    <sheet name="VHP-01-FERIALEON" sheetId="229" r:id="rId254"/>
    <sheet name="VHP-02-FERIALEON" sheetId="230" r:id="rId255"/>
    <sheet name="EFE-01-FERIALEON  " sheetId="231" r:id="rId256"/>
    <sheet name="EFE-02-FERIALEON" sheetId="232" r:id="rId257"/>
    <sheet name="EFE-03-FERIALEON" sheetId="233" r:id="rId258"/>
    <sheet name="Conciliacion_Ig-FERIALEON" sheetId="234" r:id="rId259"/>
    <sheet name="Conciliacion_Eg-FERIALEON" sheetId="235" r:id="rId260"/>
    <sheet name="Memoria-FERIALEON" sheetId="236" r:id="rId261"/>
    <sheet name="ESF-01-IMPLAN" sheetId="237" r:id="rId262"/>
    <sheet name="ESF-02-IMPLAN " sheetId="238" r:id="rId263"/>
    <sheet name="ESF-03-IMPLAN" sheetId="239" r:id="rId264"/>
    <sheet name="ESF-04-IMPLAN" sheetId="240" r:id="rId265"/>
    <sheet name="ESF-05-IMPLAN" sheetId="241" r:id="rId266"/>
    <sheet name="ESF-06-IMPLAN " sheetId="242" r:id="rId267"/>
    <sheet name="ESF-07-IMPLAN" sheetId="243" r:id="rId268"/>
    <sheet name="ESF-08-IMPLAN" sheetId="244" r:id="rId269"/>
    <sheet name="ESF-09-IMPLAN" sheetId="245" r:id="rId270"/>
    <sheet name="ESF-10-IMPLAN" sheetId="246" r:id="rId271"/>
    <sheet name="ESF-11-IMPLAN" sheetId="247" r:id="rId272"/>
    <sheet name="ESF-12-IMPLAN " sheetId="248" r:id="rId273"/>
    <sheet name="ESF-13-IMPLAN" sheetId="249" r:id="rId274"/>
    <sheet name="ESF-14-IMPLAN" sheetId="250" r:id="rId275"/>
    <sheet name="ESF-15-IMPLAN" sheetId="251" r:id="rId276"/>
    <sheet name="EA-01-IMPLAN" sheetId="252" r:id="rId277"/>
    <sheet name="EA-02-IMPLAN" sheetId="253" r:id="rId278"/>
    <sheet name="EA-03-IMPLAN" sheetId="254" r:id="rId279"/>
    <sheet name="VHP-01-IMPLAN" sheetId="255" r:id="rId280"/>
    <sheet name="VHP-02-IMPLAN" sheetId="256" r:id="rId281"/>
    <sheet name="EFE-01-IMPLAN  " sheetId="257" r:id="rId282"/>
    <sheet name="EFE-02-IMPLAN" sheetId="258" r:id="rId283"/>
    <sheet name="EFE-03-IMPLAN" sheetId="259" r:id="rId284"/>
    <sheet name="Conciliacion_Ig-IMPLAN" sheetId="260" r:id="rId285"/>
    <sheet name="Conciliacion_Eg-IMPLAN" sheetId="261" r:id="rId286"/>
    <sheet name="Memoria-IMPLAN" sheetId="262" r:id="rId287"/>
    <sheet name="ESF-01-PPM" sheetId="263" r:id="rId288"/>
    <sheet name="ESF-02-PPM " sheetId="264" r:id="rId289"/>
    <sheet name="ESF-03-PPM" sheetId="265" r:id="rId290"/>
    <sheet name="ESF-04-PPM" sheetId="470" r:id="rId291"/>
    <sheet name="ESF-05-PPM" sheetId="266" r:id="rId292"/>
    <sheet name="ESF-06-PPM " sheetId="267" r:id="rId293"/>
    <sheet name="ESF-07-PPM" sheetId="268" r:id="rId294"/>
    <sheet name="ESF-08-PPM" sheetId="269" r:id="rId295"/>
    <sheet name="ESF-09-PPM" sheetId="270" r:id="rId296"/>
    <sheet name="ESF-10-PPM" sheetId="271" r:id="rId297"/>
    <sheet name="ESF-11-PPM" sheetId="272" r:id="rId298"/>
    <sheet name="ESF-12-PPM " sheetId="273" r:id="rId299"/>
    <sheet name="ESF-13-PPM" sheetId="274" r:id="rId300"/>
    <sheet name="ESF-14-PPM" sheetId="275" r:id="rId301"/>
    <sheet name="ESF-15-PPM" sheetId="276" r:id="rId302"/>
    <sheet name="EA-01-PPM" sheetId="277" r:id="rId303"/>
    <sheet name="EA-02-PPM" sheetId="278" r:id="rId304"/>
    <sheet name="EA-03-PPM " sheetId="279" r:id="rId305"/>
    <sheet name="VHP-01-PPM" sheetId="280" r:id="rId306"/>
    <sheet name="VHP-02-PPM" sheetId="281" r:id="rId307"/>
    <sheet name="EFE-01-PPM  " sheetId="282" r:id="rId308"/>
    <sheet name="EFE-02-PPM" sheetId="283" r:id="rId309"/>
    <sheet name="EFE-03-PPM" sheetId="284" r:id="rId310"/>
    <sheet name="Conciliacion_Ig-PPM" sheetId="285" r:id="rId311"/>
    <sheet name="Conciliacion_Eg-PPM" sheetId="286" r:id="rId312"/>
    <sheet name="Memoria-PPM" sheetId="287" r:id="rId313"/>
    <sheet name="ESF-01-IMUVI" sheetId="288" r:id="rId314"/>
    <sheet name="ESF-02-IMUVI " sheetId="289" r:id="rId315"/>
    <sheet name="ESF-03-IMUVI" sheetId="290" r:id="rId316"/>
    <sheet name="ESF-04-IMUVI" sheetId="291" r:id="rId317"/>
    <sheet name="ESF-05-IMUVI" sheetId="292" r:id="rId318"/>
    <sheet name="ESF-06-IMUVI " sheetId="293" r:id="rId319"/>
    <sheet name="ESF-07-IMUVI" sheetId="294" r:id="rId320"/>
    <sheet name="ESF-08-IMUVI" sheetId="295" r:id="rId321"/>
    <sheet name="ESF-09-IMUVI" sheetId="296" r:id="rId322"/>
    <sheet name="ESF-10-IMUVI" sheetId="297" r:id="rId323"/>
    <sheet name="ESF-11-IMUVI" sheetId="298" r:id="rId324"/>
    <sheet name="ESF-12-IMUVI " sheetId="299" r:id="rId325"/>
    <sheet name="ESF-13-IMUVI" sheetId="300" r:id="rId326"/>
    <sheet name="ESF-14-IMUVI" sheetId="301" r:id="rId327"/>
    <sheet name="ESF-15-IMUVI" sheetId="302" r:id="rId328"/>
    <sheet name="EA-01-IMUVI" sheetId="303" r:id="rId329"/>
    <sheet name="EA-02-IMUVI" sheetId="304" r:id="rId330"/>
    <sheet name="EA-03-IMUVI" sheetId="305" r:id="rId331"/>
    <sheet name="VHP-01-IMUVI" sheetId="306" r:id="rId332"/>
    <sheet name="VHP-02-IMUVI" sheetId="307" r:id="rId333"/>
    <sheet name="EFE-01-IMUVI  " sheetId="308" r:id="rId334"/>
    <sheet name="EFE-02-IMUVI" sheetId="309" r:id="rId335"/>
    <sheet name="EFE-03-IMUVI" sheetId="310" r:id="rId336"/>
    <sheet name="Conciliacion_Ig-IMUVI" sheetId="311" r:id="rId337"/>
    <sheet name="Conciliacion_Eg-IMUVI" sheetId="312" r:id="rId338"/>
    <sheet name="Memoria-IMUVI" sheetId="313" r:id="rId339"/>
    <sheet name="ESF-01-BOMBEROS" sheetId="314" r:id="rId340"/>
    <sheet name="ESF-02-BOMBEROS " sheetId="315" r:id="rId341"/>
    <sheet name="ESF-03-BOMBEROS" sheetId="316" r:id="rId342"/>
    <sheet name="ESF-04-BOMBEROS" sheetId="472" r:id="rId343"/>
    <sheet name="ESF-05-BOMBEROS" sheetId="317" r:id="rId344"/>
    <sheet name="ESF-06-BOMBEROS " sheetId="318" r:id="rId345"/>
    <sheet name="ESF-07-BOMBEROS" sheetId="319" r:id="rId346"/>
    <sheet name="ESF-08-BOMBEROS" sheetId="320" r:id="rId347"/>
    <sheet name="ESF-09-BOMBEROS" sheetId="321" r:id="rId348"/>
    <sheet name="ESF-10-BOMBEROS" sheetId="322" r:id="rId349"/>
    <sheet name="ESF-11-BOMBEROS" sheetId="323" r:id="rId350"/>
    <sheet name="ESF-12-BOMBEROS " sheetId="324" r:id="rId351"/>
    <sheet name="ESF-13-BOMBEROS" sheetId="325" r:id="rId352"/>
    <sheet name="ESF-14-BOMBEROS" sheetId="326" r:id="rId353"/>
    <sheet name="ESF-15-BOMBEROS" sheetId="327" r:id="rId354"/>
    <sheet name="EA-01-BOMBEROS" sheetId="328" r:id="rId355"/>
    <sheet name="EA-02-BOMBEROS" sheetId="329" r:id="rId356"/>
    <sheet name="EA-03-BOMBEROS " sheetId="330" r:id="rId357"/>
    <sheet name="VHP-01-BOMBEROS" sheetId="331" r:id="rId358"/>
    <sheet name="VHP-02-BOMBEROS" sheetId="332" r:id="rId359"/>
    <sheet name="EFE-01-BOMBEROS  " sheetId="333" r:id="rId360"/>
    <sheet name="EFE-02-BOMBEROS" sheetId="334" r:id="rId361"/>
    <sheet name="EFE-03-BOMBEROS" sheetId="335" r:id="rId362"/>
    <sheet name="Conciliacion_Ig-BOMBEROS" sheetId="336" r:id="rId363"/>
    <sheet name="Conciliacion_Eg-BOMBEROS" sheetId="337" r:id="rId364"/>
    <sheet name="Memoria-BOMBEROS" sheetId="338" r:id="rId365"/>
    <sheet name="ESF-01-FCIND" sheetId="339" r:id="rId366"/>
    <sheet name="ESF-02 -FCIND" sheetId="340" r:id="rId367"/>
    <sheet name="ESF-03-FCIND" sheetId="341" r:id="rId368"/>
    <sheet name="ESF-04-FCIND" sheetId="342" r:id="rId369"/>
    <sheet name="ESF-05-FCIND" sheetId="343" r:id="rId370"/>
    <sheet name="ESF-06-FCIND " sheetId="344" r:id="rId371"/>
    <sheet name="ESF-07-FCIND" sheetId="345" r:id="rId372"/>
    <sheet name="ESF-08-FCIND" sheetId="346" r:id="rId373"/>
    <sheet name="ESF-09-FCIND" sheetId="347" r:id="rId374"/>
    <sheet name="ESF-10-FCIND" sheetId="348" r:id="rId375"/>
    <sheet name="ESF-11-FCIND" sheetId="349" r:id="rId376"/>
    <sheet name="ESF-12-FCIND " sheetId="350" r:id="rId377"/>
    <sheet name="ESF-13-FCIND" sheetId="351" r:id="rId378"/>
    <sheet name="ESF-14-FCIND" sheetId="352" r:id="rId379"/>
    <sheet name="ESF-15-FCIND" sheetId="353" r:id="rId380"/>
    <sheet name="EA-01-FCIND" sheetId="354" r:id="rId381"/>
    <sheet name="EA-02-FCIND" sheetId="355" r:id="rId382"/>
    <sheet name="EA-03-FCIND" sheetId="356" r:id="rId383"/>
    <sheet name="VHP-01-FCIND" sheetId="357" r:id="rId384"/>
    <sheet name="VHP-02-FCIND" sheetId="358" r:id="rId385"/>
    <sheet name="EFE-01-FCIND  " sheetId="359" r:id="rId386"/>
    <sheet name="EFE-02-FCIND" sheetId="360" r:id="rId387"/>
    <sheet name="EFE-03-FCIND" sheetId="361" r:id="rId388"/>
    <sheet name="Conciliacion_Ig-FCIND" sheetId="362" r:id="rId389"/>
    <sheet name="Conciliacion_Eg-FCIND" sheetId="363" r:id="rId390"/>
    <sheet name="Memoria-FCIND" sheetId="364" r:id="rId391"/>
    <sheet name="ESF-01-FIDOC" sheetId="365" r:id="rId392"/>
    <sheet name="ESF-02-FIDOC " sheetId="366" r:id="rId393"/>
    <sheet name="ESF-03-FIDOC" sheetId="367" r:id="rId394"/>
    <sheet name="ESF-04-FIDOC" sheetId="473" r:id="rId395"/>
    <sheet name="ESF-05-FIDOC" sheetId="368" r:id="rId396"/>
    <sheet name="ESF-06-FIDOC " sheetId="369" r:id="rId397"/>
    <sheet name="ESF-07-FIDOC" sheetId="370" r:id="rId398"/>
    <sheet name="ESF-08-FIDOC" sheetId="371" r:id="rId399"/>
    <sheet name="ESF-09-FIDOC" sheetId="372" r:id="rId400"/>
    <sheet name="ESF-10-FIDOC" sheetId="373" r:id="rId401"/>
    <sheet name="ESF-11-FIDOC" sheetId="374" r:id="rId402"/>
    <sheet name="ESF-12-FIDOC " sheetId="375" r:id="rId403"/>
    <sheet name="ESF-13-FIDOC" sheetId="376" r:id="rId404"/>
    <sheet name="ESF-14-FIDOC" sheetId="377" r:id="rId405"/>
    <sheet name="ESF-15-FIDOC" sheetId="378" r:id="rId406"/>
    <sheet name="EA-01-FIDOC" sheetId="379" r:id="rId407"/>
    <sheet name="EA-02" sheetId="380" r:id="rId408"/>
    <sheet name="EA-03-FIDOC " sheetId="381" r:id="rId409"/>
    <sheet name="VHP-01-FIDOC" sheetId="382" r:id="rId410"/>
    <sheet name="VHP-02-FIDOC" sheetId="383" r:id="rId411"/>
    <sheet name="EFE-01-FIDOC  " sheetId="384" r:id="rId412"/>
    <sheet name="EFE-02-FIDOC" sheetId="385" r:id="rId413"/>
    <sheet name="EFE-03-FIDOC" sheetId="386" r:id="rId414"/>
    <sheet name="Conciliacion_Ig-FIDOC" sheetId="387" r:id="rId415"/>
    <sheet name="Conciliacion_Eg-FIDOC" sheetId="388" r:id="rId416"/>
    <sheet name="Memoria-FIDOC" sheetId="389" r:id="rId417"/>
    <sheet name="ESF-01-SIAP" sheetId="391" r:id="rId418"/>
    <sheet name="ESF-02-SIAP" sheetId="392" r:id="rId419"/>
    <sheet name="ESF-03-SIAP" sheetId="393" r:id="rId420"/>
    <sheet name="ESF-04-SIAP" sheetId="474" r:id="rId421"/>
    <sheet name="ESF-05-SIAP" sheetId="394" r:id="rId422"/>
    <sheet name="ESF-06-SIAP " sheetId="395" r:id="rId423"/>
    <sheet name="ESF-07-SIAP" sheetId="396" r:id="rId424"/>
    <sheet name="ESF-08-SIAP" sheetId="397" r:id="rId425"/>
    <sheet name="ESF-09-SIAP" sheetId="398" r:id="rId426"/>
    <sheet name="ESF-10-SIAP" sheetId="399" r:id="rId427"/>
    <sheet name="ESF-11-SIAP" sheetId="400" r:id="rId428"/>
    <sheet name="ESF-12-SIAP " sheetId="401" r:id="rId429"/>
    <sheet name="ESF-13-SIAP" sheetId="402" r:id="rId430"/>
    <sheet name="ESF-14-SIAP" sheetId="403" r:id="rId431"/>
    <sheet name="ESF-15-SIAP" sheetId="404" r:id="rId432"/>
    <sheet name="EA-01-SIAP" sheetId="405" r:id="rId433"/>
    <sheet name="EA-02-SIAP" sheetId="406" r:id="rId434"/>
    <sheet name="EA-03-SIAP" sheetId="407" r:id="rId435"/>
    <sheet name="VHP-01-SIAP" sheetId="408" r:id="rId436"/>
    <sheet name="VHP-02-SIAP" sheetId="409" r:id="rId437"/>
    <sheet name="EFE-01-SIAP  " sheetId="410" r:id="rId438"/>
    <sheet name="EFE-02-SIAP" sheetId="411" r:id="rId439"/>
    <sheet name="EFE-03-SIAP" sheetId="412" r:id="rId440"/>
    <sheet name="Conciliacion_Ig-SIAP" sheetId="413" r:id="rId441"/>
    <sheet name="Conciliacion_Eg-SIAP" sheetId="414" r:id="rId442"/>
    <sheet name="Memoria-SIAP" sheetId="415" r:id="rId443"/>
    <sheet name="ESF-01-SAPAL-RURAL" sheetId="417" r:id="rId444"/>
    <sheet name="ESF-02-SAPAL-RURAL " sheetId="418" r:id="rId445"/>
    <sheet name="ESF-03-SAPAL-RURAL" sheetId="419" r:id="rId446"/>
    <sheet name="ESF-04-SAPAL-RURAL" sheetId="420" r:id="rId447"/>
    <sheet name="ESF-05-SAPAL-RURAL" sheetId="421" r:id="rId448"/>
    <sheet name="ESF-06-SAPAL-RURAL" sheetId="422" r:id="rId449"/>
    <sheet name="ESF-07-SAPAL-RURAL" sheetId="423" r:id="rId450"/>
    <sheet name="ESF-08-SAPAL-RURAL" sheetId="424" r:id="rId451"/>
    <sheet name="ESF-09-SAPAL-RURAL" sheetId="425" r:id="rId452"/>
    <sheet name="ESF-10-SAPAL-RURAL" sheetId="426" r:id="rId453"/>
    <sheet name="ESF-11-SAPAL-RURAL" sheetId="427" r:id="rId454"/>
    <sheet name="ESF-12-SAPAL-RURAL " sheetId="428" r:id="rId455"/>
    <sheet name="ESF-13-SAPAL-RURAL" sheetId="429" r:id="rId456"/>
    <sheet name="ESF-14-SAPAL-RURAL" sheetId="430" r:id="rId457"/>
    <sheet name="ESF-15-SAPAL-RURAL" sheetId="431" r:id="rId458"/>
    <sheet name="EA-01-SAPAL-RURAL" sheetId="432" r:id="rId459"/>
    <sheet name="EA-02-SAPAL-RURAL" sheetId="433" r:id="rId460"/>
    <sheet name="EA-03-SAPAL-RURAL" sheetId="434" r:id="rId461"/>
    <sheet name="VHP-01-SAPAL-RURAL" sheetId="435" r:id="rId462"/>
    <sheet name="VHP-02-SAPAL-RURAL" sheetId="436" r:id="rId463"/>
    <sheet name="EFE-01-SAPAL-RURAL" sheetId="437" r:id="rId464"/>
    <sheet name="EFE-02-SAPAL-RURAL" sheetId="438" r:id="rId465"/>
    <sheet name="EFE-03-SAPAL-RURAL" sheetId="439" r:id="rId466"/>
    <sheet name="Conciliacion_Ig-SAPAL-RURAL" sheetId="440" r:id="rId467"/>
    <sheet name="Conciliacion_Eg-SAPAL-RURAL" sheetId="441" r:id="rId468"/>
    <sheet name="Memoria-SAPAL-RURAL" sheetId="442" r:id="rId469"/>
    <sheet name="ESF-01-AMSP" sheetId="443" r:id="rId470"/>
    <sheet name="ESF-02-AMSP " sheetId="444" r:id="rId471"/>
    <sheet name="ESF-03-AMSP" sheetId="445" r:id="rId472"/>
    <sheet name="ESF-04-AMSP" sheetId="475" r:id="rId473"/>
    <sheet name="ESF-05-AMSP" sheetId="446" r:id="rId474"/>
    <sheet name="ESF-06-AMSP " sheetId="447" r:id="rId475"/>
    <sheet name="ESF-07-AMSP" sheetId="448" r:id="rId476"/>
    <sheet name="ESF-08-AMSP" sheetId="449" r:id="rId477"/>
    <sheet name="ESF-09-AMSP" sheetId="450" r:id="rId478"/>
    <sheet name="ESF-10-AMSP" sheetId="451" r:id="rId479"/>
    <sheet name="ESF-11-AMSP" sheetId="452" r:id="rId480"/>
    <sheet name="ESF-12-AMSP " sheetId="453" r:id="rId481"/>
    <sheet name="ESF-13-AMSP" sheetId="454" r:id="rId482"/>
    <sheet name="ESF-14-AMSP" sheetId="455" r:id="rId483"/>
    <sheet name="ESF-15-AMSP" sheetId="456" r:id="rId484"/>
    <sheet name="EA-01-AMSP" sheetId="457" r:id="rId485"/>
    <sheet name="EA-02-AMSP" sheetId="458" r:id="rId486"/>
    <sheet name="EA-03-AMSP" sheetId="459" r:id="rId487"/>
    <sheet name="VHP-01-AMSP" sheetId="460" r:id="rId488"/>
    <sheet name="VHP-02-AMSP" sheetId="461" r:id="rId489"/>
    <sheet name="EFE-01-AMSP" sheetId="462" r:id="rId490"/>
    <sheet name="EFE-02-AMSP" sheetId="463" r:id="rId491"/>
    <sheet name="EFE-03-AMSP" sheetId="464" r:id="rId492"/>
    <sheet name="Conciliacion_Ig-AMSP" sheetId="465" r:id="rId493"/>
    <sheet name="Conciliacion_Eg-AMSP" sheetId="466" r:id="rId494"/>
    <sheet name="Memoria-AMSP" sheetId="467" r:id="rId495"/>
    <sheet name="ESF-01-IMJ" sheetId="501" r:id="rId496"/>
    <sheet name="ESF-02-IMJ" sheetId="502" r:id="rId497"/>
    <sheet name="ESF-03-IMJ" sheetId="503" r:id="rId498"/>
    <sheet name="ESF-04-IMJ" sheetId="526" r:id="rId499"/>
    <sheet name="ESF-05-IMJ" sheetId="504" r:id="rId500"/>
    <sheet name="ESF-06-IMJ" sheetId="505" r:id="rId501"/>
    <sheet name="ESF-07-IMJ" sheetId="506" r:id="rId502"/>
    <sheet name="ESF-08-IMJ" sheetId="507" r:id="rId503"/>
    <sheet name="ESF-09-IMJ" sheetId="508" r:id="rId504"/>
    <sheet name="ESF-10-IMJ" sheetId="509" r:id="rId505"/>
    <sheet name="ESF-11-IMJ" sheetId="510" r:id="rId506"/>
    <sheet name="ESF-12-IMJ" sheetId="511" r:id="rId507"/>
    <sheet name="ESF-13-IMJ" sheetId="512" r:id="rId508"/>
    <sheet name="ESF-14-IMJ" sheetId="513" r:id="rId509"/>
    <sheet name="ESF-15-IMJ" sheetId="514" r:id="rId510"/>
    <sheet name="EA-01-IMJ" sheetId="515" r:id="rId511"/>
    <sheet name="EA-02-IMJ" sheetId="516" r:id="rId512"/>
    <sheet name="EA-03-IMJ" sheetId="517" r:id="rId513"/>
    <sheet name="VHP-01-IMJ" sheetId="518" r:id="rId514"/>
    <sheet name="VHP-02-IMJ" sheetId="519" r:id="rId515"/>
    <sheet name="EFE-01-IMJ" sheetId="520" r:id="rId516"/>
    <sheet name="EFE-02-IMJ" sheetId="521" r:id="rId517"/>
    <sheet name="EFE-03-IMJ" sheetId="522" r:id="rId518"/>
    <sheet name="Conciliacion_Ig-IMJ" sheetId="523" r:id="rId519"/>
    <sheet name="Conciliacion_Eg-IMJ" sheetId="524" r:id="rId520"/>
    <sheet name="Memoria-IMJ" sheetId="525" r:id="rId521"/>
    <sheet name="ESF-01-FIFOSEC" sheetId="527" r:id="rId522"/>
    <sheet name="ESF-02-FIFOSEC " sheetId="528" r:id="rId523"/>
    <sheet name="ESF-03-FIFOSEC" sheetId="529" r:id="rId524"/>
    <sheet name="ESF-04-FIFOSEC" sheetId="530" r:id="rId525"/>
    <sheet name="ESF-05-FIFOSEC" sheetId="531" r:id="rId526"/>
    <sheet name="ESF-06-FIFOSEC " sheetId="532" r:id="rId527"/>
    <sheet name="ESF-07-FIFOSEC" sheetId="533" r:id="rId528"/>
    <sheet name="ESF-08-FIFOSEC" sheetId="534" r:id="rId529"/>
    <sheet name="ESF-09-FIFOSEC" sheetId="535" r:id="rId530"/>
    <sheet name="ESF-10-FIFOSEC" sheetId="536" r:id="rId531"/>
    <sheet name="ESF-11-FIFOSEC" sheetId="537" r:id="rId532"/>
    <sheet name="ESF-12-FIFOSEC " sheetId="538" r:id="rId533"/>
    <sheet name="ESF-13-FIFOSEC" sheetId="539" r:id="rId534"/>
    <sheet name="ESF-14-FIFOSEC" sheetId="540" r:id="rId535"/>
    <sheet name="ESF-15-FIFOSEC" sheetId="541" r:id="rId536"/>
    <sheet name="EA-01-FIFOSEC" sheetId="542" r:id="rId537"/>
    <sheet name="EA-02-FIFOSEC" sheetId="543" r:id="rId538"/>
    <sheet name="EA-03-FIFOSEC" sheetId="544" r:id="rId539"/>
    <sheet name="VHP-01-FIFOSEC" sheetId="545" r:id="rId540"/>
    <sheet name="VHP-02-FIFOSEC" sheetId="546" r:id="rId541"/>
    <sheet name="EFE-01-FIFOSEC  " sheetId="547" r:id="rId542"/>
    <sheet name="EFE-02-FIFOSEC" sheetId="548" r:id="rId543"/>
    <sheet name="EFE-03-FIFOSEC" sheetId="549" r:id="rId544"/>
    <sheet name="Conciliacion_Ig-FIFOSEC" sheetId="550" r:id="rId545"/>
    <sheet name="Conciliacion_Eg-FIFOSEC" sheetId="551" r:id="rId546"/>
    <sheet name="Memoria-FIFOSEC" sheetId="552" r:id="rId547"/>
  </sheets>
  <externalReferences>
    <externalReference r:id="rId548"/>
    <externalReference r:id="rId549"/>
    <externalReference r:id="rId550"/>
  </externalReferences>
  <definedNames>
    <definedName name="_xlnm._FilterDatabase" localSheetId="71" hidden="1">'EA-03-SAPAL'!$A$7:$E$158</definedName>
    <definedName name="_xlnm._FilterDatabase" localSheetId="74" hidden="1">'EFE-01-SAPAL  '!$A$7:$E$87</definedName>
    <definedName name="_xlnm._FilterDatabase" localSheetId="360" hidden="1">'EFE-02-BOMBEROS'!$C$1:$C$44</definedName>
    <definedName name="_xlnm._FilterDatabase" localSheetId="75" hidden="1">'EFE-02-SAPAL'!$A$21:$D$113</definedName>
    <definedName name="_xlnm._FilterDatabase" localSheetId="471" hidden="1">'ESF-03-AMSP'!$A$18:$A$89</definedName>
    <definedName name="_xlnm._FilterDatabase" localSheetId="341" hidden="1">'ESF-03-BOMBEROS'!$A$6:$A$85</definedName>
    <definedName name="_xlnm._FilterDatabase" localSheetId="4" hidden="1">'ESF-03-DIF'!$A$7:$K$70</definedName>
    <definedName name="_xlnm._FilterDatabase" localSheetId="159" hidden="1">'ESF-03-EXPLORA'!$A$6:$A$81</definedName>
    <definedName name="_xlnm._FilterDatabase" localSheetId="367" hidden="1">'ESF-03-FCIND'!$A$7:$K$64</definedName>
    <definedName name="_xlnm._FilterDatabase" localSheetId="237" hidden="1">'ESF-03-FERIALEON'!$A$7:$K$101</definedName>
    <definedName name="_xlnm._FilterDatabase" localSheetId="393" hidden="1">'ESF-03-FIDOC'!$A$6:$A$108</definedName>
    <definedName name="_xlnm._FilterDatabase" localSheetId="523" hidden="1">'ESF-03-FIFOSEC'!$A$7:$K$63</definedName>
    <definedName name="_xlnm._FilterDatabase" localSheetId="134" hidden="1">'ESF-03-FPJ'!$A$6:$A$68</definedName>
    <definedName name="_xlnm._FilterDatabase" localSheetId="185" hidden="1">'ESF-03-ICL'!$A$7:$K$153</definedName>
    <definedName name="_xlnm._FilterDatabase" localSheetId="497" hidden="1">'ESF-03-IMJ'!$A$6:$A$75</definedName>
    <definedName name="_xlnm._FilterDatabase" localSheetId="82" hidden="1">'ESF-03-IMM'!$A$7:$K$63</definedName>
    <definedName name="_xlnm._FilterDatabase" localSheetId="263" hidden="1">'ESF-03-IMPLAN'!$A$7:$K$63</definedName>
    <definedName name="_xlnm._FilterDatabase" localSheetId="315" hidden="1">'ESF-03-IMUVI'!$A$7:$K$108</definedName>
    <definedName name="_xlnm._FilterDatabase" localSheetId="211" hidden="1">'ESF-03-MC'!$A$7:$K$65</definedName>
    <definedName name="_xlnm._FilterDatabase" localSheetId="289" hidden="1">'ESF-03-PPM'!$A$6:$A$79</definedName>
    <definedName name="_xlnm._FilterDatabase" localSheetId="56" hidden="1">'ESF-03-SAPAL'!$A$7:$K$107</definedName>
    <definedName name="_xlnm._FilterDatabase" localSheetId="445" hidden="1">'ESF-03-SAPAL-RURAL'!$A$7:$K$70</definedName>
    <definedName name="_xlnm._FilterDatabase" localSheetId="419" hidden="1">'ESF-03-SIAP'!$A$6:$A$74</definedName>
    <definedName name="_xlnm._FilterDatabase" localSheetId="108" hidden="1">'ESF-03-ZOOLEON'!$A$7:$K$71</definedName>
    <definedName name="_xlnm._FilterDatabase" localSheetId="9" hidden="1">'ESF-08-DIF'!$A$7:$H$77</definedName>
    <definedName name="_xlnm._FilterDatabase" localSheetId="372" hidden="1">'ESF-08-FCIND'!$A$7:$H$171</definedName>
    <definedName name="_xlnm._FilterDatabase" localSheetId="242" hidden="1">'ESF-08-FERIALEON'!$A$7:$H$192</definedName>
    <definedName name="_xlnm._FilterDatabase" localSheetId="528" hidden="1">'ESF-08-FIFOSEC'!$A$7:$H$44</definedName>
    <definedName name="_xlnm._FilterDatabase" localSheetId="190" hidden="1">'ESF-08-ICL'!$A$7:$H$59</definedName>
    <definedName name="_xlnm._FilterDatabase" localSheetId="87" hidden="1">'ESF-08-IMM'!$A$7:$H$752</definedName>
    <definedName name="_xlnm._FilterDatabase" localSheetId="268" hidden="1">'ESF-08-IMPLAN'!$A$7:$H$60</definedName>
    <definedName name="_xlnm._FilterDatabase" localSheetId="320" hidden="1">'ESF-08-IMUVI'!$A$7:$H$70</definedName>
    <definedName name="_xlnm._FilterDatabase" localSheetId="216" hidden="1">'ESF-08-MC'!$A$7:$H$51</definedName>
    <definedName name="_xlnm._FilterDatabase" localSheetId="61" hidden="1">'ESF-08-SAPAL'!$A$7:$H$135</definedName>
    <definedName name="_xlnm._FilterDatabase" localSheetId="450" hidden="1">'ESF-08-SAPAL-RURAL'!$A$7:$H$50</definedName>
    <definedName name="_xlnm._FilterDatabase" localSheetId="113" hidden="1">'ESF-08-ZOOLEON'!$A$7:$H$473</definedName>
    <definedName name="_xlnm.Print_Area" localSheetId="415">'Conciliacion_Eg-FIDOC'!$A$1:$C$42</definedName>
    <definedName name="_xlnm.Print_Area" localSheetId="545">'Conciliacion_Eg-FIFOSEC'!$A$1:$D$37</definedName>
    <definedName name="_xlnm.Print_Area" localSheetId="467">'Conciliacion_Eg-SAPAL-RURAL'!$A$1:$C$35</definedName>
    <definedName name="_xlnm.Print_Area" localSheetId="414">'Conciliacion_Ig-FIDOC'!$A$1:$C$27</definedName>
    <definedName name="_xlnm.Print_Area" localSheetId="544">'Conciliacion_Ig-FIFOSEC'!$A$1:$D$24</definedName>
    <definedName name="_xlnm.Print_Area" localSheetId="466">'Conciliacion_Ig-SAPAL-RURAL'!$A$1:$C$20</definedName>
    <definedName name="_xlnm.Print_Area" localSheetId="484">'EA-01-AMSP'!$A$1:$D$41</definedName>
    <definedName name="_xlnm.Print_Area" localSheetId="354">'EA-01-BOMBEROS'!$A$1:$D$47</definedName>
    <definedName name="_xlnm.Print_Area" localSheetId="17">'EA-01-DIF'!$A$1:$D$63</definedName>
    <definedName name="_xlnm.Print_Area" localSheetId="172">'EA-01-EXPLORA'!$A$1:$D$29</definedName>
    <definedName name="_xlnm.Print_Area" localSheetId="380">'EA-01-FCIND'!$A$1:$D$11</definedName>
    <definedName name="_xlnm.Print_Area" localSheetId="250">'EA-01-FERIALEON'!$A$1:$D$72</definedName>
    <definedName name="_xlnm.Print_Area" localSheetId="406">'EA-01-FIDOC'!$A$1:$D$28</definedName>
    <definedName name="_xlnm.Print_Area" localSheetId="536">'EA-01-FIFOSEC'!$A$1:$D$19</definedName>
    <definedName name="_xlnm.Print_Area" localSheetId="145">'EA-01-FPJ'!$A$1:$D$10</definedName>
    <definedName name="_xlnm.Print_Area" localSheetId="198">'EA-01-ICL'!$A$1:$D$33</definedName>
    <definedName name="_xlnm.Print_Area" localSheetId="510">'EA-01-IMJ'!$A$1:$D$11</definedName>
    <definedName name="_xlnm.Print_Area" localSheetId="95">'EA-01-IMM'!$A$1:$D$11</definedName>
    <definedName name="_xlnm.Print_Area" localSheetId="276">'EA-01-IMPLAN'!$A$4:$D$20</definedName>
    <definedName name="_xlnm.Print_Area" localSheetId="328">'EA-01-IMUVI'!$A$1:$D$38</definedName>
    <definedName name="_xlnm.Print_Area" localSheetId="224">'EA-01-MC'!$A$1:$D$18</definedName>
    <definedName name="_xlnm.Print_Area" localSheetId="69">'EA-01-SAPAL'!$A$1:$D$29</definedName>
    <definedName name="_xlnm.Print_Area" localSheetId="458">'EA-01-SAPAL-RURAL'!$A$1:$D$90</definedName>
    <definedName name="_xlnm.Print_Area" localSheetId="432">'EA-01-SIAP'!$A$1:$D$20</definedName>
    <definedName name="_xlnm.Print_Area" localSheetId="121">'EA-01-ZOOLEON'!$A$1:$D$72</definedName>
    <definedName name="_xlnm.Print_Area" localSheetId="407">'EA-02'!$A$1:$E$19</definedName>
    <definedName name="_xlnm.Print_Area" localSheetId="485">'EA-02-AMSP'!$A$1:$E$15</definedName>
    <definedName name="_xlnm.Print_Area" localSheetId="355">'EA-02-BOMBEROS'!$A$1:$E$11</definedName>
    <definedName name="_xlnm.Print_Area" localSheetId="18">'EA-02-DIF'!$A$1:$E$12</definedName>
    <definedName name="_xlnm.Print_Area" localSheetId="173">'EA-02-EXPLORA'!$A$1:$E$11</definedName>
    <definedName name="_xlnm.Print_Area" localSheetId="381">'EA-02-FCIND'!$A$1:$E$14</definedName>
    <definedName name="_xlnm.Print_Area" localSheetId="251">'EA-02-FERIALEON'!$A$1:$E$13</definedName>
    <definedName name="_xlnm.Print_Area" localSheetId="537">'EA-02-FIFOSEC'!$A$1:$E$10</definedName>
    <definedName name="_xlnm.Print_Area" localSheetId="147">'EA-02-FPJ'!$A$1:$E$11</definedName>
    <definedName name="_xlnm.Print_Area" localSheetId="199">'EA-02-ICL'!$A$1:$E$11</definedName>
    <definedName name="_xlnm.Print_Area" localSheetId="511">'EA-02-IMJ'!$A$1:$E$11</definedName>
    <definedName name="_xlnm.Print_Area" localSheetId="96">'EA-02-IMM'!$A$1:$E$10</definedName>
    <definedName name="_xlnm.Print_Area" localSheetId="277">'EA-02-IMPLAN'!$A$1:$E$11</definedName>
    <definedName name="_xlnm.Print_Area" localSheetId="329">'EA-02-IMUVI'!$A$1:$E$25</definedName>
    <definedName name="_xlnm.Print_Area" localSheetId="225">'EA-02-MC'!$A$1:$E$11</definedName>
    <definedName name="_xlnm.Print_Area" localSheetId="70">'EA-02-SAPAL'!$A$1:$E$17</definedName>
    <definedName name="_xlnm.Print_Area" localSheetId="459">'EA-02-SAPAL-RURAL'!$A$1:$E$14</definedName>
    <definedName name="_xlnm.Print_Area" localSheetId="433">'EA-02-SIAP'!$A$1:$E$10</definedName>
    <definedName name="_xlnm.Print_Area" localSheetId="122">'EA-02-ZOOLEON'!$A$1:$E$11</definedName>
    <definedName name="_xlnm.Print_Area" localSheetId="486">'EA-03-AMSP'!$A$1:$E$141</definedName>
    <definedName name="_xlnm.Print_Area" localSheetId="356">'EA-03-BOMBEROS '!$A$1:$E$106</definedName>
    <definedName name="_xlnm.Print_Area" localSheetId="19">'EA-03-DIF'!$A$1:$E$159</definedName>
    <definedName name="_xlnm.Print_Area" localSheetId="174">'EA-03-EXPLORA '!$A$1:$E$109</definedName>
    <definedName name="_xlnm.Print_Area" localSheetId="382">'EA-03-FCIND'!$A$1:$E$60</definedName>
    <definedName name="_xlnm.Print_Area" localSheetId="252">'EA-03-FERIALEON'!$A$1:$E$119</definedName>
    <definedName name="_xlnm.Print_Area" localSheetId="408">'EA-03-FIDOC '!$A$8:$E$58</definedName>
    <definedName name="_xlnm.Print_Area" localSheetId="538">'EA-03-FIFOSEC'!$A$1:$E$11</definedName>
    <definedName name="_xlnm.Print_Area" localSheetId="148">'EA-03-FPJ'!$A$1:$E$116</definedName>
    <definedName name="_xlnm.Print_Area" localSheetId="200">'EA-03-ICL'!$A$1:$E$98</definedName>
    <definedName name="_xlnm.Print_Area" localSheetId="512">'EA-03-IMJ'!$A$1:$E$92</definedName>
    <definedName name="_xlnm.Print_Area" localSheetId="97">'EA-03-IMM'!$A$1:$E$60</definedName>
    <definedName name="_xlnm.Print_Area" localSheetId="278">'EA-03-IMPLAN'!$A$1:$E$79</definedName>
    <definedName name="_xlnm.Print_Area" localSheetId="330">'EA-03-IMUVI'!$A$1:$E$193</definedName>
    <definedName name="_xlnm.Print_Area" localSheetId="226">'EA-03-MC'!$A$1:$E$58</definedName>
    <definedName name="_xlnm.Print_Area" localSheetId="71">'EA-03-SAPAL'!$A$1:$E$161</definedName>
    <definedName name="_xlnm.Print_Area" localSheetId="460">'EA-03-SAPAL-RURAL'!$A$1:$E$109</definedName>
    <definedName name="_xlnm.Print_Area" localSheetId="434">'EA-03-SIAP'!$A$1:$E$33</definedName>
    <definedName name="_xlnm.Print_Area" localSheetId="123">'EA-03-ZOOLEON'!$A$1:$E$101</definedName>
    <definedName name="_xlnm.Print_Area" localSheetId="489">'EFE-01-AMSP'!$A$1:$E$162</definedName>
    <definedName name="_xlnm.Print_Area" localSheetId="359">'EFE-01-BOMBEROS  '!$A$1:$E$161</definedName>
    <definedName name="_xlnm.Print_Area" localSheetId="48">'EFE-01-COMUDE  '!$A$1:$E$60</definedName>
    <definedName name="_xlnm.Print_Area" localSheetId="22">'EFE-01-DIF  '!$A$1:$E$22</definedName>
    <definedName name="_xlnm.Print_Area" localSheetId="177">'EFE-01-EXPLORA'!$A$1:$E$24</definedName>
    <definedName name="_xlnm.Print_Area" localSheetId="385">'EFE-01-FCIND  '!$A$1:$E$14</definedName>
    <definedName name="_xlnm.Print_Area" localSheetId="255">'EFE-01-FERIALEON  '!$A$1:$E$27</definedName>
    <definedName name="_xlnm.Print_Area" localSheetId="411">'EFE-01-FIDOC  '!$A$1:$E$19</definedName>
    <definedName name="_xlnm.Print_Area" localSheetId="541">'EFE-01-FIFOSEC  '!$A$1:$E$11</definedName>
    <definedName name="_xlnm.Print_Area" localSheetId="151">'EFE-01-FPJ'!$A$1:$E$164</definedName>
    <definedName name="_xlnm.Print_Area" localSheetId="203">'EFE-01-ICL  '!$A$1:$E$45</definedName>
    <definedName name="_xlnm.Print_Area" localSheetId="515">'EFE-01-IMJ'!$A$1:$E$162</definedName>
    <definedName name="_xlnm.Print_Area" localSheetId="100">'EFE-01-IMM  '!$A$1:$E$14</definedName>
    <definedName name="_xlnm.Print_Area" localSheetId="281">'EFE-01-IMPLAN  '!$A$1:$E$164</definedName>
    <definedName name="_xlnm.Print_Area" localSheetId="333">'EFE-01-IMUVI  '!$A$1:$E$21</definedName>
    <definedName name="_xlnm.Print_Area" localSheetId="229">'EFE-01-MC  '!$A$1:$E$17</definedName>
    <definedName name="_xlnm.Print_Area" localSheetId="74">'EFE-01-SAPAL  '!$A$1:$E$90</definedName>
    <definedName name="_xlnm.Print_Area" localSheetId="463">'EFE-01-SAPAL-RURAL'!$A$1:$E$163</definedName>
    <definedName name="_xlnm.Print_Area" localSheetId="437">'EFE-01-SIAP  '!$A$1:$E$28</definedName>
    <definedName name="_xlnm.Print_Area" localSheetId="126">'EFE-01-ZOOLEON  '!$A$1:$E$20</definedName>
    <definedName name="_xlnm.Print_Area" localSheetId="490">'EFE-02-AMSP'!$A$1:$D$11</definedName>
    <definedName name="_xlnm.Print_Area" localSheetId="360">'EFE-02-BOMBEROS'!$A$1:$D$11</definedName>
    <definedName name="_xlnm.Print_Area" localSheetId="49">'EFE-02-COMUDE'!$A$1:$D$42</definedName>
    <definedName name="_xlnm.Print_Area" localSheetId="23">'EFE-02-DIF'!$A$1:$D$12</definedName>
    <definedName name="_xlnm.Print_Area" localSheetId="178">'EFE-02-EXPLORA'!$A$1:$D$11</definedName>
    <definedName name="_xlnm.Print_Area" localSheetId="386">'EFE-02-FCIND'!$A$1:$D$18</definedName>
    <definedName name="_xlnm.Print_Area" localSheetId="256">'EFE-02-FERIALEON'!$A$1:$D$32</definedName>
    <definedName name="_xlnm.Print_Area" localSheetId="412">'EFE-02-FIDOC'!$A$1:$D$23</definedName>
    <definedName name="_xlnm.Print_Area" localSheetId="542">'EFE-02-FIFOSEC'!$A$1:$D$18</definedName>
    <definedName name="_xlnm.Print_Area" localSheetId="152">'EFE-02-FPJ'!$A$1:$D$10</definedName>
    <definedName name="_xlnm.Print_Area" localSheetId="204">'EFE-02-ICL'!$A$1:$D$11</definedName>
    <definedName name="_xlnm.Print_Area" localSheetId="516">'EFE-02-IMJ'!$A$1:$D$11</definedName>
    <definedName name="_xlnm.Print_Area" localSheetId="101">'EFE-02-IMM'!$A$1:$D$11</definedName>
    <definedName name="_xlnm.Print_Area" localSheetId="282">'EFE-02-IMPLAN'!$A$1:$D$21</definedName>
    <definedName name="_xlnm.Print_Area" localSheetId="334">'EFE-02-IMUVI'!$A$1:$D$27</definedName>
    <definedName name="_xlnm.Print_Area" localSheetId="230">'EFE-02-MC'!$A$1:$D$26</definedName>
    <definedName name="_xlnm.Print_Area" localSheetId="75">'EFE-02-SAPAL'!$A$1:$D$18</definedName>
    <definedName name="_xlnm.Print_Area" localSheetId="464">'EFE-02-SAPAL-RURAL'!$A$1:$D$16</definedName>
    <definedName name="_xlnm.Print_Area" localSheetId="438">'EFE-02-SIAP'!$A$1:$D$22</definedName>
    <definedName name="_xlnm.Print_Area" localSheetId="127">'EFE-02-ZOOLEON'!$A$1:$D$14</definedName>
    <definedName name="_xlnm.Print_Area" localSheetId="491">'EFE-03-AMSP'!$A$1:$C$43</definedName>
    <definedName name="_xlnm.Print_Area" localSheetId="361">'EFE-03-BOMBEROS'!$A$1:$C$43</definedName>
    <definedName name="_xlnm.Print_Area" localSheetId="24">'EFE-03-DIF'!$A$1:$C$43</definedName>
    <definedName name="_xlnm.Print_Area" localSheetId="179">'EFE-03-EXPLORA'!$A$1:$C$43</definedName>
    <definedName name="_xlnm.Print_Area" localSheetId="387">'EFE-03-FCIND'!$A$1:$D$45</definedName>
    <definedName name="_xlnm.Print_Area" localSheetId="257">'EFE-03-FERIALEON'!$A$1:$C$43</definedName>
    <definedName name="_xlnm.Print_Area" localSheetId="413">'EFE-03-FIDOC'!$A$1:$D$47</definedName>
    <definedName name="_xlnm.Print_Area" localSheetId="543">'EFE-03-FIFOSEC'!$A$1:$D$45</definedName>
    <definedName name="_xlnm.Print_Area" localSheetId="153">'EFE-03-FPJ'!$A$1:$C$43</definedName>
    <definedName name="_xlnm.Print_Area" localSheetId="205">'EFE-03-ICL'!$A$1:$C$43</definedName>
    <definedName name="_xlnm.Print_Area" localSheetId="517">'EFE-03-IMJ'!$A$1:$C$41</definedName>
    <definedName name="_xlnm.Print_Area" localSheetId="102">'EFE-03-IMM'!$A$1:$D$45</definedName>
    <definedName name="_xlnm.Print_Area" localSheetId="283">'EFE-03-IMPLAN'!$A$1:$E$47</definedName>
    <definedName name="_xlnm.Print_Area" localSheetId="335">'EFE-03-IMUVI'!$A$1:$D$45</definedName>
    <definedName name="_xlnm.Print_Area" localSheetId="231">'EFE-03-MC'!$A$1:$C$43</definedName>
    <definedName name="_xlnm.Print_Area" localSheetId="76">'EFE-03-SAPAL'!$A$1:$C$43</definedName>
    <definedName name="_xlnm.Print_Area" localSheetId="465">'EFE-03-SAPAL-RURAL'!$A$1:$D$43</definedName>
    <definedName name="_xlnm.Print_Area" localSheetId="439">'EFE-03-SIAP'!$A$1:$D$43</definedName>
    <definedName name="_xlnm.Print_Area" localSheetId="128">'EFE-03-ZOOLEON'!$A$1:$C$43</definedName>
    <definedName name="_xlnm.Print_Area" localSheetId="43">'ERA-01-COMUDE'!$A$1:$D$246</definedName>
    <definedName name="_xlnm.Print_Area" localSheetId="44">'ERA-02-COMUDE'!$A$1:$E$21</definedName>
    <definedName name="_xlnm.Print_Area" localSheetId="45">'ERA-03-COMUDE '!$A$1:$E$128</definedName>
    <definedName name="_xlnm.Print_Area" localSheetId="469">'ESF-01-AMSP'!$A$1:$E$31</definedName>
    <definedName name="_xlnm.Print_Area" localSheetId="339">'ESF-01-BOMBEROS'!$A$1:$E$31</definedName>
    <definedName name="_xlnm.Print_Area" localSheetId="28">'ESF-01-COMUDE'!$A$1:$F$35</definedName>
    <definedName name="_xlnm.Print_Area" localSheetId="2">'ESF-01-DIF'!$A$1:$E$31</definedName>
    <definedName name="_xlnm.Print_Area" localSheetId="157">'ESF-01-EXPLORA'!$A$1:$E$32</definedName>
    <definedName name="_xlnm.Print_Area" localSheetId="365">'ESF-01-FCIND'!$A$1:$E$31</definedName>
    <definedName name="_xlnm.Print_Area" localSheetId="235">'ESF-01-FERIALEON'!$A$1:$E$33</definedName>
    <definedName name="_xlnm.Print_Area" localSheetId="391">'ESF-01-FIDOC'!$A$1:$E$36</definedName>
    <definedName name="_xlnm.Print_Area" localSheetId="521">'ESF-01-FIFOSEC'!$A$1:$E$38</definedName>
    <definedName name="_xlnm.Print_Area" localSheetId="132">'ESF-01-FPJ'!$A$1:$E$29</definedName>
    <definedName name="_xlnm.Print_Area" localSheetId="183">'ESF-01-ICL'!$A$1:$E$31</definedName>
    <definedName name="_xlnm.Print_Area" localSheetId="495">'ESF-01-IMJ'!$A$1:$E$31</definedName>
    <definedName name="_xlnm.Print_Area" localSheetId="80">'ESF-01-IMM'!$A$1:$E$31</definedName>
    <definedName name="_xlnm.Print_Area" localSheetId="261">'ESF-01-IMPLAN'!$A$1:$E$31</definedName>
    <definedName name="_xlnm.Print_Area" localSheetId="313">'ESF-01-IMUVI'!$A$1:$E$31</definedName>
    <definedName name="_xlnm.Print_Area" localSheetId="209">'ESF-01-MC'!$A$1:$E$32</definedName>
    <definedName name="_xlnm.Print_Area" localSheetId="54">'ESF-01-SAPAL'!$A$1:$E$46</definedName>
    <definedName name="_xlnm.Print_Area" localSheetId="443">'ESF-01-SAPAL-RURAL'!$A$1:$E$34</definedName>
    <definedName name="_xlnm.Print_Area" localSheetId="417">'ESF-01-SIAP'!$A$1:$E$35</definedName>
    <definedName name="_xlnm.Print_Area" localSheetId="106">'ESF-01-ZOOLEON'!$A$1:$E$31</definedName>
    <definedName name="_xlnm.Print_Area" localSheetId="366">'ESF-02 -FCIND'!$A$1:$H$26</definedName>
    <definedName name="_xlnm.Print_Area" localSheetId="470">'ESF-02-AMSP '!$A$1:$G$22</definedName>
    <definedName name="_xlnm.Print_Area" localSheetId="340">'ESF-02-BOMBEROS '!$A$1:$G$18</definedName>
    <definedName name="_xlnm.Print_Area" localSheetId="29">'ESF-02-COMUDE '!$A$1:$E$18</definedName>
    <definedName name="_xlnm.Print_Area" localSheetId="3">'ESF-02-DIF'!$A$1:$H$65</definedName>
    <definedName name="_xlnm.Print_Area" localSheetId="158">'ESF-02-EXPLORA '!$A$1:$G$22</definedName>
    <definedName name="_xlnm.Print_Area" localSheetId="236">'ESF-02-FERIALEON '!$A$1:$H$194</definedName>
    <definedName name="_xlnm.Print_Area" localSheetId="392">'ESF-02-FIDOC '!$A$1:$G$24</definedName>
    <definedName name="_xlnm.Print_Area" localSheetId="522">'ESF-02-FIFOSEC '!$A$1:$H$19</definedName>
    <definedName name="_xlnm.Print_Area" localSheetId="133">'ESF-02-FPJ '!$A$1:$G$16</definedName>
    <definedName name="_xlnm.Print_Area" localSheetId="184">'ESF-02-ICL '!$A$1:$H$44</definedName>
    <definedName name="_xlnm.Print_Area" localSheetId="496">'ESF-02-IMJ'!$A$1:$G$18</definedName>
    <definedName name="_xlnm.Print_Area" localSheetId="81">'ESF-02-IMM '!$A$1:$H$17</definedName>
    <definedName name="_xlnm.Print_Area" localSheetId="262">'ESF-02-IMPLAN '!$A$1:$H$18</definedName>
    <definedName name="_xlnm.Print_Area" localSheetId="314">'ESF-02-IMUVI '!$A$1:$H$196</definedName>
    <definedName name="_xlnm.Print_Area" localSheetId="210">'ESF-02-MC '!$A$1:$H$18</definedName>
    <definedName name="_xlnm.Print_Area" localSheetId="55">'ESF-02-SAPAL '!$A$1:$H$26</definedName>
    <definedName name="_xlnm.Print_Area" localSheetId="444">'ESF-02-SAPAL-RURAL '!$A$1:$H$24</definedName>
    <definedName name="_xlnm.Print_Area" localSheetId="418">'ESF-02-SIAP'!$A$1:$H$39</definedName>
    <definedName name="_xlnm.Print_Area" localSheetId="107">'ESF-02-ZOOLEON '!$A$1:$H$18</definedName>
    <definedName name="_xlnm.Print_Area" localSheetId="471">'ESF-03-AMSP'!$A$1:$I$91</definedName>
    <definedName name="_xlnm.Print_Area" localSheetId="341">'ESF-03-BOMBEROS'!$A$1:$I$87</definedName>
    <definedName name="_xlnm.Print_Area" localSheetId="30">'ESF-03-COMUDE'!$A$1:$I$287</definedName>
    <definedName name="_xlnm.Print_Area" localSheetId="4">'ESF-03-DIF'!$A$1:$I$75</definedName>
    <definedName name="_xlnm.Print_Area" localSheetId="159">'ESF-03-EXPLORA'!$A$1:$I$83</definedName>
    <definedName name="_xlnm.Print_Area" localSheetId="367">'ESF-03-FCIND'!$A$1:$I$70</definedName>
    <definedName name="_xlnm.Print_Area" localSheetId="237">'ESF-03-FERIALEON'!$A$1:$I$105</definedName>
    <definedName name="_xlnm.Print_Area" localSheetId="393">'ESF-03-FIDOC'!$A$5:$I$110</definedName>
    <definedName name="_xlnm.Print_Area" localSheetId="523">'ESF-03-FIFOSEC'!$A$1:$I$67</definedName>
    <definedName name="_xlnm.Print_Area" localSheetId="134">'ESF-03-FPJ'!$A$1:$I$70</definedName>
    <definedName name="_xlnm.Print_Area" localSheetId="185">'ESF-03-ICL'!$A$1:$I$157</definedName>
    <definedName name="_xlnm.Print_Area" localSheetId="497">'ESF-03-IMJ'!$A$1:$I$77</definedName>
    <definedName name="_xlnm.Print_Area" localSheetId="82">'ESF-03-IMM'!$A$1:$I$67</definedName>
    <definedName name="_xlnm.Print_Area" localSheetId="263">'ESF-03-IMPLAN'!$A$1:$I$65</definedName>
    <definedName name="_xlnm.Print_Area" localSheetId="315">'ESF-03-IMUVI'!$A$1:$I$339</definedName>
    <definedName name="_xlnm.Print_Area" localSheetId="211">'ESF-03-MC'!$A$1:$I$69</definedName>
    <definedName name="_xlnm.Print_Area" localSheetId="56">'ESF-03-SAPAL'!$A$1:$I$111</definedName>
    <definedName name="_xlnm.Print_Area" localSheetId="445">'ESF-03-SAPAL-RURAL'!$A$1:$I$74</definedName>
    <definedName name="_xlnm.Print_Area" localSheetId="419">'ESF-03-SIAP'!$A$1:$I$76</definedName>
    <definedName name="_xlnm.Print_Area" localSheetId="108">'ESF-03-ZOOLEON'!$A$1:$I$75</definedName>
    <definedName name="_xlnm.Print_Area" localSheetId="472">'ESF-04-AMSP'!$A$1:$H$16</definedName>
    <definedName name="_xlnm.Print_Area" localSheetId="342">'ESF-04-BOMBEROS'!$A$1:$H$8</definedName>
    <definedName name="_xlnm.Print_Area" localSheetId="31">'ESF-04-COMUDE'!$A$1:$H$8</definedName>
    <definedName name="_xlnm.Print_Area" localSheetId="5">'ESF-04-DIF'!$A$1:$H$8</definedName>
    <definedName name="_xlnm.Print_Area" localSheetId="160">'ESF-04-EXPLORA'!$A$1:$H$8</definedName>
    <definedName name="_xlnm.Print_Area" localSheetId="368">'ESF-04-FCIND'!$A$1:$H$8</definedName>
    <definedName name="_xlnm.Print_Area" localSheetId="238">'ESF-04-FERIALEON'!$A$1:$H$8</definedName>
    <definedName name="_xlnm.Print_Area" localSheetId="394">'ESF-04-FIDOC'!$A$1:$H$8</definedName>
    <definedName name="_xlnm.Print_Area" localSheetId="524">'ESF-04-FIFOSEC'!$A$1:$H$8</definedName>
    <definedName name="_xlnm.Print_Area" localSheetId="186">'ESF-04-ICL'!$A$1:$H$8</definedName>
    <definedName name="_xlnm.Print_Area" localSheetId="498">'ESF-04-IMJ'!$A$1:$H$16</definedName>
    <definedName name="_xlnm.Print_Area" localSheetId="83">'ESF-04-IMM'!$A$1:$H$8</definedName>
    <definedName name="_xlnm.Print_Area" localSheetId="264">'ESF-04-IMPLAN'!$A$1:$H$10</definedName>
    <definedName name="_xlnm.Print_Area" localSheetId="316">'ESF-04-IMUVI'!$A$1:$H$8</definedName>
    <definedName name="_xlnm.Print_Area" localSheetId="212">'ESF-04-MC'!$A$1:$H$8</definedName>
    <definedName name="_xlnm.Print_Area" localSheetId="290">'ESF-04-PPM'!$A$1:$H$10</definedName>
    <definedName name="_xlnm.Print_Area" localSheetId="57">'ESF-04-SAPAL'!$A$1:$H$8</definedName>
    <definedName name="_xlnm.Print_Area" localSheetId="446">'ESF-04-SAPAL-RURAL'!$A$1:$H$16</definedName>
    <definedName name="_xlnm.Print_Area" localSheetId="420">'ESF-04-SIAP'!$A$1:$H$8</definedName>
    <definedName name="_xlnm.Print_Area" localSheetId="109">'ESF-04-ZOOLEON'!$A$1:$H$8</definedName>
    <definedName name="_xlnm.Print_Area" localSheetId="32">'ESF-05-COMUDE'!$A$1:$D$36</definedName>
    <definedName name="_xlnm.Print_Area" localSheetId="395">'ESF-05-FIDOC'!$A$1:$D$18</definedName>
    <definedName name="_xlnm.Print_Area" localSheetId="474">'ESF-06-AMSP '!$A$1:$G$11</definedName>
    <definedName name="_xlnm.Print_Area" localSheetId="344">'ESF-06-BOMBEROS '!$A$1:$G$11</definedName>
    <definedName name="_xlnm.Print_Area" localSheetId="33">'ESF-06-COMUDE '!$A$1:$G$22</definedName>
    <definedName name="_xlnm.Print_Area" localSheetId="7">'ESF-06-DIF '!$A$1:$G$11</definedName>
    <definedName name="_xlnm.Print_Area" localSheetId="162">'ESF-06-EXPLORA '!$A$1:$G$11</definedName>
    <definedName name="_xlnm.Print_Area" localSheetId="370">'ESF-06-FCIND '!$A$1:$G$11</definedName>
    <definedName name="_xlnm.Print_Area" localSheetId="240">'ESF-06-FERIALEON '!$A$1:$G$11</definedName>
    <definedName name="_xlnm.Print_Area" localSheetId="396">'ESF-06-FIDOC '!$A$1:$G$16</definedName>
    <definedName name="_xlnm.Print_Area" localSheetId="526">'ESF-06-FIFOSEC '!$A$1:$G$12</definedName>
    <definedName name="_xlnm.Print_Area" localSheetId="136">'ESF-06-FPJ'!$A$1:$G$10</definedName>
    <definedName name="_xlnm.Print_Area" localSheetId="188">'ESF-06-ICL '!$A$1:$G$11</definedName>
    <definedName name="_xlnm.Print_Area" localSheetId="500">'ESF-06-IMJ'!$A$1:$G$11</definedName>
    <definedName name="_xlnm.Print_Area" localSheetId="85">'ESF-06-IMM '!$A$1:$G$11</definedName>
    <definedName name="_xlnm.Print_Area" localSheetId="266">'ESF-06-IMPLAN '!$A$1:$G$11</definedName>
    <definedName name="_xlnm.Print_Area" localSheetId="318">'ESF-06-IMUVI '!$A$1:$G$11</definedName>
    <definedName name="_xlnm.Print_Area" localSheetId="214">'ESF-06-MC '!$A$1:$G$11</definedName>
    <definedName name="_xlnm.Print_Area" localSheetId="59">'ESF-06-SAPAL'!$A$1:$G$11</definedName>
    <definedName name="_xlnm.Print_Area" localSheetId="448">'ESF-06-SAPAL-RURAL'!$A$1:$G$11</definedName>
    <definedName name="_xlnm.Print_Area" localSheetId="422">'ESF-06-SIAP '!$A$1:$G$11</definedName>
    <definedName name="_xlnm.Print_Area" localSheetId="111">'ESF-06-ZOOLEON '!$A$1:$G$11</definedName>
    <definedName name="_xlnm.Print_Area" localSheetId="475">'ESF-07-AMSP'!$A$1:$E$11</definedName>
    <definedName name="_xlnm.Print_Area" localSheetId="345">'ESF-07-BOMBEROS'!$A$1:$E$11</definedName>
    <definedName name="_xlnm.Print_Area" localSheetId="34">'ESF-07-COMUDE'!$A$1:$E$21</definedName>
    <definedName name="_xlnm.Print_Area" localSheetId="8">'ESF-07-DIF'!$A$1:$E$11</definedName>
    <definedName name="_xlnm.Print_Area" localSheetId="163">'ESF-07-EXPLORA'!$A$1:$E$11</definedName>
    <definedName name="_xlnm.Print_Area" localSheetId="371">'ESF-07-FCIND'!$A$1:$E$11</definedName>
    <definedName name="_xlnm.Print_Area" localSheetId="241">'ESF-07-FERIALEON'!$A$1:$E$11</definedName>
    <definedName name="_xlnm.Print_Area" localSheetId="397">'ESF-07-FIDOC'!$A$1:$E$17</definedName>
    <definedName name="_xlnm.Print_Area" localSheetId="527">'ESF-07-FIFOSEC'!$A$1:$E$11</definedName>
    <definedName name="_xlnm.Print_Area" localSheetId="137">'ESF-07-FPJ'!$A$1:$E$10</definedName>
    <definedName name="_xlnm.Print_Area" localSheetId="189">'ESF-07-ICL'!$A$1:$E$11</definedName>
    <definedName name="_xlnm.Print_Area" localSheetId="501">'ESF-07-IMJ'!$A$1:$E$11</definedName>
    <definedName name="_xlnm.Print_Area" localSheetId="86">'ESF-07-IMM'!$A$1:$E$11</definedName>
    <definedName name="_xlnm.Print_Area" localSheetId="267">'ESF-07-IMPLAN'!$A$1:$E$11</definedName>
    <definedName name="_xlnm.Print_Area" localSheetId="319">'ESF-07-IMUVI'!$A$1:$E$11</definedName>
    <definedName name="_xlnm.Print_Area" localSheetId="215">'ESF-07-MC'!$A$1:$E$11</definedName>
    <definedName name="_xlnm.Print_Area" localSheetId="60">'ESF-07-SAPAL'!$A$1:$E$11</definedName>
    <definedName name="_xlnm.Print_Area" localSheetId="449">'ESF-07-SAPAL-RURAL'!$A$1:$E$11</definedName>
    <definedName name="_xlnm.Print_Area" localSheetId="423">'ESF-07-SIAP'!$A$1:$E$11</definedName>
    <definedName name="_xlnm.Print_Area" localSheetId="112">'ESF-07-ZOOLEON'!$A$1:$E$11</definedName>
    <definedName name="_xlnm.Print_Area" localSheetId="476">'ESF-08-AMSP'!$A$1:$F$34</definedName>
    <definedName name="_xlnm.Print_Area" localSheetId="346">'ESF-08-BOMBEROS'!$A$1:$F$37</definedName>
    <definedName name="_xlnm.Print_Area" localSheetId="35">'ESF-08-COMUDE'!$A$1:$F$65</definedName>
    <definedName name="_xlnm.Print_Area" localSheetId="9">'ESF-08-DIF'!$A$1:$F$44</definedName>
    <definedName name="_xlnm.Print_Area" localSheetId="164">'ESF-08-EXPLORA'!$A$1:$F$31</definedName>
    <definedName name="_xlnm.Print_Area" localSheetId="372">'ESF-08-FCIND'!$A$1:$F$148</definedName>
    <definedName name="_xlnm.Print_Area" localSheetId="242">'ESF-08-FERIALEON'!$A$1:$F$172</definedName>
    <definedName name="_xlnm.Print_Area" localSheetId="398">'ESF-08-FIDOC'!$A$1:$H$57</definedName>
    <definedName name="_xlnm.Print_Area" localSheetId="528">'ESF-08-FIFOSEC'!$A$1:$H$45</definedName>
    <definedName name="_xlnm.Print_Area" localSheetId="138">'ESF-08-FPJ'!$A$1:$F$28</definedName>
    <definedName name="_xlnm.Print_Area" localSheetId="190">'ESF-08-ICL'!$A$1:$F$36</definedName>
    <definedName name="_xlnm.Print_Area" localSheetId="502">'ESF-08-IMJ'!$A$1:$F$26</definedName>
    <definedName name="_xlnm.Print_Area" localSheetId="87">'ESF-08-IMM'!$A$1:$F$733</definedName>
    <definedName name="_xlnm.Print_Area" localSheetId="268">'ESF-08-IMPLAN'!$A$1:$I$63</definedName>
    <definedName name="_xlnm.Print_Area" localSheetId="320">'ESF-08-IMUVI'!$A$1:$H$73</definedName>
    <definedName name="_xlnm.Print_Area" localSheetId="216">'ESF-08-MC'!$A$1:$H$51</definedName>
    <definedName name="_xlnm.Print_Area" localSheetId="61">'ESF-08-SAPAL'!$A$1:$F$76</definedName>
    <definedName name="_xlnm.Print_Area" localSheetId="450">'ESF-08-SAPAL-RURAL'!$A$1:$H$36</definedName>
    <definedName name="_xlnm.Print_Area" localSheetId="424">'ESF-08-SIAP'!$A$1:$H$63</definedName>
    <definedName name="_xlnm.Print_Area" localSheetId="113">'ESF-08-ZOOLEON'!$A$1:$F$444</definedName>
    <definedName name="_xlnm.Print_Area" localSheetId="477">'ESF-09-AMSP'!$A$1:$F$25</definedName>
    <definedName name="_xlnm.Print_Area" localSheetId="347">'ESF-09-BOMBEROS'!$A$1:$F$31</definedName>
    <definedName name="_xlnm.Print_Area" localSheetId="36">'ESF-09-COMUDE'!$A$1:$F$35</definedName>
    <definedName name="_xlnm.Print_Area" localSheetId="10">'ESF-09-DIF'!$A$1:$F$27</definedName>
    <definedName name="_xlnm.Print_Area" localSheetId="165">'ESF-09-EXPLORA'!$A$1:$F$30</definedName>
    <definedName name="_xlnm.Print_Area" localSheetId="373">'ESF-09-FCIND'!$A$1:$F$50</definedName>
    <definedName name="_xlnm.Print_Area" localSheetId="243">'ESF-09-FERIALEON'!$A$1:$F$60</definedName>
    <definedName name="_xlnm.Print_Area" localSheetId="399">'ESF-09-FIDOC'!$A$1:$F$32</definedName>
    <definedName name="_xlnm.Print_Area" localSheetId="529">'ESF-09-FIFOSEC'!$A$1:$F$24</definedName>
    <definedName name="_xlnm.Print_Area" localSheetId="139">'ESF-09-FPJ'!$A$1:$F$24</definedName>
    <definedName name="_xlnm.Print_Area" localSheetId="191">'ESF-09-ICL'!$A$1:$F$24</definedName>
    <definedName name="_xlnm.Print_Area" localSheetId="503">'ESF-09-IMJ'!$A$1:$F$25</definedName>
    <definedName name="_xlnm.Print_Area" localSheetId="88">'ESF-09-IMM'!$A$1:$F$31</definedName>
    <definedName name="_xlnm.Print_Area" localSheetId="269">'ESF-09-IMPLAN'!$A$1:$F$38</definedName>
    <definedName name="_xlnm.Print_Area" localSheetId="321">'ESF-09-IMUVI'!$A$1:$F$30</definedName>
    <definedName name="_xlnm.Print_Area" localSheetId="217">'ESF-09-MC'!$A$1:$F$26</definedName>
    <definedName name="_xlnm.Print_Area" localSheetId="62">'ESF-09-SAPAL'!$A$1:$F$35</definedName>
    <definedName name="_xlnm.Print_Area" localSheetId="451">'ESF-09-SAPAL-RURAL'!$A$1:$F$25</definedName>
    <definedName name="_xlnm.Print_Area" localSheetId="425">'ESF-09-SIAP'!$A$1:$F$25</definedName>
    <definedName name="_xlnm.Print_Area" localSheetId="114">'ESF-09-ZOOLEON'!$A$1:$F$25</definedName>
    <definedName name="_xlnm.Print_Area" localSheetId="478">'ESF-10-AMSP'!$A$1:$H$8</definedName>
    <definedName name="_xlnm.Print_Area" localSheetId="348">'ESF-10-BOMBEROS'!$A$1:$H$8</definedName>
    <definedName name="_xlnm.Print_Area" localSheetId="37">'ESF-10-COMUDE'!$A$1:$H$8</definedName>
    <definedName name="_xlnm.Print_Area" localSheetId="11">'ESF-10-DIF'!$A$1:$H$8</definedName>
    <definedName name="_xlnm.Print_Area" localSheetId="166">'ESF-10-EXPLORA'!$A$1:$H$8</definedName>
    <definedName name="_xlnm.Print_Area" localSheetId="374">'ESF-10-FCIND'!$A$1:$H$8</definedName>
    <definedName name="_xlnm.Print_Area" localSheetId="244">'ESF-10-FERIALEON'!$A$1:$H$8</definedName>
    <definedName name="_xlnm.Print_Area" localSheetId="400">'ESF-10-FIDOC'!$A$1:$G$16</definedName>
    <definedName name="_xlnm.Print_Area" localSheetId="530">'ESF-10-FIFOSEC'!$A$1:$H$8</definedName>
    <definedName name="_xlnm.Print_Area" localSheetId="140">'ESF-10-FPJ'!$A$1:$H$7</definedName>
    <definedName name="_xlnm.Print_Area" localSheetId="192">'ESF-10-ICL'!$A$1:$H$8</definedName>
    <definedName name="_xlnm.Print_Area" localSheetId="504">'ESF-10-IMJ'!$A$1:$H$8</definedName>
    <definedName name="_xlnm.Print_Area" localSheetId="89">'ESF-10-IMM'!$A$1:$H$8</definedName>
    <definedName name="_xlnm.Print_Area" localSheetId="270">'ESF-10-IMPLAN'!$A$1:$H$9</definedName>
    <definedName name="_xlnm.Print_Area" localSheetId="322">'ESF-10-IMUVI'!$A$1:$H$8</definedName>
    <definedName name="_xlnm.Print_Area" localSheetId="218">'ESF-10-MC'!$A$1:$H$8</definedName>
    <definedName name="_xlnm.Print_Area" localSheetId="63">'ESF-10-SAPAL'!$A$1:$H$8</definedName>
    <definedName name="_xlnm.Print_Area" localSheetId="452">'ESF-10-SAPAL-RURAL'!$A$1:$H$11</definedName>
    <definedName name="_xlnm.Print_Area" localSheetId="426">'ESF-10-SIAP'!$A$1:$H$8</definedName>
    <definedName name="_xlnm.Print_Area" localSheetId="115">'ESF-10-ZOOLEON'!$A$1:$H$8</definedName>
    <definedName name="_xlnm.Print_Area" localSheetId="479">'ESF-11-AMSP'!$A$1:$D$11</definedName>
    <definedName name="_xlnm.Print_Area" localSheetId="349">'ESF-11-BOMBEROS'!$A$1:$D$11</definedName>
    <definedName name="_xlnm.Print_Area" localSheetId="38">'ESF-11-COMUDE'!$A$1:$D$30</definedName>
    <definedName name="_xlnm.Print_Area" localSheetId="12">'ESF-11-DIF'!$A$1:$D$11</definedName>
    <definedName name="_xlnm.Print_Area" localSheetId="167">'ESF-11-EXPLORA'!$A$1:$D$11</definedName>
    <definedName name="_xlnm.Print_Area" localSheetId="375">'ESF-11-FCIND'!$A$1:$D$11</definedName>
    <definedName name="_xlnm.Print_Area" localSheetId="245">'ESF-11-FERIALEON'!$A$1:$D$11</definedName>
    <definedName name="_xlnm.Print_Area" localSheetId="401">'ESF-11-FIDOC'!$A$1:$D$23</definedName>
    <definedName name="_xlnm.Print_Area" localSheetId="531">'ESF-11-FIFOSEC'!$A$1:$D$18</definedName>
    <definedName name="_xlnm.Print_Area" localSheetId="141">'ESF-11-FPJ'!$A$1:$D$9</definedName>
    <definedName name="_xlnm.Print_Area" localSheetId="193">'ESF-11-ICL'!$A$1:$D$11</definedName>
    <definedName name="_xlnm.Print_Area" localSheetId="505">'ESF-11-IMJ'!$A$1:$D$11</definedName>
    <definedName name="_xlnm.Print_Area" localSheetId="90">'ESF-11-IMM'!$A$1:$D$11</definedName>
    <definedName name="_xlnm.Print_Area" localSheetId="271">'ESF-11-IMPLAN'!$A$1:$D$18</definedName>
    <definedName name="_xlnm.Print_Area" localSheetId="323">'ESF-11-IMUVI'!$A$1:$D$11</definedName>
    <definedName name="_xlnm.Print_Area" localSheetId="219">'ESF-11-MC'!$A$1:$D$11</definedName>
    <definedName name="_xlnm.Print_Area" localSheetId="64">'ESF-11-SAPAL'!$A$1:$D$13</definedName>
    <definedName name="_xlnm.Print_Area" localSheetId="453">'ESF-11-SAPAL-RURAL'!$A$1:$D$18</definedName>
    <definedName name="_xlnm.Print_Area" localSheetId="427">'ESF-11-SIAP'!$A$1:$D$16</definedName>
    <definedName name="_xlnm.Print_Area" localSheetId="116">'ESF-11-ZOOLEON'!$A$1:$D$11</definedName>
    <definedName name="_xlnm.Print_Area" localSheetId="480">'ESF-12-AMSP '!$A$1:$H$39</definedName>
    <definedName name="_xlnm.Print_Area" localSheetId="350">'ESF-12-BOMBEROS '!$A$1:$H$28</definedName>
    <definedName name="_xlnm.Print_Area" localSheetId="39">'ESF-12-COMUDE'!$A$1:$H$526</definedName>
    <definedName name="_xlnm.Print_Area" localSheetId="13">'ESF-12-DIF '!$A$1:$H$57</definedName>
    <definedName name="_xlnm.Print_Area" localSheetId="168">'ESF-12-EXPLORA'!$A$1:$H$13</definedName>
    <definedName name="_xlnm.Print_Area" localSheetId="376">'ESF-12-FCIND '!$A$1:$H$25</definedName>
    <definedName name="_xlnm.Print_Area" localSheetId="246">'ESF-12-FERIALEON '!$A$1:$H$51</definedName>
    <definedName name="_xlnm.Print_Area" localSheetId="402">'ESF-12-FIDOC '!$A$1:$H$102</definedName>
    <definedName name="_xlnm.Print_Area" localSheetId="532">'ESF-12-FIFOSEC '!$A$1:$H$18</definedName>
    <definedName name="_xlnm.Print_Area" localSheetId="142">'ESF-12-FPJ '!$A$1:$H$18</definedName>
    <definedName name="_xlnm.Print_Area" localSheetId="194">'ESF-12-ICL '!$A$1:$H$161</definedName>
    <definedName name="_xlnm.Print_Area" localSheetId="506">'ESF-12-IMJ'!$A$1:$H$14</definedName>
    <definedName name="_xlnm.Print_Area" localSheetId="91">'ESF-12-IMM '!$A$1:$H$23</definedName>
    <definedName name="_xlnm.Print_Area" localSheetId="272">'ESF-12-IMPLAN '!$A$1:$H$64</definedName>
    <definedName name="_xlnm.Print_Area" localSheetId="324">'ESF-12-IMUVI '!$A$1:$H$56</definedName>
    <definedName name="_xlnm.Print_Area" localSheetId="220">'ESF-12-MC '!$A$1:$H$13</definedName>
    <definedName name="_xlnm.Print_Area" localSheetId="65">'ESF-12-SAPAL '!$A$1:$H$46</definedName>
    <definedName name="_xlnm.Print_Area" localSheetId="454">'ESF-12-SAPAL-RURAL '!$A$1:$H$24</definedName>
    <definedName name="_xlnm.Print_Area" localSheetId="428">'ESF-12-SIAP '!$A$1:$H$39</definedName>
    <definedName name="_xlnm.Print_Area" localSheetId="117">'ESF-12-ZOOLEON '!$A$1:$H$47</definedName>
    <definedName name="_xlnm.Print_Area" localSheetId="481">'ESF-13-AMSP'!$A$1:$E$11</definedName>
    <definedName name="_xlnm.Print_Area" localSheetId="351">'ESF-13-BOMBEROS'!$A$1:$E$11</definedName>
    <definedName name="_xlnm.Print_Area" localSheetId="40">'ESF-13-COMUDE'!$A$1:$E$34</definedName>
    <definedName name="_xlnm.Print_Area" localSheetId="14">'ESF-13-DIF'!$A$1:$E$11</definedName>
    <definedName name="_xlnm.Print_Area" localSheetId="169">'ESF-13-EXPLORA'!$A$1:$E$11</definedName>
    <definedName name="_xlnm.Print_Area" localSheetId="377">'ESF-13-FCIND'!$A$1:$E$11</definedName>
    <definedName name="_xlnm.Print_Area" localSheetId="247">'ESF-13-FERIALEON'!$A$1:$E$11</definedName>
    <definedName name="_xlnm.Print_Area" localSheetId="403">'ESF-13-FIDOC'!$A$1:$E$31</definedName>
    <definedName name="_xlnm.Print_Area" localSheetId="533">'ESF-13-FIFOSEC'!$A$1:$E$20</definedName>
    <definedName name="_xlnm.Print_Area" localSheetId="146">'ESF-13-FPJ'!$A$1:$E$9</definedName>
    <definedName name="_xlnm.Print_Area" localSheetId="195">'ESF-13-ICL'!$A$1:$E$11</definedName>
    <definedName name="_xlnm.Print_Area" localSheetId="507">'ESF-13-IMJ'!$A$1:$E$11</definedName>
    <definedName name="_xlnm.Print_Area" localSheetId="92">'ESF-13-IMM'!$A$1:$E$11</definedName>
    <definedName name="_xlnm.Print_Area" localSheetId="273">'ESF-13-IMPLAN'!$A$1:$E$18</definedName>
    <definedName name="_xlnm.Print_Area" localSheetId="325">'ESF-13-IMUVI'!$A$1:$E$118</definedName>
    <definedName name="_xlnm.Print_Area" localSheetId="221">'ESF-13-MC'!$A$1:$E$11</definedName>
    <definedName name="_xlnm.Print_Area" localSheetId="455">'ESF-13-SAPAL-RURAL'!$A$1:$E$16</definedName>
    <definedName name="_xlnm.Print_Area" localSheetId="429">'ESF-13-SIAP'!$A$1:$E$11</definedName>
    <definedName name="_xlnm.Print_Area" localSheetId="118">'ESF-13-ZOOLEON'!$A$1:$E$11</definedName>
    <definedName name="_xlnm.Print_Area" localSheetId="482">'ESF-14-AMSP'!$A$1:$E$18</definedName>
    <definedName name="_xlnm.Print_Area" localSheetId="352">'ESF-14-BOMBEROS'!$A$1:$E$18</definedName>
    <definedName name="_xlnm.Print_Area" localSheetId="41">'ESF-14-COMUDE'!$A$1:$E$24</definedName>
    <definedName name="_xlnm.Print_Area" localSheetId="15">'ESF-14-DIF'!$A$1:$E$18</definedName>
    <definedName name="_xlnm.Print_Area" localSheetId="170">'ESF-14-EXPLORA'!$A$1:$E$18</definedName>
    <definedName name="_xlnm.Print_Area" localSheetId="378">'ESF-14-FCIND'!$A$1:$E$25</definedName>
    <definedName name="_xlnm.Print_Area" localSheetId="248">'ESF-14-FERIALEON'!$A$1:$E$18</definedName>
    <definedName name="_xlnm.Print_Area" localSheetId="404">'ESF-14-FIDOC'!$A$1:$E$36</definedName>
    <definedName name="_xlnm.Print_Area" localSheetId="534">'ESF-14-FIFOSEC'!$A$1:$E$25</definedName>
    <definedName name="_xlnm.Print_Area" localSheetId="143">'ESF-14-FPJ'!$A$1:$E$15</definedName>
    <definedName name="_xlnm.Print_Area" localSheetId="196">'ESF-14-ICL'!$A$1:$E$18</definedName>
    <definedName name="_xlnm.Print_Area" localSheetId="508">'ESF-14-IMJ'!$A$1:$E$18</definedName>
    <definedName name="_xlnm.Print_Area" localSheetId="93">'ESF-14-IMM'!$A$1:$E$18</definedName>
    <definedName name="_xlnm.Print_Area" localSheetId="274">'ESF-14-IMPLAN'!$A$1:$E$24</definedName>
    <definedName name="_xlnm.Print_Area" localSheetId="326">'ESF-14-IMUVI'!$A$1:$E$18</definedName>
    <definedName name="_xlnm.Print_Area" localSheetId="222">'ESF-14-MC'!$A$1:$E$18</definedName>
    <definedName name="_xlnm.Print_Area" localSheetId="67">'ESF-14-SAPAL'!$A$1:$E$18</definedName>
    <definedName name="_xlnm.Print_Area" localSheetId="456">'ESF-14-SAPAL-RURAL'!$A$1:$E$23</definedName>
    <definedName name="_xlnm.Print_Area" localSheetId="430">'ESF-14-SIAP'!$A$1:$E$23</definedName>
    <definedName name="_xlnm.Print_Area" localSheetId="119">'ESF-14-ZOOLEON'!$A$1:$E$18</definedName>
    <definedName name="_xlnm.Print_Area" localSheetId="483">'ESF-15-AMSP'!$A$1:$AA$15</definedName>
    <definedName name="_xlnm.Print_Area" localSheetId="353">'ESF-15-BOMBEROS'!$A$1:$AA$15</definedName>
    <definedName name="_xlnm.Print_Area" localSheetId="16">'ESF-15-DIF'!$A$1:$AA$16</definedName>
    <definedName name="_xlnm.Print_Area" localSheetId="171">'ESF-15-EXPLORA'!$A$1:$AA$15</definedName>
    <definedName name="_xlnm.Print_Area" localSheetId="379">'ESF-15-FCIND'!$A$1:$AA$15</definedName>
    <definedName name="_xlnm.Print_Area" localSheetId="249">'ESF-15-FERIALEON'!$A$1:$AA$15</definedName>
    <definedName name="_xlnm.Print_Area" localSheetId="405">'ESF-15-FIDOC'!$A$1:$AA$19</definedName>
    <definedName name="_xlnm.Print_Area" localSheetId="535">'ESF-15-FIFOSEC'!$A$1:$AA$14</definedName>
    <definedName name="_xlnm.Print_Area" localSheetId="144">'ESF-15-FPJ'!$A$1:$AA$14</definedName>
    <definedName name="_xlnm.Print_Area" localSheetId="197">'ESF-15-ICL'!$A$1:$AA$15</definedName>
    <definedName name="_xlnm.Print_Area" localSheetId="509">'ESF-15-IMJ'!$A$1:$AA$16</definedName>
    <definedName name="_xlnm.Print_Area" localSheetId="94">'ESF-15-IMM'!$A$1:$AA$15</definedName>
    <definedName name="_xlnm.Print_Area" localSheetId="275">'ESF-15-IMPLAN'!$A$1:$AA$15</definedName>
    <definedName name="_xlnm.Print_Area" localSheetId="327">'ESF-15-IMUVI'!$A$1:$AA$15</definedName>
    <definedName name="_xlnm.Print_Area" localSheetId="223">'ESF-15-MC'!$A$1:$AA$15</definedName>
    <definedName name="_xlnm.Print_Area" localSheetId="68">'ESF-15-SAPAL'!$A$1:$AA$16</definedName>
    <definedName name="_xlnm.Print_Area" localSheetId="457">'ESF-15-SAPAL-RURAL'!$A$1:$AA$15</definedName>
    <definedName name="_xlnm.Print_Area" localSheetId="431">'ESF-15-SIAP'!$A$1:$AA$15</definedName>
    <definedName name="_xlnm.Print_Area" localSheetId="120">'ESF-15-ZOOLEON'!$A$1:$AA$15</definedName>
    <definedName name="_xlnm.Print_Area" localSheetId="494">'Memoria-AMSP'!$A$1:$E$39</definedName>
    <definedName name="_xlnm.Print_Area" localSheetId="364">'Memoria-BOMBEROS'!$A$1:$E$39</definedName>
    <definedName name="_xlnm.Print_Area" localSheetId="53">'Memoria-COMUDE'!$A$1:$E$39</definedName>
    <definedName name="_xlnm.Print_Area" localSheetId="27">'Memoria-DIF'!$A$1:$E$72</definedName>
    <definedName name="_xlnm.Print_Area" localSheetId="182">'Memoria-EXPLORA'!$A$1:$E$39</definedName>
    <definedName name="_xlnm.Print_Area" localSheetId="390">'Memoria-FCIND'!$A$1:$E$74</definedName>
    <definedName name="_xlnm.Print_Area" localSheetId="260">'Memoria-FERIALEON'!$A$1:$E$77</definedName>
    <definedName name="_xlnm.Print_Area" localSheetId="416">'Memoria-FIDOC'!$A$2:$E$43</definedName>
    <definedName name="_xlnm.Print_Area" localSheetId="546">'Memoria-FIFOSEC'!$A$1:$F$76</definedName>
    <definedName name="_xlnm.Print_Area" localSheetId="156">'Memoria-FPJ'!$A$1:$E$39</definedName>
    <definedName name="_xlnm.Print_Area" localSheetId="208">'Memoria-ICL'!$A$1:$E$74</definedName>
    <definedName name="_xlnm.Print_Area" localSheetId="520">'Memoria-IMJ'!$A$1:$E$39</definedName>
    <definedName name="_xlnm.Print_Area" localSheetId="105">'Memoria-IMM'!$A$1:$E$74</definedName>
    <definedName name="_xlnm.Print_Area" localSheetId="286">'Memoria-IMPLAN'!$A$1:$G$76</definedName>
    <definedName name="_xlnm.Print_Area" localSheetId="338">'Memoria-IMUVI'!$A$1:$F$77</definedName>
    <definedName name="_xlnm.Print_Area" localSheetId="234">'Memoria-MC'!$A$1:$E$74</definedName>
    <definedName name="_xlnm.Print_Area" localSheetId="79">'Memoria-SAPAL'!$A$1:$E$74</definedName>
    <definedName name="_xlnm.Print_Area" localSheetId="468">'Memoria-SAPAL-RURAL'!$A$1:$F$75</definedName>
    <definedName name="_xlnm.Print_Area" localSheetId="442">'Memoria-SIAP'!$A$1:$E$37</definedName>
    <definedName name="_xlnm.Print_Area" localSheetId="131">'Memoria-ZOOLEON'!$A$1:$E$74</definedName>
    <definedName name="_xlnm.Print_Area" localSheetId="487">'VHP-01-AMSP'!$A$1:$G$11</definedName>
    <definedName name="_xlnm.Print_Area" localSheetId="357">'VHP-01-BOMBEROS'!$A$1:$G$11</definedName>
    <definedName name="_xlnm.Print_Area" localSheetId="46">'VHP-01-COMUDE'!$A$1:$G$21</definedName>
    <definedName name="_xlnm.Print_Area" localSheetId="20">'VHP-01-DIF'!$A$1:$G$11</definedName>
    <definedName name="_xlnm.Print_Area" localSheetId="175">'VHP-01-EXPLORA'!$A$1:$G$16</definedName>
    <definedName name="_xlnm.Print_Area" localSheetId="383">'VHP-01-FCIND'!$A$1:$G$24</definedName>
    <definedName name="_xlnm.Print_Area" localSheetId="253">'VHP-01-FERIALEON'!$A$1:$G$16</definedName>
    <definedName name="_xlnm.Print_Area" localSheetId="409">'VHP-01-FIDOC'!$A$1:$G$19</definedName>
    <definedName name="_xlnm.Print_Area" localSheetId="539">'VHP-01-FIFOSEC'!$A$1:$G$12</definedName>
    <definedName name="_xlnm.Print_Area" localSheetId="149">'VHP-01-FPJ'!$A$1:$G$10</definedName>
    <definedName name="_xlnm.Print_Area" localSheetId="201">'VHP-01-ICL'!$A$1:$G$12</definedName>
    <definedName name="_xlnm.Print_Area" localSheetId="513">'VHP-01-IMJ'!$A$1:$G$11</definedName>
    <definedName name="_xlnm.Print_Area" localSheetId="98">'VHP-01-IMM'!$A$1:$G$12</definedName>
    <definedName name="_xlnm.Print_Area" localSheetId="279">'VHP-01-IMPLAN'!$A$1:$H$12</definedName>
    <definedName name="_xlnm.Print_Area" localSheetId="331">'VHP-01-IMUVI'!$A$1:$G$34</definedName>
    <definedName name="_xlnm.Print_Area" localSheetId="227">'VHP-01-MC'!$A$1:$G$13</definedName>
    <definedName name="_xlnm.Print_Area" localSheetId="72">'VHP-01-SAPAL'!$A$1:$G$13</definedName>
    <definedName name="_xlnm.Print_Area" localSheetId="461">'VHP-01-SAPAL-RURAL'!$A$1:$G$13</definedName>
    <definedName name="_xlnm.Print_Area" localSheetId="435">'VHP-01-SIAP'!$A$1:$G$11</definedName>
    <definedName name="_xlnm.Print_Area" localSheetId="124">'VHP-01-ZOOLEON'!$A$1:$G$13</definedName>
    <definedName name="_xlnm.Print_Area" localSheetId="488">'VHP-02-AMSP'!$A$1:$F$25</definedName>
    <definedName name="_xlnm.Print_Area" localSheetId="358">'VHP-02-BOMBEROS'!$A$1:$F$25</definedName>
    <definedName name="_xlnm.Print_Area" localSheetId="47">'VHP-02-COMUDE'!$A$1:$F$33</definedName>
    <definedName name="_xlnm.Print_Area" localSheetId="21">'VHP-02-DIF'!$A$1:$F$16</definedName>
    <definedName name="_xlnm.Print_Area" localSheetId="176">'VHP-02-EXPLORA'!$A$1:$F$29</definedName>
    <definedName name="_xlnm.Print_Area" localSheetId="384">'VHP-02-FCIND'!$A$1:$F$36</definedName>
    <definedName name="_xlnm.Print_Area" localSheetId="254">'VHP-02-FERIALEON'!$A$1:$F$25</definedName>
    <definedName name="_xlnm.Print_Area" localSheetId="410">'VHP-02-FIDOC'!$A$1:$F$38</definedName>
    <definedName name="_xlnm.Print_Area" localSheetId="540">'VHP-02-FIFOSEC'!$A$2:$F$11</definedName>
    <definedName name="_xlnm.Print_Area" localSheetId="150">'VHP-02-FPJ'!$A$1:$F$12</definedName>
    <definedName name="_xlnm.Print_Area" localSheetId="202">'VHP-02-ICL'!$A$1:$F$39</definedName>
    <definedName name="_xlnm.Print_Area" localSheetId="514">'VHP-02-IMJ'!$A$1:$F$12</definedName>
    <definedName name="_xlnm.Print_Area" localSheetId="99">'VHP-02-IMM'!$A$1:$F$11</definedName>
    <definedName name="_xlnm.Print_Area" localSheetId="280">'VHP-02-IMPLAN'!$A$1:$F$19</definedName>
    <definedName name="_xlnm.Print_Area" localSheetId="332">'VHP-02-IMUVI'!$A$1:$F$31</definedName>
    <definedName name="_xlnm.Print_Area" localSheetId="228">'VHP-02-MC'!$A$1:$F$30</definedName>
    <definedName name="_xlnm.Print_Area" localSheetId="73">'VHP-02-SAPAL'!$A$1:$F$13</definedName>
    <definedName name="_xlnm.Print_Area" localSheetId="462">'VHP-02-SAPAL-RURAL'!$A$1:$F$16</definedName>
    <definedName name="_xlnm.Print_Area" localSheetId="436">'VHP-02-SIAP'!$A$1:$F$17</definedName>
    <definedName name="_xlnm.Print_Area" localSheetId="125">'VHP-02-ZOOLEON'!$A$1:$F$25</definedName>
    <definedName name="GASTO">'[1]EA-03'!$C$117</definedName>
    <definedName name="Print_Area" localSheetId="302">'EA-01-PPM'!$A$1:$D$15</definedName>
    <definedName name="Print_Area" localSheetId="303">'EA-02-PPM'!$A$1:$E$11</definedName>
    <definedName name="Print_Area" localSheetId="304">'EA-03-PPM '!$A$1:$E$64</definedName>
    <definedName name="Print_Area" localSheetId="307">'EFE-01-PPM  '!$A$1:$E$22</definedName>
    <definedName name="Print_Area" localSheetId="308">'EFE-02-PPM'!$A$1:$D$15</definedName>
    <definedName name="Print_Area" localSheetId="309">'EFE-03-PPM'!$A$1:$C$43</definedName>
    <definedName name="Print_Area" localSheetId="287">'ESF-01-PPM'!$A$1:$E$31</definedName>
    <definedName name="Print_Area" localSheetId="288">'ESF-02-PPM '!$A$1:$G$25</definedName>
    <definedName name="Print_Area" localSheetId="289">'ESF-03-PPM'!$A$1:$I$81</definedName>
    <definedName name="Print_Area" localSheetId="292">'ESF-06-PPM '!$A$1:$G$11</definedName>
    <definedName name="Print_Area" localSheetId="293">'ESF-07-PPM'!$A$1:$E$11</definedName>
    <definedName name="Print_Area" localSheetId="294">'ESF-08-PPM'!$A$1:$F$38</definedName>
    <definedName name="Print_Area" localSheetId="295">'ESF-09-PPM'!$A$1:$F$27</definedName>
    <definedName name="Print_Area" localSheetId="296">'ESF-10-PPM'!$A$1:$H$8</definedName>
    <definedName name="Print_Area" localSheetId="297">'ESF-11-PPM'!$A$1:$D$11</definedName>
    <definedName name="Print_Area" localSheetId="298">'ESF-12-PPM '!$A$1:$H$50</definedName>
    <definedName name="Print_Area" localSheetId="299">'ESF-13-PPM'!$A$1:$E$11</definedName>
    <definedName name="Print_Area" localSheetId="300">'ESF-14-PPM'!$A$1:$E$18</definedName>
    <definedName name="Print_Area" localSheetId="301">'ESF-15-PPM'!$A$1:$AA$15</definedName>
    <definedName name="Print_Area" localSheetId="312">'Memoria-PPM'!$A$1:$E$39</definedName>
    <definedName name="Print_Area" localSheetId="305">'VHP-01-PPM'!$A$1:$G$11</definedName>
    <definedName name="Print_Area" localSheetId="306">'VHP-02-PPM'!$A$1:$F$24</definedName>
    <definedName name="Print_Titles" localSheetId="302">'EA-01-PPM'!$1:$7</definedName>
    <definedName name="Print_Titles" localSheetId="304">'EA-03-PPM '!$1:$7</definedName>
    <definedName name="Print_Titles" localSheetId="307">'EFE-01-PPM  '!$1:$7</definedName>
    <definedName name="_xlnm.Print_Titles" localSheetId="484">'EA-01-AMSP'!$1:$7</definedName>
    <definedName name="_xlnm.Print_Titles" localSheetId="354">'EA-01-BOMBEROS'!$1:$7</definedName>
    <definedName name="_xlnm.Print_Titles" localSheetId="17">'EA-01-DIF'!$1:$7</definedName>
    <definedName name="_xlnm.Print_Titles" localSheetId="172">'EA-01-EXPLORA'!$1:$7</definedName>
    <definedName name="_xlnm.Print_Titles" localSheetId="380">'EA-01-FCIND'!$1:$7</definedName>
    <definedName name="_xlnm.Print_Titles" localSheetId="250">'EA-01-FERIALEON'!$1:$7</definedName>
    <definedName name="_xlnm.Print_Titles" localSheetId="406">'EA-01-FIDOC'!$1:$7</definedName>
    <definedName name="_xlnm.Print_Titles" localSheetId="536">'EA-01-FIFOSEC'!$1:$7</definedName>
    <definedName name="_xlnm.Print_Titles" localSheetId="145">'EA-01-FPJ'!$1:$6</definedName>
    <definedName name="_xlnm.Print_Titles" localSheetId="198">'EA-01-ICL'!$1:$7</definedName>
    <definedName name="_xlnm.Print_Titles" localSheetId="510">'EA-01-IMJ'!$1:$7</definedName>
    <definedName name="_xlnm.Print_Titles" localSheetId="95">'EA-01-IMM'!$1:$7</definedName>
    <definedName name="_xlnm.Print_Titles" localSheetId="276">'EA-01-IMPLAN'!$1:$7</definedName>
    <definedName name="_xlnm.Print_Titles" localSheetId="328">'EA-01-IMUVI'!$1:$7</definedName>
    <definedName name="_xlnm.Print_Titles" localSheetId="224">'EA-01-MC'!$1:$7</definedName>
    <definedName name="_xlnm.Print_Titles" localSheetId="69">'EA-01-SAPAL'!$1:$7</definedName>
    <definedName name="_xlnm.Print_Titles" localSheetId="458">'EA-01-SAPAL-RURAL'!$1:$7</definedName>
    <definedName name="_xlnm.Print_Titles" localSheetId="432">'EA-01-SIAP'!$1:$7</definedName>
    <definedName name="_xlnm.Print_Titles" localSheetId="121">'EA-01-ZOOLEON'!$1:$7</definedName>
    <definedName name="_xlnm.Print_Titles" localSheetId="486">'EA-03-AMSP'!$1:$7</definedName>
    <definedName name="_xlnm.Print_Titles" localSheetId="356">'EA-03-BOMBEROS '!$1:$7</definedName>
    <definedName name="_xlnm.Print_Titles" localSheetId="19">'EA-03-DIF'!$1:$7</definedName>
    <definedName name="_xlnm.Print_Titles" localSheetId="174">'EA-03-EXPLORA '!$1:$7</definedName>
    <definedName name="_xlnm.Print_Titles" localSheetId="382">'EA-03-FCIND'!$1:$7</definedName>
    <definedName name="_xlnm.Print_Titles" localSheetId="252">'EA-03-FERIALEON'!$1:$7</definedName>
    <definedName name="_xlnm.Print_Titles" localSheetId="408">'EA-03-FIDOC '!$1:$7</definedName>
    <definedName name="_xlnm.Print_Titles" localSheetId="538">'EA-03-FIFOSEC'!$1:$7</definedName>
    <definedName name="_xlnm.Print_Titles" localSheetId="148">'EA-03-FPJ'!$1:$7</definedName>
    <definedName name="_xlnm.Print_Titles" localSheetId="200">'EA-03-ICL'!$1:$7</definedName>
    <definedName name="_xlnm.Print_Titles" localSheetId="512">'EA-03-IMJ'!$1:$7</definedName>
    <definedName name="_xlnm.Print_Titles" localSheetId="97">'EA-03-IMM'!$1:$7</definedName>
    <definedName name="_xlnm.Print_Titles" localSheetId="278">'EA-03-IMPLAN'!$1:$7</definedName>
    <definedName name="_xlnm.Print_Titles" localSheetId="330">'EA-03-IMUVI'!$1:$7</definedName>
    <definedName name="_xlnm.Print_Titles" localSheetId="226">'EA-03-MC'!$1:$7</definedName>
    <definedName name="_xlnm.Print_Titles" localSheetId="71">'EA-03-SAPAL'!$1:$7</definedName>
    <definedName name="_xlnm.Print_Titles" localSheetId="460">'EA-03-SAPAL-RURAL'!$1:$7</definedName>
    <definedName name="_xlnm.Print_Titles" localSheetId="434">'EA-03-SIAP'!$1:$7</definedName>
    <definedName name="_xlnm.Print_Titles" localSheetId="123">'EA-03-ZOOLEON'!$1:$7</definedName>
    <definedName name="_xlnm.Print_Titles" localSheetId="489">'EFE-01-AMSP'!$1:$7</definedName>
    <definedName name="_xlnm.Print_Titles" localSheetId="359">'EFE-01-BOMBEROS  '!$1:$7</definedName>
    <definedName name="_xlnm.Print_Titles" localSheetId="48">'EFE-01-COMUDE  '!$1:$7</definedName>
    <definedName name="_xlnm.Print_Titles" localSheetId="22">'EFE-01-DIF  '!$1:$7</definedName>
    <definedName name="_xlnm.Print_Titles" localSheetId="177">'EFE-01-EXPLORA'!$1:$7</definedName>
    <definedName name="_xlnm.Print_Titles" localSheetId="385">'EFE-01-FCIND  '!$1:$7</definedName>
    <definedName name="_xlnm.Print_Titles" localSheetId="255">'EFE-01-FERIALEON  '!$1:$7</definedName>
    <definedName name="_xlnm.Print_Titles" localSheetId="411">'EFE-01-FIDOC  '!$1:$7</definedName>
    <definedName name="_xlnm.Print_Titles" localSheetId="541">'EFE-01-FIFOSEC  '!$1:$7</definedName>
    <definedName name="_xlnm.Print_Titles" localSheetId="151">'EFE-01-FPJ'!$1:$7</definedName>
    <definedName name="_xlnm.Print_Titles" localSheetId="203">'EFE-01-ICL  '!$1:$7</definedName>
    <definedName name="_xlnm.Print_Titles" localSheetId="515">'EFE-01-IMJ'!$1:$7</definedName>
    <definedName name="_xlnm.Print_Titles" localSheetId="100">'EFE-01-IMM  '!$1:$7</definedName>
    <definedName name="_xlnm.Print_Titles" localSheetId="281">'EFE-01-IMPLAN  '!$1:$7</definedName>
    <definedName name="_xlnm.Print_Titles" localSheetId="333">'EFE-01-IMUVI  '!$1:$7</definedName>
    <definedName name="_xlnm.Print_Titles" localSheetId="229">'EFE-01-MC  '!$1:$7</definedName>
    <definedName name="_xlnm.Print_Titles" localSheetId="74">'EFE-01-SAPAL  '!$1:$7</definedName>
    <definedName name="_xlnm.Print_Titles" localSheetId="463">'EFE-01-SAPAL-RURAL'!$1:$7</definedName>
    <definedName name="_xlnm.Print_Titles" localSheetId="437">'EFE-01-SIAP  '!$1:$7</definedName>
    <definedName name="_xlnm.Print_Titles" localSheetId="126">'EFE-01-ZOOLEON  '!$1:$7</definedName>
    <definedName name="_xlnm.Print_Titles" localSheetId="43">'ERA-01-COMUDE'!$1:$7</definedName>
    <definedName name="_xlnm.Print_Titles" localSheetId="45">'ERA-03-COMUDE '!$1:$7</definedName>
    <definedName name="_xlnm.Print_Titles" localSheetId="393">'ESF-03-FIDOC'!$1:$4</definedName>
    <definedName name="_xlnm.Print_Titles" localSheetId="428">'ESF-12-SIAP '!$1:$7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552" l="1"/>
  <c r="E72" i="552"/>
  <c r="D72" i="552"/>
  <c r="D70" i="552" s="1"/>
  <c r="E68" i="552"/>
  <c r="E64" i="552" s="1"/>
  <c r="D64" i="552"/>
  <c r="E19" i="552"/>
  <c r="E17" i="552"/>
  <c r="C27" i="551"/>
  <c r="C9" i="551"/>
  <c r="C15" i="550"/>
  <c r="C9" i="550"/>
  <c r="C16" i="548"/>
  <c r="C9" i="548"/>
  <c r="D10" i="547"/>
  <c r="C10" i="547"/>
  <c r="E9" i="547"/>
  <c r="E8" i="547"/>
  <c r="D9" i="546"/>
  <c r="C9" i="546"/>
  <c r="E8" i="546"/>
  <c r="E9" i="546" s="1"/>
  <c r="E10" i="545"/>
  <c r="D10" i="545"/>
  <c r="C10" i="545"/>
  <c r="C9" i="544"/>
  <c r="C9" i="543"/>
  <c r="C17" i="542"/>
  <c r="C9" i="542"/>
  <c r="O12" i="541"/>
  <c r="N12" i="541"/>
  <c r="M12" i="541"/>
  <c r="L12" i="541"/>
  <c r="K12" i="541"/>
  <c r="I12" i="541"/>
  <c r="H12" i="541"/>
  <c r="G12" i="541"/>
  <c r="F12" i="541"/>
  <c r="C23" i="540"/>
  <c r="C16" i="540"/>
  <c r="C9" i="540"/>
  <c r="C16" i="539"/>
  <c r="C9" i="539"/>
  <c r="G16" i="538"/>
  <c r="F16" i="538"/>
  <c r="E16" i="538"/>
  <c r="D16" i="538"/>
  <c r="C16" i="538"/>
  <c r="G9" i="538"/>
  <c r="F9" i="538"/>
  <c r="E9" i="538"/>
  <c r="D9" i="538"/>
  <c r="C9" i="538"/>
  <c r="C16" i="537"/>
  <c r="C9" i="537"/>
  <c r="E23" i="535"/>
  <c r="D23" i="535"/>
  <c r="C23" i="535"/>
  <c r="E16" i="535"/>
  <c r="D16" i="535"/>
  <c r="C16" i="535"/>
  <c r="E9" i="535"/>
  <c r="D9" i="535"/>
  <c r="C9" i="535"/>
  <c r="E44" i="534"/>
  <c r="D44" i="534"/>
  <c r="C44" i="534"/>
  <c r="E37" i="534"/>
  <c r="D37" i="534"/>
  <c r="C37" i="534"/>
  <c r="E30" i="534"/>
  <c r="D30" i="534"/>
  <c r="C30" i="534"/>
  <c r="E23" i="534"/>
  <c r="D23" i="534"/>
  <c r="C23" i="534"/>
  <c r="E16" i="534"/>
  <c r="D16" i="534"/>
  <c r="C16" i="534"/>
  <c r="E9" i="534"/>
  <c r="D9" i="534"/>
  <c r="C9" i="534"/>
  <c r="C9" i="533"/>
  <c r="C9" i="532"/>
  <c r="C16" i="531"/>
  <c r="C9" i="531"/>
  <c r="G65" i="529"/>
  <c r="F65" i="529"/>
  <c r="E65" i="529"/>
  <c r="D65" i="529"/>
  <c r="C65" i="529"/>
  <c r="G58" i="529"/>
  <c r="F58" i="529"/>
  <c r="E58" i="529"/>
  <c r="D58" i="529"/>
  <c r="C58" i="529"/>
  <c r="G51" i="529"/>
  <c r="F51" i="529"/>
  <c r="E51" i="529"/>
  <c r="D51" i="529"/>
  <c r="C51" i="529"/>
  <c r="G44" i="529"/>
  <c r="F44" i="529"/>
  <c r="E44" i="529"/>
  <c r="D44" i="529"/>
  <c r="C44" i="529"/>
  <c r="G37" i="529"/>
  <c r="F37" i="529"/>
  <c r="E37" i="529"/>
  <c r="D37" i="529"/>
  <c r="C37" i="529"/>
  <c r="G30" i="529"/>
  <c r="F30" i="529"/>
  <c r="E30" i="529"/>
  <c r="D30" i="529"/>
  <c r="C30" i="529"/>
  <c r="G23" i="529"/>
  <c r="F23" i="529"/>
  <c r="E23" i="529"/>
  <c r="D23" i="529"/>
  <c r="C23" i="529"/>
  <c r="G16" i="529"/>
  <c r="F16" i="529"/>
  <c r="E16" i="529"/>
  <c r="D16" i="529"/>
  <c r="C16" i="529"/>
  <c r="G9" i="529"/>
  <c r="F9" i="529"/>
  <c r="E9" i="529"/>
  <c r="D9" i="529"/>
  <c r="C9" i="529"/>
  <c r="H16" i="528"/>
  <c r="G16" i="528"/>
  <c r="F16" i="528"/>
  <c r="E16" i="528"/>
  <c r="D16" i="528"/>
  <c r="C16" i="528"/>
  <c r="H9" i="528"/>
  <c r="G9" i="528"/>
  <c r="F9" i="528"/>
  <c r="E9" i="528"/>
  <c r="D9" i="528"/>
  <c r="C9" i="528"/>
  <c r="C30" i="527"/>
  <c r="C23" i="527"/>
  <c r="C16" i="527"/>
  <c r="C9" i="527"/>
  <c r="E10" i="547" l="1"/>
  <c r="C35" i="551"/>
  <c r="C20" i="550"/>
  <c r="E70" i="552"/>
  <c r="E74" i="525"/>
  <c r="E73" i="525"/>
  <c r="E72" i="525"/>
  <c r="E71" i="525"/>
  <c r="E70" i="525"/>
  <c r="D69" i="525"/>
  <c r="D67" i="525" s="1"/>
  <c r="E68" i="525"/>
  <c r="C67" i="525"/>
  <c r="E66" i="525"/>
  <c r="E65" i="525"/>
  <c r="E64" i="525"/>
  <c r="D63" i="525"/>
  <c r="E63" i="525" s="1"/>
  <c r="E62" i="525"/>
  <c r="C61" i="525"/>
  <c r="C27" i="524"/>
  <c r="C9" i="524"/>
  <c r="C15" i="523"/>
  <c r="C9" i="523"/>
  <c r="C17" i="521"/>
  <c r="D16" i="521"/>
  <c r="D15" i="521"/>
  <c r="D8" i="521"/>
  <c r="D9" i="520"/>
  <c r="C9" i="520"/>
  <c r="E8" i="520"/>
  <c r="D10" i="519"/>
  <c r="C10" i="519"/>
  <c r="E9" i="519"/>
  <c r="E10" i="519" s="1"/>
  <c r="E9" i="518"/>
  <c r="D9" i="518"/>
  <c r="C9" i="518"/>
  <c r="C13" i="517"/>
  <c r="D12" i="517"/>
  <c r="D11" i="517"/>
  <c r="D10" i="517"/>
  <c r="D9" i="517"/>
  <c r="D8" i="517"/>
  <c r="C9" i="516"/>
  <c r="C17" i="515"/>
  <c r="C9" i="515"/>
  <c r="O14" i="514"/>
  <c r="N14" i="514"/>
  <c r="M14" i="514"/>
  <c r="L14" i="514"/>
  <c r="K14" i="514"/>
  <c r="I14" i="514"/>
  <c r="H14" i="514"/>
  <c r="G14" i="514"/>
  <c r="F14" i="514"/>
  <c r="C23" i="513"/>
  <c r="C16" i="513"/>
  <c r="C9" i="513"/>
  <c r="C16" i="512"/>
  <c r="C9" i="512"/>
  <c r="G19" i="511"/>
  <c r="F19" i="511"/>
  <c r="E19" i="511"/>
  <c r="D19" i="511"/>
  <c r="C19" i="511"/>
  <c r="G12" i="511"/>
  <c r="F12" i="511"/>
  <c r="E12" i="511"/>
  <c r="D12" i="511"/>
  <c r="C12" i="511"/>
  <c r="C16" i="510"/>
  <c r="C9" i="510"/>
  <c r="E23" i="508"/>
  <c r="D23" i="508"/>
  <c r="C23" i="508"/>
  <c r="E16" i="508"/>
  <c r="D16" i="508"/>
  <c r="C16" i="508"/>
  <c r="E9" i="508"/>
  <c r="D9" i="508"/>
  <c r="C9" i="508"/>
  <c r="E45" i="507"/>
  <c r="D45" i="507"/>
  <c r="C45" i="507"/>
  <c r="E38" i="507"/>
  <c r="D38" i="507"/>
  <c r="C38" i="507"/>
  <c r="E31" i="507"/>
  <c r="D31" i="507"/>
  <c r="C31" i="507"/>
  <c r="E24" i="507"/>
  <c r="D24" i="507"/>
  <c r="C24" i="507"/>
  <c r="D17" i="507"/>
  <c r="C17" i="507"/>
  <c r="E16" i="507"/>
  <c r="E15" i="507"/>
  <c r="E9" i="507"/>
  <c r="D9" i="507"/>
  <c r="C9" i="507"/>
  <c r="C9" i="506"/>
  <c r="C9" i="505"/>
  <c r="B18" i="504"/>
  <c r="C16" i="504"/>
  <c r="C9" i="504"/>
  <c r="G65" i="503"/>
  <c r="F65" i="503"/>
  <c r="E65" i="503"/>
  <c r="D65" i="503"/>
  <c r="C65" i="503"/>
  <c r="G58" i="503"/>
  <c r="F58" i="503"/>
  <c r="E58" i="503"/>
  <c r="D58" i="503"/>
  <c r="C58" i="503"/>
  <c r="G51" i="503"/>
  <c r="F51" i="503"/>
  <c r="E51" i="503"/>
  <c r="D51" i="503"/>
  <c r="C51" i="503"/>
  <c r="G44" i="503"/>
  <c r="F44" i="503"/>
  <c r="E44" i="503"/>
  <c r="D44" i="503"/>
  <c r="C44" i="503"/>
  <c r="G37" i="503"/>
  <c r="F37" i="503"/>
  <c r="E37" i="503"/>
  <c r="D37" i="503"/>
  <c r="C37" i="503"/>
  <c r="G30" i="503"/>
  <c r="F30" i="503"/>
  <c r="E30" i="503"/>
  <c r="D30" i="503"/>
  <c r="C30" i="503"/>
  <c r="G23" i="503"/>
  <c r="F23" i="503"/>
  <c r="E23" i="503"/>
  <c r="D23" i="503"/>
  <c r="C23" i="503"/>
  <c r="G16" i="503"/>
  <c r="F16" i="503"/>
  <c r="E16" i="503"/>
  <c r="D16" i="503"/>
  <c r="C16" i="503"/>
  <c r="G9" i="503"/>
  <c r="F9" i="503"/>
  <c r="E9" i="503"/>
  <c r="D9" i="503"/>
  <c r="C9" i="503"/>
  <c r="G16" i="502"/>
  <c r="F16" i="502"/>
  <c r="E16" i="502"/>
  <c r="D16" i="502"/>
  <c r="C16" i="502"/>
  <c r="G9" i="502"/>
  <c r="F9" i="502"/>
  <c r="E9" i="502"/>
  <c r="D9" i="502"/>
  <c r="C9" i="502"/>
  <c r="C30" i="501"/>
  <c r="C23" i="501"/>
  <c r="C16" i="501"/>
  <c r="C9" i="501"/>
  <c r="C35" i="524" l="1"/>
  <c r="D17" i="521"/>
  <c r="E9" i="520"/>
  <c r="D13" i="517"/>
  <c r="E61" i="525"/>
  <c r="E69" i="525"/>
  <c r="E67" i="525" s="1"/>
  <c r="E17" i="507"/>
  <c r="D61" i="525"/>
  <c r="E74" i="500" l="1"/>
  <c r="E73" i="500"/>
  <c r="E72" i="500"/>
  <c r="E71" i="500"/>
  <c r="E70" i="500"/>
  <c r="D69" i="500"/>
  <c r="E69" i="500" s="1"/>
  <c r="E68" i="500"/>
  <c r="C67" i="500"/>
  <c r="E66" i="500"/>
  <c r="E65" i="500"/>
  <c r="E64" i="500"/>
  <c r="D63" i="500"/>
  <c r="E63" i="500" s="1"/>
  <c r="E62" i="500"/>
  <c r="C61" i="500"/>
  <c r="C27" i="499"/>
  <c r="C9" i="499"/>
  <c r="C15" i="498"/>
  <c r="C9" i="498"/>
  <c r="C18" i="496"/>
  <c r="D17" i="496"/>
  <c r="D16" i="496"/>
  <c r="D15" i="496"/>
  <c r="D14" i="496"/>
  <c r="D11" i="495"/>
  <c r="C11" i="495"/>
  <c r="E10" i="495"/>
  <c r="E9" i="495"/>
  <c r="E8" i="495"/>
  <c r="D10" i="494"/>
  <c r="C10" i="494"/>
  <c r="E9" i="494"/>
  <c r="E8" i="494"/>
  <c r="E8" i="493"/>
  <c r="D8" i="493"/>
  <c r="C8" i="493"/>
  <c r="C37" i="492"/>
  <c r="D36" i="492"/>
  <c r="D35" i="492"/>
  <c r="D34" i="492"/>
  <c r="D33" i="492"/>
  <c r="D32" i="492"/>
  <c r="D31" i="492"/>
  <c r="D30" i="492"/>
  <c r="D29" i="492"/>
  <c r="D28" i="492"/>
  <c r="D27" i="492"/>
  <c r="D26" i="492"/>
  <c r="D25" i="492"/>
  <c r="D24" i="492"/>
  <c r="D23" i="492"/>
  <c r="D22" i="492"/>
  <c r="D21" i="492"/>
  <c r="D20" i="492"/>
  <c r="D19" i="492"/>
  <c r="D18" i="492"/>
  <c r="D17" i="492"/>
  <c r="D16" i="492"/>
  <c r="D15" i="492"/>
  <c r="D14" i="492"/>
  <c r="D13" i="492"/>
  <c r="D12" i="492"/>
  <c r="D11" i="492"/>
  <c r="D10" i="492"/>
  <c r="D9" i="492"/>
  <c r="D8" i="492"/>
  <c r="C9" i="491"/>
  <c r="C14" i="490"/>
  <c r="C8" i="490"/>
  <c r="C16" i="489"/>
  <c r="C8" i="489"/>
  <c r="O12" i="488"/>
  <c r="N12" i="488"/>
  <c r="M12" i="488"/>
  <c r="L12" i="488"/>
  <c r="K12" i="488"/>
  <c r="I12" i="488"/>
  <c r="H12" i="488"/>
  <c r="G12" i="488"/>
  <c r="F12" i="488"/>
  <c r="C20" i="487"/>
  <c r="C14" i="487"/>
  <c r="C8" i="487"/>
  <c r="G23" i="486"/>
  <c r="F23" i="486"/>
  <c r="E23" i="486"/>
  <c r="D23" i="486"/>
  <c r="C23" i="486"/>
  <c r="G17" i="486"/>
  <c r="F17" i="486"/>
  <c r="E17" i="486"/>
  <c r="D17" i="486"/>
  <c r="C17" i="486"/>
  <c r="C14" i="485"/>
  <c r="C8" i="485"/>
  <c r="E22" i="483"/>
  <c r="D22" i="483"/>
  <c r="C22" i="483"/>
  <c r="D16" i="483"/>
  <c r="C16" i="483"/>
  <c r="E15" i="483"/>
  <c r="E16" i="483" s="1"/>
  <c r="E9" i="483"/>
  <c r="D9" i="483"/>
  <c r="C9" i="483"/>
  <c r="E46" i="482"/>
  <c r="D46" i="482"/>
  <c r="C46" i="482"/>
  <c r="D40" i="482"/>
  <c r="C40" i="482"/>
  <c r="E39" i="482"/>
  <c r="E40" i="482" s="1"/>
  <c r="E33" i="482"/>
  <c r="D33" i="482"/>
  <c r="C33" i="482"/>
  <c r="E27" i="482"/>
  <c r="D27" i="482"/>
  <c r="C27" i="482"/>
  <c r="D21" i="482"/>
  <c r="C21" i="482"/>
  <c r="E20" i="482"/>
  <c r="E19" i="482"/>
  <c r="E18" i="482"/>
  <c r="E17" i="482"/>
  <c r="E16" i="482"/>
  <c r="E15" i="482"/>
  <c r="E14" i="482"/>
  <c r="E8" i="482"/>
  <c r="D8" i="482"/>
  <c r="C8" i="482"/>
  <c r="C8" i="481"/>
  <c r="C8" i="480"/>
  <c r="B16" i="479"/>
  <c r="C14" i="479"/>
  <c r="C8" i="479"/>
  <c r="G58" i="478"/>
  <c r="F58" i="478"/>
  <c r="E58" i="478"/>
  <c r="D58" i="478"/>
  <c r="C58" i="478"/>
  <c r="G52" i="478"/>
  <c r="F52" i="478"/>
  <c r="E52" i="478"/>
  <c r="D52" i="478"/>
  <c r="C52" i="478"/>
  <c r="G46" i="478"/>
  <c r="F46" i="478"/>
  <c r="E46" i="478"/>
  <c r="D46" i="478"/>
  <c r="C46" i="478"/>
  <c r="G40" i="478"/>
  <c r="F40" i="478"/>
  <c r="E40" i="478"/>
  <c r="D40" i="478"/>
  <c r="C40" i="478"/>
  <c r="G34" i="478"/>
  <c r="F34" i="478"/>
  <c r="E34" i="478"/>
  <c r="D34" i="478"/>
  <c r="C34" i="478"/>
  <c r="G27" i="478"/>
  <c r="F27" i="478"/>
  <c r="E27" i="478"/>
  <c r="D27" i="478"/>
  <c r="C27" i="478"/>
  <c r="G21" i="478"/>
  <c r="F21" i="478"/>
  <c r="E21" i="478"/>
  <c r="D21" i="478"/>
  <c r="C21" i="478"/>
  <c r="G15" i="478"/>
  <c r="F15" i="478"/>
  <c r="E15" i="478"/>
  <c r="D15" i="478"/>
  <c r="C15" i="478"/>
  <c r="G9" i="478"/>
  <c r="F9" i="478"/>
  <c r="E9" i="478"/>
  <c r="D9" i="478"/>
  <c r="C9" i="478"/>
  <c r="G14" i="477"/>
  <c r="F14" i="477"/>
  <c r="E14" i="477"/>
  <c r="D14" i="477"/>
  <c r="C14" i="477"/>
  <c r="G8" i="477"/>
  <c r="F8" i="477"/>
  <c r="E8" i="477"/>
  <c r="D8" i="477"/>
  <c r="C8" i="477"/>
  <c r="C28" i="476"/>
  <c r="C22" i="476"/>
  <c r="C16" i="476"/>
  <c r="C9" i="476"/>
  <c r="C35" i="499" l="1"/>
  <c r="D67" i="500"/>
  <c r="C20" i="498"/>
  <c r="E11" i="495"/>
  <c r="E10" i="494"/>
  <c r="D37" i="492"/>
  <c r="E67" i="500"/>
  <c r="E21" i="482"/>
  <c r="E61" i="500"/>
  <c r="D18" i="496"/>
  <c r="D61" i="500"/>
  <c r="A3" i="474" l="1"/>
  <c r="A3" i="473"/>
  <c r="C43" i="334"/>
  <c r="E74" i="467" l="1"/>
  <c r="E73" i="467"/>
  <c r="E72" i="467"/>
  <c r="E71" i="467"/>
  <c r="E70" i="467"/>
  <c r="E69" i="467"/>
  <c r="E68" i="467"/>
  <c r="D67" i="467"/>
  <c r="C67" i="467"/>
  <c r="E66" i="467"/>
  <c r="E65" i="467"/>
  <c r="E64" i="467"/>
  <c r="E63" i="467"/>
  <c r="E62" i="467"/>
  <c r="D61" i="467"/>
  <c r="C61" i="467"/>
  <c r="C27" i="466"/>
  <c r="C9" i="466"/>
  <c r="C15" i="465"/>
  <c r="C9" i="465"/>
  <c r="D42" i="464"/>
  <c r="D41" i="464" s="1"/>
  <c r="C42" i="464"/>
  <c r="C41" i="464" s="1"/>
  <c r="D32" i="464"/>
  <c r="C32" i="464"/>
  <c r="D30" i="464"/>
  <c r="C30" i="464"/>
  <c r="D28" i="464"/>
  <c r="C28" i="464"/>
  <c r="D22" i="464"/>
  <c r="C22" i="464"/>
  <c r="D19" i="464"/>
  <c r="C19" i="464"/>
  <c r="D10" i="464"/>
  <c r="C10" i="464"/>
  <c r="C23" i="463"/>
  <c r="D22" i="463" s="1"/>
  <c r="C9" i="463"/>
  <c r="D8" i="463" s="1"/>
  <c r="D9" i="463" s="1"/>
  <c r="D15" i="462"/>
  <c r="C15" i="462"/>
  <c r="E14" i="462"/>
  <c r="E13" i="462"/>
  <c r="E12" i="462"/>
  <c r="E11" i="462"/>
  <c r="D10" i="462"/>
  <c r="C10" i="462"/>
  <c r="E9" i="462"/>
  <c r="E8" i="462"/>
  <c r="D16" i="461"/>
  <c r="C16" i="461"/>
  <c r="E15" i="461"/>
  <c r="E14" i="461"/>
  <c r="E13" i="461"/>
  <c r="E12" i="461"/>
  <c r="E11" i="461"/>
  <c r="E10" i="461"/>
  <c r="E9" i="461"/>
  <c r="E8" i="461"/>
  <c r="E9" i="460"/>
  <c r="D9" i="460"/>
  <c r="C9" i="460"/>
  <c r="D76" i="459"/>
  <c r="C76" i="459"/>
  <c r="C10" i="458"/>
  <c r="C17" i="457"/>
  <c r="C9" i="457"/>
  <c r="O13" i="456"/>
  <c r="N13" i="456"/>
  <c r="M13" i="456"/>
  <c r="L13" i="456"/>
  <c r="K13" i="456"/>
  <c r="I13" i="456"/>
  <c r="H13" i="456"/>
  <c r="G13" i="456"/>
  <c r="F13" i="456"/>
  <c r="C23" i="455"/>
  <c r="C16" i="455"/>
  <c r="C9" i="455"/>
  <c r="C16" i="454"/>
  <c r="C9" i="454"/>
  <c r="H68" i="453"/>
  <c r="G68" i="453"/>
  <c r="F68" i="453"/>
  <c r="E68" i="453"/>
  <c r="D68" i="453"/>
  <c r="C68" i="453"/>
  <c r="G61" i="453"/>
  <c r="F61" i="453"/>
  <c r="E61" i="453"/>
  <c r="D61" i="453"/>
  <c r="C61" i="453"/>
  <c r="C16" i="452"/>
  <c r="C9" i="452"/>
  <c r="E23" i="450"/>
  <c r="D23" i="450"/>
  <c r="C23" i="450"/>
  <c r="D16" i="450"/>
  <c r="C16" i="450"/>
  <c r="E15" i="450"/>
  <c r="E16" i="450" s="1"/>
  <c r="D9" i="450"/>
  <c r="C9" i="450"/>
  <c r="E8" i="450"/>
  <c r="E9" i="450" s="1"/>
  <c r="E59" i="449"/>
  <c r="D59" i="449"/>
  <c r="C59" i="449"/>
  <c r="D52" i="449"/>
  <c r="C52" i="449"/>
  <c r="E51" i="449"/>
  <c r="E52" i="449" s="1"/>
  <c r="E45" i="449"/>
  <c r="D45" i="449"/>
  <c r="C45" i="449"/>
  <c r="E38" i="449"/>
  <c r="D38" i="449"/>
  <c r="C38" i="449"/>
  <c r="D31" i="449"/>
  <c r="C31" i="449"/>
  <c r="E30" i="449"/>
  <c r="E29" i="449"/>
  <c r="E28" i="449"/>
  <c r="E27" i="449"/>
  <c r="E26" i="449"/>
  <c r="E25" i="449"/>
  <c r="E24" i="449"/>
  <c r="E23" i="449"/>
  <c r="E22" i="449"/>
  <c r="E21" i="449"/>
  <c r="E20" i="449"/>
  <c r="E19" i="449"/>
  <c r="E18" i="449"/>
  <c r="E17" i="449"/>
  <c r="E16" i="449"/>
  <c r="E15" i="449"/>
  <c r="D9" i="449"/>
  <c r="C9" i="449"/>
  <c r="E8" i="449"/>
  <c r="E9" i="449" s="1"/>
  <c r="C9" i="448"/>
  <c r="C9" i="447"/>
  <c r="B45" i="446"/>
  <c r="C43" i="446"/>
  <c r="C9" i="446"/>
  <c r="G79" i="445"/>
  <c r="F79" i="445"/>
  <c r="E79" i="445"/>
  <c r="D79" i="445"/>
  <c r="C79" i="445"/>
  <c r="G72" i="445"/>
  <c r="F72" i="445"/>
  <c r="E72" i="445"/>
  <c r="D72" i="445"/>
  <c r="C72" i="445"/>
  <c r="G65" i="445"/>
  <c r="F65" i="445"/>
  <c r="E65" i="445"/>
  <c r="D65" i="445"/>
  <c r="C65" i="445"/>
  <c r="G58" i="445"/>
  <c r="F58" i="445"/>
  <c r="E58" i="445"/>
  <c r="D58" i="445"/>
  <c r="C58" i="445"/>
  <c r="G51" i="445"/>
  <c r="F51" i="445"/>
  <c r="E51" i="445"/>
  <c r="D51" i="445"/>
  <c r="C51" i="445"/>
  <c r="G44" i="445"/>
  <c r="F44" i="445"/>
  <c r="E44" i="445"/>
  <c r="D44" i="445"/>
  <c r="C44" i="445"/>
  <c r="G36" i="445"/>
  <c r="F36" i="445"/>
  <c r="E36" i="445"/>
  <c r="D36" i="445"/>
  <c r="C36" i="445"/>
  <c r="G29" i="445"/>
  <c r="F29" i="445"/>
  <c r="E29" i="445"/>
  <c r="D29" i="445"/>
  <c r="C29" i="445"/>
  <c r="G22" i="445"/>
  <c r="F22" i="445"/>
  <c r="E22" i="445"/>
  <c r="D22" i="445"/>
  <c r="C22" i="445"/>
  <c r="G15" i="445"/>
  <c r="F15" i="445"/>
  <c r="E15" i="445"/>
  <c r="D15" i="445"/>
  <c r="C15" i="445"/>
  <c r="G22" i="444"/>
  <c r="F22" i="444"/>
  <c r="E22" i="444"/>
  <c r="D22" i="444"/>
  <c r="C22" i="444"/>
  <c r="G15" i="444"/>
  <c r="F15" i="444"/>
  <c r="E15" i="444"/>
  <c r="D15" i="444"/>
  <c r="C15" i="444"/>
  <c r="C30" i="443"/>
  <c r="C23" i="443"/>
  <c r="C16" i="443"/>
  <c r="C9" i="443"/>
  <c r="C20" i="465" l="1"/>
  <c r="D15" i="463"/>
  <c r="E67" i="467"/>
  <c r="D16" i="462"/>
  <c r="D9" i="464"/>
  <c r="E61" i="467"/>
  <c r="E16" i="461"/>
  <c r="C16" i="462"/>
  <c r="C9" i="464"/>
  <c r="C35" i="466"/>
  <c r="E15" i="462"/>
  <c r="E31" i="449"/>
  <c r="E10" i="462"/>
  <c r="D16" i="463"/>
  <c r="D20" i="463"/>
  <c r="D19" i="463"/>
  <c r="D17" i="463"/>
  <c r="D21" i="463"/>
  <c r="D18" i="463"/>
  <c r="E16" i="462" l="1"/>
  <c r="D23" i="463"/>
  <c r="E74" i="442"/>
  <c r="E73" i="442"/>
  <c r="E72" i="442"/>
  <c r="E71" i="442"/>
  <c r="E70" i="442"/>
  <c r="E69" i="442"/>
  <c r="E68" i="442"/>
  <c r="E66" i="442"/>
  <c r="E65" i="442"/>
  <c r="E64" i="442"/>
  <c r="E63" i="442"/>
  <c r="E62" i="442"/>
  <c r="E53" i="442"/>
  <c r="E52" i="442"/>
  <c r="E51" i="442"/>
  <c r="E50" i="442"/>
  <c r="E49" i="442"/>
  <c r="E48" i="442"/>
  <c r="E47" i="442"/>
  <c r="E46" i="442"/>
  <c r="E45" i="442"/>
  <c r="E44" i="442"/>
  <c r="E43" i="442"/>
  <c r="E42" i="442"/>
  <c r="E41" i="442"/>
  <c r="E40" i="442"/>
  <c r="E39" i="442"/>
  <c r="E38" i="442"/>
  <c r="E37" i="442"/>
  <c r="E36" i="442"/>
  <c r="E35" i="442"/>
  <c r="E34" i="442"/>
  <c r="E33" i="442"/>
  <c r="E32" i="442"/>
  <c r="E31" i="442"/>
  <c r="E30" i="442"/>
  <c r="E29" i="442"/>
  <c r="E28" i="442"/>
  <c r="E27" i="442"/>
  <c r="E26" i="442"/>
  <c r="E25" i="442"/>
  <c r="E24" i="442"/>
  <c r="E23" i="442"/>
  <c r="E22" i="442"/>
  <c r="E21" i="442"/>
  <c r="E20" i="442"/>
  <c r="E19" i="442"/>
  <c r="E18" i="442"/>
  <c r="E17" i="442"/>
  <c r="E16" i="442"/>
  <c r="E15" i="442"/>
  <c r="E14" i="442"/>
  <c r="C27" i="441"/>
  <c r="C9" i="441"/>
  <c r="C15" i="440"/>
  <c r="C9" i="440"/>
  <c r="C16" i="438"/>
  <c r="C9" i="438"/>
  <c r="D161" i="437"/>
  <c r="C161" i="437"/>
  <c r="E14" i="437"/>
  <c r="E13" i="437"/>
  <c r="E12" i="437"/>
  <c r="E11" i="437"/>
  <c r="E10" i="437"/>
  <c r="E9" i="437"/>
  <c r="E8" i="437"/>
  <c r="D14" i="436"/>
  <c r="C14" i="436"/>
  <c r="E13" i="436"/>
  <c r="E12" i="436"/>
  <c r="E11" i="436"/>
  <c r="E10" i="436"/>
  <c r="E9" i="436"/>
  <c r="E8" i="436"/>
  <c r="E11" i="435"/>
  <c r="D11" i="435"/>
  <c r="C11" i="435"/>
  <c r="D109" i="434"/>
  <c r="C109" i="434"/>
  <c r="C12" i="433"/>
  <c r="C90" i="432"/>
  <c r="C46" i="432"/>
  <c r="O13" i="431"/>
  <c r="N13" i="431"/>
  <c r="M13" i="431"/>
  <c r="L13" i="431"/>
  <c r="K13" i="431"/>
  <c r="I13" i="431"/>
  <c r="H13" i="431"/>
  <c r="G13" i="431"/>
  <c r="F13" i="431"/>
  <c r="C23" i="430"/>
  <c r="C16" i="430"/>
  <c r="C9" i="430"/>
  <c r="C16" i="429"/>
  <c r="C9" i="429"/>
  <c r="G24" i="428"/>
  <c r="F24" i="428"/>
  <c r="E24" i="428"/>
  <c r="D24" i="428"/>
  <c r="C24" i="428"/>
  <c r="G17" i="428"/>
  <c r="F17" i="428"/>
  <c r="C17" i="428"/>
  <c r="D16" i="428"/>
  <c r="D15" i="428"/>
  <c r="D14" i="428"/>
  <c r="D13" i="428"/>
  <c r="D12" i="428"/>
  <c r="D11" i="428"/>
  <c r="D10" i="428"/>
  <c r="D9" i="428"/>
  <c r="E8" i="428"/>
  <c r="E17" i="428" s="1"/>
  <c r="C16" i="427"/>
  <c r="C9" i="427"/>
  <c r="E23" i="425"/>
  <c r="D23" i="425"/>
  <c r="C23" i="425"/>
  <c r="E16" i="425"/>
  <c r="D16" i="425"/>
  <c r="C16" i="425"/>
  <c r="E9" i="425"/>
  <c r="D9" i="425"/>
  <c r="C9" i="425"/>
  <c r="E50" i="424"/>
  <c r="D50" i="424"/>
  <c r="C50" i="424"/>
  <c r="E43" i="424"/>
  <c r="D43" i="424"/>
  <c r="C43" i="424"/>
  <c r="D36" i="424"/>
  <c r="C36" i="424"/>
  <c r="E34" i="424"/>
  <c r="E33" i="424"/>
  <c r="E27" i="424"/>
  <c r="D27" i="424"/>
  <c r="C27" i="424"/>
  <c r="E20" i="424"/>
  <c r="D20" i="424"/>
  <c r="C20" i="424"/>
  <c r="D13" i="424"/>
  <c r="C13" i="424"/>
  <c r="E12" i="424"/>
  <c r="E11" i="424"/>
  <c r="E10" i="424"/>
  <c r="E9" i="424"/>
  <c r="E8" i="424"/>
  <c r="C9" i="423"/>
  <c r="C9" i="422"/>
  <c r="B18" i="421"/>
  <c r="C16" i="421"/>
  <c r="C9" i="421"/>
  <c r="G72" i="419"/>
  <c r="F72" i="419"/>
  <c r="E72" i="419"/>
  <c r="D72" i="419"/>
  <c r="C72" i="419"/>
  <c r="G65" i="419"/>
  <c r="F65" i="419"/>
  <c r="E65" i="419"/>
  <c r="D65" i="419"/>
  <c r="C65" i="419"/>
  <c r="G58" i="419"/>
  <c r="F58" i="419"/>
  <c r="E58" i="419"/>
  <c r="D58" i="419"/>
  <c r="C58" i="419"/>
  <c r="G51" i="419"/>
  <c r="F51" i="419"/>
  <c r="E51" i="419"/>
  <c r="D51" i="419"/>
  <c r="C51" i="419"/>
  <c r="G44" i="419"/>
  <c r="F44" i="419"/>
  <c r="E44" i="419"/>
  <c r="C44" i="419"/>
  <c r="D43" i="419"/>
  <c r="D44" i="419" s="1"/>
  <c r="F37" i="419"/>
  <c r="C37" i="419"/>
  <c r="G36" i="419"/>
  <c r="G37" i="419" s="1"/>
  <c r="D35" i="419"/>
  <c r="D37" i="419" s="1"/>
  <c r="E34" i="419"/>
  <c r="E37" i="419" s="1"/>
  <c r="G28" i="419"/>
  <c r="F28" i="419"/>
  <c r="E28" i="419"/>
  <c r="D28" i="419"/>
  <c r="C28" i="419"/>
  <c r="G21" i="419"/>
  <c r="F21" i="419"/>
  <c r="E21" i="419"/>
  <c r="D21" i="419"/>
  <c r="C21" i="419"/>
  <c r="G14" i="419"/>
  <c r="F14" i="419"/>
  <c r="E14" i="419"/>
  <c r="C14" i="419"/>
  <c r="D13" i="419"/>
  <c r="D12" i="419"/>
  <c r="D11" i="419"/>
  <c r="H22" i="418"/>
  <c r="G22" i="418"/>
  <c r="F22" i="418"/>
  <c r="E22" i="418"/>
  <c r="D22" i="418"/>
  <c r="C22" i="418"/>
  <c r="H15" i="418"/>
  <c r="G15" i="418"/>
  <c r="F15" i="418"/>
  <c r="E15" i="418"/>
  <c r="D15" i="418"/>
  <c r="C15" i="418"/>
  <c r="C33" i="417"/>
  <c r="C26" i="417"/>
  <c r="C19" i="417"/>
  <c r="C9" i="417"/>
  <c r="C20" i="440" l="1"/>
  <c r="E14" i="436"/>
  <c r="E161" i="437"/>
  <c r="D14" i="419"/>
  <c r="D17" i="428"/>
  <c r="E13" i="424"/>
  <c r="E36" i="424"/>
  <c r="C35" i="441"/>
  <c r="D37" i="415"/>
  <c r="C37" i="415"/>
  <c r="E35" i="415"/>
  <c r="E34" i="415"/>
  <c r="E33" i="415"/>
  <c r="E32" i="415"/>
  <c r="E31" i="415"/>
  <c r="E30" i="415"/>
  <c r="E29" i="415"/>
  <c r="E28" i="415"/>
  <c r="E27" i="415"/>
  <c r="E26" i="415"/>
  <c r="E25" i="415"/>
  <c r="E24" i="415"/>
  <c r="C27" i="414"/>
  <c r="C10" i="414"/>
  <c r="C9" i="414" s="1"/>
  <c r="C15" i="413"/>
  <c r="C9" i="413"/>
  <c r="D41" i="412"/>
  <c r="C41" i="412"/>
  <c r="D9" i="412"/>
  <c r="C9" i="412"/>
  <c r="D21" i="411"/>
  <c r="D19" i="411"/>
  <c r="D18" i="411"/>
  <c r="D17" i="411"/>
  <c r="C15" i="411"/>
  <c r="C9" i="411"/>
  <c r="D28" i="410"/>
  <c r="C28" i="410"/>
  <c r="E27" i="410"/>
  <c r="E26" i="410"/>
  <c r="E25" i="410"/>
  <c r="E24" i="410"/>
  <c r="E23" i="410"/>
  <c r="E22" i="410"/>
  <c r="E21" i="410"/>
  <c r="E20" i="410"/>
  <c r="E19" i="410"/>
  <c r="E18" i="410"/>
  <c r="E17" i="410"/>
  <c r="E16" i="410"/>
  <c r="E15" i="410"/>
  <c r="E14" i="410"/>
  <c r="E13" i="410"/>
  <c r="E12" i="410"/>
  <c r="E11" i="410"/>
  <c r="E10" i="410"/>
  <c r="E9" i="410"/>
  <c r="E8" i="410"/>
  <c r="D15" i="409"/>
  <c r="C15" i="409"/>
  <c r="E14" i="409"/>
  <c r="E13" i="409"/>
  <c r="E12" i="409"/>
  <c r="E11" i="409"/>
  <c r="E10" i="409"/>
  <c r="E9" i="409"/>
  <c r="E8" i="409"/>
  <c r="E9" i="408"/>
  <c r="D9" i="408"/>
  <c r="C9" i="408"/>
  <c r="C33" i="407"/>
  <c r="D32" i="407" s="1"/>
  <c r="C10" i="406"/>
  <c r="C20" i="405"/>
  <c r="C12" i="405"/>
  <c r="O13" i="404"/>
  <c r="N13" i="404"/>
  <c r="M13" i="404"/>
  <c r="L13" i="404"/>
  <c r="K13" i="404"/>
  <c r="I13" i="404"/>
  <c r="H13" i="404"/>
  <c r="G13" i="404"/>
  <c r="F13" i="404"/>
  <c r="C23" i="403"/>
  <c r="C16" i="403"/>
  <c r="C9" i="403"/>
  <c r="C16" i="402"/>
  <c r="C9" i="402"/>
  <c r="G39" i="401"/>
  <c r="F39" i="401"/>
  <c r="E39" i="401"/>
  <c r="D39" i="401"/>
  <c r="C39" i="401"/>
  <c r="G32" i="401"/>
  <c r="F32" i="401"/>
  <c r="E32" i="401"/>
  <c r="D32" i="401"/>
  <c r="C32" i="401"/>
  <c r="C16" i="400"/>
  <c r="C9" i="400"/>
  <c r="E23" i="398"/>
  <c r="D23" i="398"/>
  <c r="C23" i="398"/>
  <c r="D16" i="398"/>
  <c r="C16" i="398"/>
  <c r="E15" i="398"/>
  <c r="E16" i="398" s="1"/>
  <c r="D9" i="398"/>
  <c r="C9" i="398"/>
  <c r="E8" i="398"/>
  <c r="E9" i="398" s="1"/>
  <c r="E63" i="397"/>
  <c r="D63" i="397"/>
  <c r="C63" i="397"/>
  <c r="D56" i="397"/>
  <c r="C56" i="397"/>
  <c r="E55" i="397"/>
  <c r="E54" i="397"/>
  <c r="E53" i="397"/>
  <c r="E52" i="397"/>
  <c r="E51" i="397"/>
  <c r="E50" i="397"/>
  <c r="E49" i="397"/>
  <c r="E48" i="397"/>
  <c r="E47" i="397"/>
  <c r="E46" i="397"/>
  <c r="E45" i="397"/>
  <c r="E44" i="397"/>
  <c r="E43" i="397"/>
  <c r="E37" i="397"/>
  <c r="D37" i="397"/>
  <c r="C37" i="397"/>
  <c r="D30" i="397"/>
  <c r="C30" i="397"/>
  <c r="E29" i="397"/>
  <c r="E30" i="397" s="1"/>
  <c r="D23" i="397"/>
  <c r="C23" i="397"/>
  <c r="E20" i="397"/>
  <c r="E19" i="397"/>
  <c r="E18" i="397"/>
  <c r="E17" i="397"/>
  <c r="E16" i="397"/>
  <c r="E15" i="397"/>
  <c r="E9" i="397"/>
  <c r="D9" i="397"/>
  <c r="C9" i="397"/>
  <c r="C9" i="396"/>
  <c r="C9" i="395"/>
  <c r="B18" i="394"/>
  <c r="C16" i="394"/>
  <c r="C9" i="394"/>
  <c r="G74" i="393"/>
  <c r="F74" i="393"/>
  <c r="E74" i="393"/>
  <c r="D74" i="393"/>
  <c r="C74" i="393"/>
  <c r="G67" i="393"/>
  <c r="F67" i="393"/>
  <c r="E67" i="393"/>
  <c r="D67" i="393"/>
  <c r="C67" i="393"/>
  <c r="G60" i="393"/>
  <c r="F60" i="393"/>
  <c r="E60" i="393"/>
  <c r="D60" i="393"/>
  <c r="C60" i="393"/>
  <c r="G53" i="393"/>
  <c r="F53" i="393"/>
  <c r="E53" i="393"/>
  <c r="D53" i="393"/>
  <c r="C53" i="393"/>
  <c r="G46" i="393"/>
  <c r="F46" i="393"/>
  <c r="E46" i="393"/>
  <c r="D46" i="393"/>
  <c r="C46" i="393"/>
  <c r="G39" i="393"/>
  <c r="F39" i="393"/>
  <c r="E39" i="393"/>
  <c r="D39" i="393"/>
  <c r="C39" i="393"/>
  <c r="G32" i="393"/>
  <c r="F32" i="393"/>
  <c r="E32" i="393"/>
  <c r="D32" i="393"/>
  <c r="C32" i="393"/>
  <c r="G25" i="393"/>
  <c r="F25" i="393"/>
  <c r="E25" i="393"/>
  <c r="D25" i="393"/>
  <c r="C25" i="393"/>
  <c r="G18" i="393"/>
  <c r="F18" i="393"/>
  <c r="E18" i="393"/>
  <c r="D18" i="393"/>
  <c r="C18" i="393"/>
  <c r="G11" i="393"/>
  <c r="F11" i="393"/>
  <c r="E11" i="393"/>
  <c r="D11" i="393"/>
  <c r="C11" i="393"/>
  <c r="H37" i="392"/>
  <c r="G37" i="392"/>
  <c r="F37" i="392"/>
  <c r="E37" i="392"/>
  <c r="D37" i="392"/>
  <c r="C37" i="392"/>
  <c r="H16" i="392"/>
  <c r="G16" i="392"/>
  <c r="F16" i="392"/>
  <c r="E16" i="392"/>
  <c r="D16" i="392"/>
  <c r="C16" i="392"/>
  <c r="C34" i="391"/>
  <c r="C27" i="391"/>
  <c r="C20" i="391"/>
  <c r="C13" i="391"/>
  <c r="D22" i="411" l="1"/>
  <c r="C35" i="414"/>
  <c r="C20" i="413"/>
  <c r="D9" i="407"/>
  <c r="D17" i="407"/>
  <c r="D25" i="407"/>
  <c r="E23" i="397"/>
  <c r="D10" i="407"/>
  <c r="D14" i="407"/>
  <c r="D18" i="407"/>
  <c r="D22" i="407"/>
  <c r="D26" i="407"/>
  <c r="D30" i="407"/>
  <c r="E15" i="409"/>
  <c r="E28" i="410"/>
  <c r="D13" i="407"/>
  <c r="D21" i="407"/>
  <c r="D29" i="407"/>
  <c r="E56" i="397"/>
  <c r="D11" i="407"/>
  <c r="D15" i="407"/>
  <c r="D19" i="407"/>
  <c r="D23" i="407"/>
  <c r="D27" i="407"/>
  <c r="D31" i="407"/>
  <c r="E37" i="415"/>
  <c r="D8" i="407"/>
  <c r="D12" i="407"/>
  <c r="D16" i="407"/>
  <c r="D20" i="407"/>
  <c r="D24" i="407"/>
  <c r="D28" i="407"/>
  <c r="E37" i="389"/>
  <c r="D37" i="389"/>
  <c r="C35" i="388"/>
  <c r="C15" i="387"/>
  <c r="C9" i="387"/>
  <c r="D9" i="386"/>
  <c r="C19" i="385"/>
  <c r="D10" i="384"/>
  <c r="C10" i="384"/>
  <c r="E9" i="384"/>
  <c r="E8" i="384"/>
  <c r="D30" i="383"/>
  <c r="C30" i="383"/>
  <c r="E29" i="383"/>
  <c r="E28" i="383"/>
  <c r="E27" i="383"/>
  <c r="E26" i="383"/>
  <c r="E25" i="383"/>
  <c r="E24" i="383"/>
  <c r="E23" i="383"/>
  <c r="E22" i="383"/>
  <c r="E21" i="383"/>
  <c r="E20" i="383"/>
  <c r="E19" i="383"/>
  <c r="E18" i="383"/>
  <c r="E17" i="383"/>
  <c r="E16" i="383"/>
  <c r="E15" i="383"/>
  <c r="E14" i="383"/>
  <c r="E13" i="383"/>
  <c r="E12" i="383"/>
  <c r="E11" i="383"/>
  <c r="E10" i="383"/>
  <c r="E9" i="383"/>
  <c r="E8" i="383"/>
  <c r="E9" i="382"/>
  <c r="D9" i="382"/>
  <c r="C9" i="382"/>
  <c r="D56" i="381"/>
  <c r="C56" i="381"/>
  <c r="C9" i="380"/>
  <c r="C19" i="379"/>
  <c r="C11" i="379"/>
  <c r="O13" i="378"/>
  <c r="N13" i="378"/>
  <c r="M13" i="378"/>
  <c r="L13" i="378"/>
  <c r="K13" i="378"/>
  <c r="I13" i="378"/>
  <c r="H13" i="378"/>
  <c r="G13" i="378"/>
  <c r="F13" i="378"/>
  <c r="C29" i="377"/>
  <c r="C16" i="377"/>
  <c r="C9" i="377"/>
  <c r="C22" i="376"/>
  <c r="C9" i="376"/>
  <c r="G94" i="375"/>
  <c r="F94" i="375"/>
  <c r="E94" i="375"/>
  <c r="D94" i="375"/>
  <c r="C94" i="375"/>
  <c r="G87" i="375"/>
  <c r="F87" i="375"/>
  <c r="E87" i="375"/>
  <c r="D87" i="375"/>
  <c r="C87" i="375"/>
  <c r="C16" i="374"/>
  <c r="C9" i="374"/>
  <c r="D11" i="373"/>
  <c r="C11" i="373"/>
  <c r="E10" i="373"/>
  <c r="E9" i="373"/>
  <c r="E8" i="373"/>
  <c r="D25" i="372"/>
  <c r="C25" i="372"/>
  <c r="E24" i="372"/>
  <c r="E25" i="372" s="1"/>
  <c r="D18" i="372"/>
  <c r="C18" i="372"/>
  <c r="E17" i="372"/>
  <c r="E16" i="372"/>
  <c r="D10" i="372"/>
  <c r="C10" i="372"/>
  <c r="E9" i="372"/>
  <c r="E8" i="372"/>
  <c r="E51" i="371"/>
  <c r="D51" i="371"/>
  <c r="C51" i="371"/>
  <c r="D44" i="371"/>
  <c r="C44" i="371"/>
  <c r="E43" i="371"/>
  <c r="E42" i="371"/>
  <c r="E41" i="371"/>
  <c r="E40" i="371"/>
  <c r="E39" i="371"/>
  <c r="E38" i="371"/>
  <c r="E33" i="371"/>
  <c r="D33" i="371"/>
  <c r="C33" i="371"/>
  <c r="E27" i="371"/>
  <c r="D27" i="371"/>
  <c r="C27" i="371"/>
  <c r="D21" i="371"/>
  <c r="C21" i="371"/>
  <c r="E20" i="371"/>
  <c r="E19" i="371"/>
  <c r="E18" i="371"/>
  <c r="E17" i="371"/>
  <c r="E16" i="371"/>
  <c r="E15" i="371"/>
  <c r="E14" i="371"/>
  <c r="E9" i="371"/>
  <c r="D9" i="371"/>
  <c r="C9" i="371"/>
  <c r="C9" i="370"/>
  <c r="C9" i="369"/>
  <c r="B18" i="368"/>
  <c r="C16" i="368"/>
  <c r="C9" i="368"/>
  <c r="G108" i="367"/>
  <c r="F108" i="367"/>
  <c r="E108" i="367"/>
  <c r="D108" i="367"/>
  <c r="C108" i="367"/>
  <c r="G102" i="367"/>
  <c r="F102" i="367"/>
  <c r="E102" i="367"/>
  <c r="D102" i="367"/>
  <c r="C102" i="367"/>
  <c r="G96" i="367"/>
  <c r="F96" i="367"/>
  <c r="E96" i="367"/>
  <c r="D96" i="367"/>
  <c r="C96" i="367"/>
  <c r="G90" i="367"/>
  <c r="F90" i="367"/>
  <c r="E90" i="367"/>
  <c r="D90" i="367"/>
  <c r="C90" i="367"/>
  <c r="G84" i="367"/>
  <c r="F84" i="367"/>
  <c r="E84" i="367"/>
  <c r="D84" i="367"/>
  <c r="C84" i="367"/>
  <c r="G80" i="367"/>
  <c r="F80" i="367"/>
  <c r="E80" i="367"/>
  <c r="D80" i="367"/>
  <c r="C80" i="367"/>
  <c r="G29" i="367"/>
  <c r="F29" i="367"/>
  <c r="E29" i="367"/>
  <c r="D29" i="367"/>
  <c r="C29" i="367"/>
  <c r="G23" i="367"/>
  <c r="F23" i="367"/>
  <c r="E23" i="367"/>
  <c r="D23" i="367"/>
  <c r="C23" i="367"/>
  <c r="G17" i="367"/>
  <c r="F17" i="367"/>
  <c r="E17" i="367"/>
  <c r="D17" i="367"/>
  <c r="C17" i="367"/>
  <c r="G11" i="367"/>
  <c r="F11" i="367"/>
  <c r="E11" i="367"/>
  <c r="D11" i="367"/>
  <c r="C11" i="367"/>
  <c r="G16" i="366"/>
  <c r="F16" i="366"/>
  <c r="E16" i="366"/>
  <c r="D16" i="366"/>
  <c r="C16" i="366"/>
  <c r="G9" i="366"/>
  <c r="F9" i="366"/>
  <c r="E9" i="366"/>
  <c r="D9" i="366"/>
  <c r="C9" i="366"/>
  <c r="C30" i="365"/>
  <c r="C23" i="365"/>
  <c r="C16" i="365"/>
  <c r="C9" i="365"/>
  <c r="C20" i="387" l="1"/>
  <c r="E10" i="384"/>
  <c r="D33" i="407"/>
  <c r="E21" i="371"/>
  <c r="E30" i="383"/>
  <c r="E11" i="373"/>
  <c r="E10" i="372"/>
  <c r="E18" i="372"/>
  <c r="E44" i="371"/>
  <c r="A3" i="364" l="1"/>
  <c r="C35" i="363"/>
  <c r="A3" i="363"/>
  <c r="C20" i="362"/>
  <c r="A3" i="362"/>
  <c r="A3" i="361"/>
  <c r="C17" i="360"/>
  <c r="C10" i="360"/>
  <c r="A3" i="360"/>
  <c r="E11" i="359"/>
  <c r="E10" i="359" s="1"/>
  <c r="D10" i="359"/>
  <c r="C10" i="359"/>
  <c r="E9" i="359"/>
  <c r="E8" i="359" s="1"/>
  <c r="D8" i="359"/>
  <c r="C8" i="359"/>
  <c r="A3" i="359"/>
  <c r="E34" i="358"/>
  <c r="D34" i="358"/>
  <c r="C34" i="358"/>
  <c r="A3" i="358"/>
  <c r="E22" i="357"/>
  <c r="D22" i="357"/>
  <c r="C22" i="357"/>
  <c r="A3" i="357"/>
  <c r="D58" i="356"/>
  <c r="C58" i="356"/>
  <c r="A3" i="356"/>
  <c r="C12" i="355"/>
  <c r="A3" i="355"/>
  <c r="C17" i="354"/>
  <c r="C9" i="354"/>
  <c r="A3" i="354"/>
  <c r="O13" i="353"/>
  <c r="N13" i="353"/>
  <c r="M13" i="353"/>
  <c r="L13" i="353"/>
  <c r="K13" i="353"/>
  <c r="I13" i="353"/>
  <c r="H13" i="353"/>
  <c r="G13" i="353"/>
  <c r="F13" i="353"/>
  <c r="C23" i="352"/>
  <c r="C16" i="352"/>
  <c r="C9" i="352"/>
  <c r="A3" i="352"/>
  <c r="C16" i="351"/>
  <c r="C9" i="351"/>
  <c r="A3" i="351"/>
  <c r="G25" i="350"/>
  <c r="F25" i="350"/>
  <c r="E25" i="350"/>
  <c r="D25" i="350"/>
  <c r="C25" i="350"/>
  <c r="G18" i="350"/>
  <c r="F18" i="350"/>
  <c r="E18" i="350"/>
  <c r="C18" i="350"/>
  <c r="D17" i="350"/>
  <c r="D16" i="350"/>
  <c r="D15" i="350"/>
  <c r="D14" i="350"/>
  <c r="D13" i="350"/>
  <c r="D12" i="350"/>
  <c r="D11" i="350"/>
  <c r="D10" i="350"/>
  <c r="D9" i="350"/>
  <c r="D8" i="350"/>
  <c r="A3" i="350"/>
  <c r="C16" i="349"/>
  <c r="C9" i="349"/>
  <c r="A3" i="349"/>
  <c r="A3" i="348"/>
  <c r="D48" i="347"/>
  <c r="C48" i="347"/>
  <c r="E46" i="347"/>
  <c r="E45" i="347"/>
  <c r="E44" i="347"/>
  <c r="E43" i="347"/>
  <c r="D37" i="347"/>
  <c r="C37" i="347"/>
  <c r="E36" i="347"/>
  <c r="E37" i="347" s="1"/>
  <c r="E30" i="347"/>
  <c r="D30" i="347"/>
  <c r="C30" i="347"/>
  <c r="A3" i="347"/>
  <c r="E171" i="346"/>
  <c r="D171" i="346"/>
  <c r="C171" i="346"/>
  <c r="D164" i="346"/>
  <c r="C164" i="346"/>
  <c r="E163" i="346"/>
  <c r="E162" i="346"/>
  <c r="E161" i="346"/>
  <c r="E160" i="346"/>
  <c r="E159" i="346"/>
  <c r="E153" i="346"/>
  <c r="D153" i="346"/>
  <c r="C153" i="346"/>
  <c r="E146" i="346"/>
  <c r="D146" i="346"/>
  <c r="C146" i="346"/>
  <c r="E139" i="346"/>
  <c r="D139" i="346"/>
  <c r="C139" i="346"/>
  <c r="D18" i="346"/>
  <c r="C18" i="346"/>
  <c r="E17" i="346"/>
  <c r="E16" i="346"/>
  <c r="E15" i="346"/>
  <c r="E14" i="346"/>
  <c r="E13" i="346"/>
  <c r="E12" i="346"/>
  <c r="E11" i="346"/>
  <c r="E10" i="346"/>
  <c r="E9" i="346"/>
  <c r="E8" i="346"/>
  <c r="A3" i="346"/>
  <c r="C9" i="345"/>
  <c r="A3" i="345"/>
  <c r="C9" i="344"/>
  <c r="A3" i="344"/>
  <c r="B18" i="343"/>
  <c r="C16" i="343"/>
  <c r="C9" i="343"/>
  <c r="A3" i="343"/>
  <c r="A3" i="342"/>
  <c r="G68" i="341"/>
  <c r="F68" i="341"/>
  <c r="E68" i="341"/>
  <c r="D68" i="341"/>
  <c r="C68" i="341"/>
  <c r="G59" i="341"/>
  <c r="F59" i="341"/>
  <c r="E59" i="341"/>
  <c r="D59" i="341"/>
  <c r="C59" i="341"/>
  <c r="G52" i="341"/>
  <c r="F52" i="341"/>
  <c r="E52" i="341"/>
  <c r="D52" i="341"/>
  <c r="C52" i="341"/>
  <c r="G45" i="341"/>
  <c r="F45" i="341"/>
  <c r="E45" i="341"/>
  <c r="D45" i="341"/>
  <c r="C45" i="341"/>
  <c r="G38" i="341"/>
  <c r="F38" i="341"/>
  <c r="E38" i="341"/>
  <c r="D38" i="341"/>
  <c r="C38" i="341"/>
  <c r="G31" i="341"/>
  <c r="F31" i="341"/>
  <c r="E31" i="341"/>
  <c r="D31" i="341"/>
  <c r="C31" i="341"/>
  <c r="G24" i="341"/>
  <c r="F24" i="341"/>
  <c r="E24" i="341"/>
  <c r="D24" i="341"/>
  <c r="C24" i="341"/>
  <c r="G17" i="341"/>
  <c r="F17" i="341"/>
  <c r="E17" i="341"/>
  <c r="D17" i="341"/>
  <c r="C17" i="341"/>
  <c r="G10" i="341"/>
  <c r="E10" i="341"/>
  <c r="D10" i="341"/>
  <c r="C10" i="341"/>
  <c r="F9" i="341"/>
  <c r="F10" i="341" s="1"/>
  <c r="A3" i="341"/>
  <c r="H24" i="340"/>
  <c r="G24" i="340"/>
  <c r="F24" i="340"/>
  <c r="E24" i="340"/>
  <c r="D24" i="340"/>
  <c r="C24" i="340"/>
  <c r="H17" i="340"/>
  <c r="G17" i="340"/>
  <c r="F17" i="340"/>
  <c r="E17" i="340"/>
  <c r="D17" i="340"/>
  <c r="C17" i="340"/>
  <c r="A3" i="340"/>
  <c r="C30" i="339"/>
  <c r="C23" i="339"/>
  <c r="C16" i="339"/>
  <c r="C9" i="339"/>
  <c r="D18" i="350" l="1"/>
  <c r="C12" i="359"/>
  <c r="E48" i="347"/>
  <c r="D12" i="359"/>
  <c r="E12" i="359"/>
  <c r="E18" i="346"/>
  <c r="E164" i="346"/>
  <c r="D37" i="338"/>
  <c r="C37" i="338"/>
  <c r="E35" i="338"/>
  <c r="E34" i="338"/>
  <c r="E33" i="338"/>
  <c r="E32" i="338"/>
  <c r="E31" i="338"/>
  <c r="E30" i="338"/>
  <c r="E29" i="338"/>
  <c r="E28" i="338"/>
  <c r="E27" i="338"/>
  <c r="E26" i="338"/>
  <c r="E25" i="338"/>
  <c r="E24" i="338"/>
  <c r="C27" i="337"/>
  <c r="C9" i="337"/>
  <c r="C15" i="336"/>
  <c r="C9" i="336"/>
  <c r="D42" i="335"/>
  <c r="D41" i="335" s="1"/>
  <c r="C42" i="335"/>
  <c r="C41" i="335" s="1"/>
  <c r="D32" i="335"/>
  <c r="C32" i="335"/>
  <c r="D30" i="335"/>
  <c r="C30" i="335"/>
  <c r="D28" i="335"/>
  <c r="C28" i="335"/>
  <c r="D22" i="335"/>
  <c r="C22" i="335"/>
  <c r="D19" i="335"/>
  <c r="C19" i="335"/>
  <c r="D10" i="335"/>
  <c r="C10" i="335"/>
  <c r="C40" i="334"/>
  <c r="C35" i="334"/>
  <c r="C32" i="334"/>
  <c r="C29" i="334"/>
  <c r="C25" i="334"/>
  <c r="C21" i="334"/>
  <c r="C9" i="334"/>
  <c r="E20" i="333"/>
  <c r="D20" i="333"/>
  <c r="C20" i="333"/>
  <c r="D17" i="333"/>
  <c r="C17" i="333"/>
  <c r="E16" i="333"/>
  <c r="E15" i="333"/>
  <c r="E14" i="333"/>
  <c r="E13" i="333"/>
  <c r="D12" i="333"/>
  <c r="C12" i="333"/>
  <c r="E11" i="333"/>
  <c r="E10" i="333"/>
  <c r="E9" i="333"/>
  <c r="E8" i="333"/>
  <c r="D10" i="332"/>
  <c r="C10" i="332"/>
  <c r="E9" i="332"/>
  <c r="E8" i="332"/>
  <c r="D9" i="331"/>
  <c r="C9" i="331"/>
  <c r="E8" i="331"/>
  <c r="E9" i="331" s="1"/>
  <c r="D84" i="330"/>
  <c r="C84" i="330"/>
  <c r="C9" i="329"/>
  <c r="C22" i="328"/>
  <c r="C14" i="328"/>
  <c r="O13" i="327"/>
  <c r="N13" i="327"/>
  <c r="M13" i="327"/>
  <c r="L13" i="327"/>
  <c r="K13" i="327"/>
  <c r="I13" i="327"/>
  <c r="H13" i="327"/>
  <c r="G13" i="327"/>
  <c r="F13" i="327"/>
  <c r="C23" i="326"/>
  <c r="C16" i="326"/>
  <c r="C9" i="326"/>
  <c r="C16" i="325"/>
  <c r="C9" i="325"/>
  <c r="G36" i="324"/>
  <c r="F36" i="324"/>
  <c r="E36" i="324"/>
  <c r="D36" i="324"/>
  <c r="C36" i="324"/>
  <c r="G22" i="324"/>
  <c r="F22" i="324"/>
  <c r="E22" i="324"/>
  <c r="D22" i="324"/>
  <c r="C22" i="324"/>
  <c r="C16" i="323"/>
  <c r="C9" i="323"/>
  <c r="E32" i="321"/>
  <c r="D32" i="321"/>
  <c r="C32" i="321"/>
  <c r="E25" i="321"/>
  <c r="D25" i="321"/>
  <c r="C25" i="321"/>
  <c r="E16" i="321"/>
  <c r="D16" i="321"/>
  <c r="C16" i="321"/>
  <c r="D13" i="321"/>
  <c r="C13" i="321"/>
  <c r="E12" i="321"/>
  <c r="E13" i="321" s="1"/>
  <c r="E10" i="321"/>
  <c r="D10" i="321"/>
  <c r="C10" i="321"/>
  <c r="E83" i="320"/>
  <c r="D83" i="320"/>
  <c r="C83" i="320"/>
  <c r="D76" i="320"/>
  <c r="C76" i="320"/>
  <c r="E75" i="320"/>
  <c r="E74" i="320"/>
  <c r="E73" i="320"/>
  <c r="E72" i="320"/>
  <c r="E71" i="320"/>
  <c r="E70" i="320"/>
  <c r="E69" i="320"/>
  <c r="E68" i="320"/>
  <c r="E67" i="320"/>
  <c r="E66" i="320"/>
  <c r="E65" i="320"/>
  <c r="E64" i="320"/>
  <c r="E63" i="320"/>
  <c r="E57" i="320"/>
  <c r="D57" i="320"/>
  <c r="C57" i="320"/>
  <c r="D50" i="320"/>
  <c r="C50" i="320"/>
  <c r="E49" i="320"/>
  <c r="E50" i="320" s="1"/>
  <c r="D42" i="320"/>
  <c r="C42" i="320"/>
  <c r="E41" i="320"/>
  <c r="E40" i="320"/>
  <c r="E39" i="320"/>
  <c r="D37" i="320"/>
  <c r="C37" i="320"/>
  <c r="E36" i="320"/>
  <c r="E37" i="320" s="1"/>
  <c r="D34" i="320"/>
  <c r="C34" i="320"/>
  <c r="E33" i="320"/>
  <c r="E34" i="320" s="1"/>
  <c r="D31" i="320"/>
  <c r="C31" i="320"/>
  <c r="E30" i="320"/>
  <c r="E29" i="320"/>
  <c r="D27" i="320"/>
  <c r="C27" i="320"/>
  <c r="E26" i="320"/>
  <c r="E25" i="320"/>
  <c r="D23" i="320"/>
  <c r="C23" i="320"/>
  <c r="E22" i="320"/>
  <c r="E21" i="320"/>
  <c r="E20" i="320"/>
  <c r="E19" i="320"/>
  <c r="E18" i="320"/>
  <c r="E11" i="320"/>
  <c r="D11" i="320"/>
  <c r="C11" i="320"/>
  <c r="C9" i="319"/>
  <c r="C9" i="318"/>
  <c r="B18" i="317"/>
  <c r="C16" i="317"/>
  <c r="C9" i="317"/>
  <c r="G75" i="316"/>
  <c r="F75" i="316"/>
  <c r="E75" i="316"/>
  <c r="D75" i="316"/>
  <c r="C75" i="316"/>
  <c r="G68" i="316"/>
  <c r="F68" i="316"/>
  <c r="E68" i="316"/>
  <c r="D68" i="316"/>
  <c r="C68" i="316"/>
  <c r="G61" i="316"/>
  <c r="F61" i="316"/>
  <c r="E61" i="316"/>
  <c r="D61" i="316"/>
  <c r="C61" i="316"/>
  <c r="G54" i="316"/>
  <c r="F54" i="316"/>
  <c r="E54" i="316"/>
  <c r="D54" i="316"/>
  <c r="C54" i="316"/>
  <c r="G47" i="316"/>
  <c r="F47" i="316"/>
  <c r="E47" i="316"/>
  <c r="D47" i="316"/>
  <c r="C47" i="316"/>
  <c r="G40" i="316"/>
  <c r="F40" i="316"/>
  <c r="E40" i="316"/>
  <c r="D40" i="316"/>
  <c r="C40" i="316"/>
  <c r="G33" i="316"/>
  <c r="F33" i="316"/>
  <c r="E33" i="316"/>
  <c r="D33" i="316"/>
  <c r="C33" i="316"/>
  <c r="G26" i="316"/>
  <c r="F26" i="316"/>
  <c r="E26" i="316"/>
  <c r="D26" i="316"/>
  <c r="C26" i="316"/>
  <c r="G19" i="316"/>
  <c r="F19" i="316"/>
  <c r="E19" i="316"/>
  <c r="D19" i="316"/>
  <c r="C19" i="316"/>
  <c r="G16" i="315"/>
  <c r="F16" i="315"/>
  <c r="E16" i="315"/>
  <c r="D16" i="315"/>
  <c r="C16" i="315"/>
  <c r="G9" i="315"/>
  <c r="F9" i="315"/>
  <c r="E9" i="315"/>
  <c r="D9" i="315"/>
  <c r="C9" i="315"/>
  <c r="C30" i="314"/>
  <c r="C23" i="314"/>
  <c r="C16" i="314"/>
  <c r="C9" i="314"/>
  <c r="D17" i="321" l="1"/>
  <c r="C21" i="333"/>
  <c r="D9" i="335"/>
  <c r="E42" i="320"/>
  <c r="C43" i="320"/>
  <c r="E76" i="320"/>
  <c r="C20" i="336"/>
  <c r="E27" i="320"/>
  <c r="E31" i="320"/>
  <c r="E23" i="320"/>
  <c r="D43" i="320"/>
  <c r="D39" i="338"/>
  <c r="C17" i="321"/>
  <c r="C9" i="335"/>
  <c r="E10" i="332"/>
  <c r="C44" i="334"/>
  <c r="D34" i="334" s="1"/>
  <c r="D35" i="334" s="1"/>
  <c r="C35" i="337"/>
  <c r="E37" i="338"/>
  <c r="E17" i="321"/>
  <c r="D21" i="333"/>
  <c r="E12" i="333"/>
  <c r="E17" i="333"/>
  <c r="D17" i="334" l="1"/>
  <c r="D31" i="334"/>
  <c r="D32" i="334" s="1"/>
  <c r="D38" i="334"/>
  <c r="D16" i="334"/>
  <c r="D23" i="334"/>
  <c r="D24" i="334"/>
  <c r="D27" i="334"/>
  <c r="D20" i="334"/>
  <c r="D37" i="334"/>
  <c r="D42" i="334"/>
  <c r="D43" i="334" s="1"/>
  <c r="E43" i="320"/>
  <c r="D18" i="334"/>
  <c r="D19" i="334"/>
  <c r="D39" i="334"/>
  <c r="D28" i="334"/>
  <c r="E21" i="333"/>
  <c r="D25" i="334" l="1"/>
  <c r="D40" i="334"/>
  <c r="D29" i="334"/>
  <c r="D21" i="334"/>
  <c r="D44" i="334" l="1"/>
  <c r="E74" i="313"/>
  <c r="E73" i="313"/>
  <c r="E72" i="313"/>
  <c r="E71" i="313"/>
  <c r="E70" i="313"/>
  <c r="E69" i="313"/>
  <c r="E68" i="313"/>
  <c r="E66" i="313"/>
  <c r="E65" i="313"/>
  <c r="E64" i="313"/>
  <c r="E63" i="313"/>
  <c r="E62" i="313"/>
  <c r="E53" i="313"/>
  <c r="E52" i="313"/>
  <c r="E51" i="313"/>
  <c r="E50" i="313"/>
  <c r="E49" i="313"/>
  <c r="E48" i="313"/>
  <c r="D47" i="313"/>
  <c r="C47" i="313"/>
  <c r="E46" i="313"/>
  <c r="E45" i="313"/>
  <c r="E44" i="313"/>
  <c r="E43" i="313"/>
  <c r="E42" i="313"/>
  <c r="D41" i="313"/>
  <c r="C41" i="313"/>
  <c r="E40" i="313"/>
  <c r="E39" i="313"/>
  <c r="D38" i="313"/>
  <c r="C38" i="313"/>
  <c r="E37" i="313"/>
  <c r="E36" i="313"/>
  <c r="D35" i="313"/>
  <c r="C35" i="313"/>
  <c r="E34" i="313"/>
  <c r="E33" i="313"/>
  <c r="E32" i="313"/>
  <c r="E31" i="313"/>
  <c r="E30" i="313"/>
  <c r="E29" i="313"/>
  <c r="D28" i="313"/>
  <c r="C28" i="313"/>
  <c r="E27" i="313"/>
  <c r="E26" i="313"/>
  <c r="E25" i="313"/>
  <c r="E24" i="313"/>
  <c r="E23" i="313"/>
  <c r="E22" i="313"/>
  <c r="D21" i="313"/>
  <c r="C21" i="313"/>
  <c r="E20" i="313"/>
  <c r="E19" i="313"/>
  <c r="E18" i="313"/>
  <c r="E17" i="313"/>
  <c r="E16" i="313"/>
  <c r="E15" i="313"/>
  <c r="D14" i="313"/>
  <c r="C14" i="313"/>
  <c r="C27" i="312"/>
  <c r="C9" i="312"/>
  <c r="C15" i="311"/>
  <c r="C9" i="311"/>
  <c r="D42" i="310"/>
  <c r="D41" i="310" s="1"/>
  <c r="C42" i="310"/>
  <c r="C41" i="310" s="1"/>
  <c r="D32" i="310"/>
  <c r="C32" i="310"/>
  <c r="D30" i="310"/>
  <c r="C30" i="310"/>
  <c r="D28" i="310"/>
  <c r="C28" i="310"/>
  <c r="D22" i="310"/>
  <c r="C22" i="310"/>
  <c r="D19" i="310"/>
  <c r="C19" i="310"/>
  <c r="D10" i="310"/>
  <c r="C10" i="310"/>
  <c r="C25" i="309"/>
  <c r="C14" i="309"/>
  <c r="D19" i="308"/>
  <c r="C19" i="308"/>
  <c r="E18" i="308"/>
  <c r="E17" i="308"/>
  <c r="E16" i="308"/>
  <c r="E15" i="308"/>
  <c r="E14" i="308"/>
  <c r="E13" i="308"/>
  <c r="E12" i="308"/>
  <c r="E11" i="308"/>
  <c r="E10" i="308"/>
  <c r="E9" i="308"/>
  <c r="E8" i="308"/>
  <c r="D29" i="307"/>
  <c r="C29" i="307"/>
  <c r="E28" i="307"/>
  <c r="E27" i="307"/>
  <c r="E26" i="307"/>
  <c r="E25" i="307"/>
  <c r="E24" i="307"/>
  <c r="E23" i="307"/>
  <c r="E22" i="307"/>
  <c r="E21" i="307"/>
  <c r="E20" i="307"/>
  <c r="E19" i="307"/>
  <c r="E18" i="307"/>
  <c r="E17" i="307"/>
  <c r="E16" i="307"/>
  <c r="E15" i="307"/>
  <c r="E14" i="307"/>
  <c r="E13" i="307"/>
  <c r="E12" i="307"/>
  <c r="E11" i="307"/>
  <c r="E10" i="307"/>
  <c r="E8" i="307"/>
  <c r="D32" i="306"/>
  <c r="C32" i="306"/>
  <c r="E31" i="306"/>
  <c r="E30" i="306"/>
  <c r="E29" i="306"/>
  <c r="E28" i="306"/>
  <c r="E27" i="306"/>
  <c r="E26" i="306"/>
  <c r="E25" i="306"/>
  <c r="E24" i="306"/>
  <c r="E23" i="306"/>
  <c r="E22" i="306"/>
  <c r="E21" i="306"/>
  <c r="E20" i="306"/>
  <c r="E19" i="306"/>
  <c r="E18" i="306"/>
  <c r="E17" i="306"/>
  <c r="E16" i="306"/>
  <c r="E15" i="306"/>
  <c r="E14" i="306"/>
  <c r="E13" i="306"/>
  <c r="E12" i="306"/>
  <c r="E11" i="306"/>
  <c r="E10" i="306"/>
  <c r="E9" i="306"/>
  <c r="E8" i="306"/>
  <c r="C191" i="305"/>
  <c r="D188" i="305" s="1"/>
  <c r="C23" i="304"/>
  <c r="C36" i="303"/>
  <c r="C28" i="303"/>
  <c r="O13" i="302"/>
  <c r="N13" i="302"/>
  <c r="M13" i="302"/>
  <c r="L13" i="302"/>
  <c r="K13" i="302"/>
  <c r="I13" i="302"/>
  <c r="H13" i="302"/>
  <c r="G13" i="302"/>
  <c r="F13" i="302"/>
  <c r="C23" i="301"/>
  <c r="C16" i="301"/>
  <c r="C9" i="301"/>
  <c r="C116" i="300"/>
  <c r="C109" i="300"/>
  <c r="G53" i="299"/>
  <c r="F53" i="299"/>
  <c r="E53" i="299"/>
  <c r="D53" i="299"/>
  <c r="C53" i="299"/>
  <c r="G46" i="299"/>
  <c r="F46" i="299"/>
  <c r="E46" i="299"/>
  <c r="D46" i="299"/>
  <c r="C46" i="299"/>
  <c r="C16" i="298"/>
  <c r="C9" i="298"/>
  <c r="D28" i="296"/>
  <c r="C28" i="296"/>
  <c r="E27" i="296"/>
  <c r="E26" i="296"/>
  <c r="E25" i="296"/>
  <c r="E24" i="296"/>
  <c r="D18" i="296"/>
  <c r="C18" i="296"/>
  <c r="E17" i="296"/>
  <c r="E16" i="296"/>
  <c r="D10" i="296"/>
  <c r="C10" i="296"/>
  <c r="E9" i="296"/>
  <c r="E8" i="296"/>
  <c r="E70" i="295"/>
  <c r="D70" i="295"/>
  <c r="C70" i="295"/>
  <c r="D63" i="295"/>
  <c r="C63" i="295"/>
  <c r="E62" i="295"/>
  <c r="E61" i="295"/>
  <c r="E60" i="295"/>
  <c r="E59" i="295"/>
  <c r="E58" i="295"/>
  <c r="E57" i="295"/>
  <c r="E56" i="295"/>
  <c r="E55" i="295"/>
  <c r="E49" i="295"/>
  <c r="D49" i="295"/>
  <c r="C49" i="295"/>
  <c r="D42" i="295"/>
  <c r="C42" i="295"/>
  <c r="E41" i="295"/>
  <c r="E42" i="295" s="1"/>
  <c r="D35" i="295"/>
  <c r="C35" i="295"/>
  <c r="E34" i="295"/>
  <c r="E33" i="295"/>
  <c r="E32" i="295"/>
  <c r="E31" i="295"/>
  <c r="E30" i="295"/>
  <c r="E29" i="295"/>
  <c r="E28" i="295"/>
  <c r="E27" i="295"/>
  <c r="E26" i="295"/>
  <c r="E25" i="295"/>
  <c r="E24" i="295"/>
  <c r="E23" i="295"/>
  <c r="E22" i="295"/>
  <c r="E21" i="295"/>
  <c r="E20" i="295"/>
  <c r="D14" i="295"/>
  <c r="C14" i="295"/>
  <c r="E13" i="295"/>
  <c r="E12" i="295"/>
  <c r="E11" i="295"/>
  <c r="E10" i="295"/>
  <c r="E9" i="295"/>
  <c r="E8" i="295"/>
  <c r="C9" i="294"/>
  <c r="C9" i="293"/>
  <c r="B75" i="292"/>
  <c r="C73" i="292"/>
  <c r="C66" i="292"/>
  <c r="G337" i="290"/>
  <c r="F337" i="290"/>
  <c r="E337" i="290"/>
  <c r="D337" i="290"/>
  <c r="C337" i="290"/>
  <c r="G103" i="290"/>
  <c r="F103" i="290"/>
  <c r="E103" i="290"/>
  <c r="D103" i="290"/>
  <c r="C103" i="290"/>
  <c r="G96" i="290"/>
  <c r="F96" i="290"/>
  <c r="E96" i="290"/>
  <c r="D96" i="290"/>
  <c r="C96" i="290"/>
  <c r="G45" i="290"/>
  <c r="F45" i="290"/>
  <c r="E45" i="290"/>
  <c r="D45" i="290"/>
  <c r="C45" i="290"/>
  <c r="G38" i="290"/>
  <c r="F38" i="290"/>
  <c r="E38" i="290"/>
  <c r="D38" i="290"/>
  <c r="C38" i="290"/>
  <c r="G30" i="290"/>
  <c r="F30" i="290"/>
  <c r="E30" i="290"/>
  <c r="D30" i="290"/>
  <c r="C30" i="290"/>
  <c r="G23" i="290"/>
  <c r="F23" i="290"/>
  <c r="E23" i="290"/>
  <c r="D23" i="290"/>
  <c r="C23" i="290"/>
  <c r="G16" i="290"/>
  <c r="F16" i="290"/>
  <c r="E16" i="290"/>
  <c r="D16" i="290"/>
  <c r="C16" i="290"/>
  <c r="G9" i="290"/>
  <c r="F9" i="290"/>
  <c r="E9" i="290"/>
  <c r="D9" i="290"/>
  <c r="C9" i="290"/>
  <c r="H194" i="289"/>
  <c r="G194" i="289"/>
  <c r="F194" i="289"/>
  <c r="E194" i="289"/>
  <c r="D194" i="289"/>
  <c r="C194" i="289"/>
  <c r="H187" i="289"/>
  <c r="G187" i="289"/>
  <c r="F187" i="289"/>
  <c r="E187" i="289"/>
  <c r="D187" i="289"/>
  <c r="C187" i="289"/>
  <c r="C30" i="288"/>
  <c r="C23" i="288"/>
  <c r="C16" i="288"/>
  <c r="C9" i="288"/>
  <c r="C20" i="311" l="1"/>
  <c r="E19" i="308"/>
  <c r="D9" i="310"/>
  <c r="E47" i="313"/>
  <c r="D24" i="305"/>
  <c r="D31" i="305"/>
  <c r="D55" i="305"/>
  <c r="D56" i="305"/>
  <c r="D12" i="305"/>
  <c r="D40" i="305"/>
  <c r="D104" i="305"/>
  <c r="E41" i="313"/>
  <c r="D15" i="305"/>
  <c r="D44" i="305"/>
  <c r="D120" i="305"/>
  <c r="D20" i="305"/>
  <c r="D32" i="305"/>
  <c r="D47" i="305"/>
  <c r="D80" i="305"/>
  <c r="D136" i="305"/>
  <c r="D8" i="305"/>
  <c r="D23" i="305"/>
  <c r="D36" i="305"/>
  <c r="D52" i="305"/>
  <c r="D88" i="305"/>
  <c r="D144" i="305"/>
  <c r="D16" i="305"/>
  <c r="D28" i="305"/>
  <c r="D39" i="305"/>
  <c r="D48" i="305"/>
  <c r="D72" i="305"/>
  <c r="D112" i="305"/>
  <c r="D159" i="305"/>
  <c r="E14" i="295"/>
  <c r="E35" i="295"/>
  <c r="E63" i="295"/>
  <c r="E10" i="296"/>
  <c r="E18" i="296"/>
  <c r="D11" i="305"/>
  <c r="D19" i="305"/>
  <c r="D27" i="305"/>
  <c r="D35" i="305"/>
  <c r="D43" i="305"/>
  <c r="D51" i="305"/>
  <c r="D64" i="305"/>
  <c r="D96" i="305"/>
  <c r="D128" i="305"/>
  <c r="D175" i="305"/>
  <c r="E29" i="307"/>
  <c r="E28" i="313"/>
  <c r="C9" i="310"/>
  <c r="C35" i="312"/>
  <c r="D60" i="305"/>
  <c r="D68" i="305"/>
  <c r="D76" i="305"/>
  <c r="D84" i="305"/>
  <c r="D92" i="305"/>
  <c r="D100" i="305"/>
  <c r="D108" i="305"/>
  <c r="D116" i="305"/>
  <c r="D124" i="305"/>
  <c r="D132" i="305"/>
  <c r="D140" i="305"/>
  <c r="D151" i="305"/>
  <c r="D167" i="305"/>
  <c r="D183" i="305"/>
  <c r="E14" i="313"/>
  <c r="D63" i="305"/>
  <c r="D71" i="305"/>
  <c r="D79" i="305"/>
  <c r="D87" i="305"/>
  <c r="D95" i="305"/>
  <c r="D103" i="305"/>
  <c r="D111" i="305"/>
  <c r="D119" i="305"/>
  <c r="D127" i="305"/>
  <c r="D135" i="305"/>
  <c r="D143" i="305"/>
  <c r="D155" i="305"/>
  <c r="D171" i="305"/>
  <c r="D187" i="305"/>
  <c r="E32" i="306"/>
  <c r="E35" i="313"/>
  <c r="E38" i="313"/>
  <c r="E28" i="296"/>
  <c r="D59" i="305"/>
  <c r="D67" i="305"/>
  <c r="D75" i="305"/>
  <c r="D83" i="305"/>
  <c r="D91" i="305"/>
  <c r="D99" i="305"/>
  <c r="D107" i="305"/>
  <c r="D115" i="305"/>
  <c r="D123" i="305"/>
  <c r="D131" i="305"/>
  <c r="D139" i="305"/>
  <c r="D147" i="305"/>
  <c r="D163" i="305"/>
  <c r="D179" i="305"/>
  <c r="E21" i="313"/>
  <c r="D9" i="305"/>
  <c r="D13" i="305"/>
  <c r="D17" i="305"/>
  <c r="D21" i="305"/>
  <c r="D25" i="305"/>
  <c r="D29" i="305"/>
  <c r="D33" i="305"/>
  <c r="D37" i="305"/>
  <c r="D41" i="305"/>
  <c r="D45" i="305"/>
  <c r="D49" i="305"/>
  <c r="D53" i="305"/>
  <c r="D57" i="305"/>
  <c r="D61" i="305"/>
  <c r="D65" i="305"/>
  <c r="D69" i="305"/>
  <c r="D73" i="305"/>
  <c r="D77" i="305"/>
  <c r="D81" i="305"/>
  <c r="D85" i="305"/>
  <c r="D89" i="305"/>
  <c r="D93" i="305"/>
  <c r="D97" i="305"/>
  <c r="D101" i="305"/>
  <c r="D105" i="305"/>
  <c r="D109" i="305"/>
  <c r="D113" i="305"/>
  <c r="D117" i="305"/>
  <c r="D121" i="305"/>
  <c r="D125" i="305"/>
  <c r="D129" i="305"/>
  <c r="D133" i="305"/>
  <c r="D137" i="305"/>
  <c r="D141" i="305"/>
  <c r="D145" i="305"/>
  <c r="D149" i="305"/>
  <c r="D153" i="305"/>
  <c r="D157" i="305"/>
  <c r="D161" i="305"/>
  <c r="D165" i="305"/>
  <c r="D169" i="305"/>
  <c r="D173" i="305"/>
  <c r="D177" i="305"/>
  <c r="D181" i="305"/>
  <c r="D185" i="305"/>
  <c r="D189" i="305"/>
  <c r="D10" i="305"/>
  <c r="D14" i="305"/>
  <c r="D18" i="305"/>
  <c r="D22" i="305"/>
  <c r="D26" i="305"/>
  <c r="D30" i="305"/>
  <c r="D34" i="305"/>
  <c r="D38" i="305"/>
  <c r="D42" i="305"/>
  <c r="D46" i="305"/>
  <c r="D50" i="305"/>
  <c r="D54" i="305"/>
  <c r="D58" i="305"/>
  <c r="D62" i="305"/>
  <c r="D66" i="305"/>
  <c r="D70" i="305"/>
  <c r="D74" i="305"/>
  <c r="D78" i="305"/>
  <c r="D82" i="305"/>
  <c r="D86" i="305"/>
  <c r="D90" i="305"/>
  <c r="D94" i="305"/>
  <c r="D98" i="305"/>
  <c r="D102" i="305"/>
  <c r="D106" i="305"/>
  <c r="D110" i="305"/>
  <c r="D114" i="305"/>
  <c r="D118" i="305"/>
  <c r="D122" i="305"/>
  <c r="D126" i="305"/>
  <c r="D130" i="305"/>
  <c r="D134" i="305"/>
  <c r="D138" i="305"/>
  <c r="D142" i="305"/>
  <c r="D146" i="305"/>
  <c r="D150" i="305"/>
  <c r="D154" i="305"/>
  <c r="D158" i="305"/>
  <c r="D162" i="305"/>
  <c r="D166" i="305"/>
  <c r="D170" i="305"/>
  <c r="D174" i="305"/>
  <c r="D178" i="305"/>
  <c r="D182" i="305"/>
  <c r="D186" i="305"/>
  <c r="D190" i="305"/>
  <c r="D148" i="305"/>
  <c r="D152" i="305"/>
  <c r="D156" i="305"/>
  <c r="D160" i="305"/>
  <c r="D164" i="305"/>
  <c r="D168" i="305"/>
  <c r="D172" i="305"/>
  <c r="D176" i="305"/>
  <c r="D180" i="305"/>
  <c r="D184" i="305"/>
  <c r="D191" i="305" l="1"/>
  <c r="C27" i="286"/>
  <c r="C9" i="286"/>
  <c r="C15" i="285"/>
  <c r="C9" i="285"/>
  <c r="D62" i="279"/>
  <c r="C62" i="279"/>
  <c r="C9" i="278"/>
  <c r="C22" i="277"/>
  <c r="C14" i="277"/>
  <c r="O13" i="276"/>
  <c r="N13" i="276"/>
  <c r="M13" i="276"/>
  <c r="L13" i="276"/>
  <c r="K13" i="276"/>
  <c r="I13" i="276"/>
  <c r="H13" i="276"/>
  <c r="G13" i="276"/>
  <c r="F13" i="276"/>
  <c r="C23" i="275"/>
  <c r="C16" i="275"/>
  <c r="C9" i="275"/>
  <c r="C16" i="274"/>
  <c r="C9" i="274"/>
  <c r="G55" i="273"/>
  <c r="F55" i="273"/>
  <c r="E55" i="273"/>
  <c r="D55" i="273"/>
  <c r="C55" i="273"/>
  <c r="G48" i="273"/>
  <c r="F48" i="273"/>
  <c r="E48" i="273"/>
  <c r="D48" i="273"/>
  <c r="C48" i="273"/>
  <c r="C16" i="272"/>
  <c r="C9" i="272"/>
  <c r="E25" i="270"/>
  <c r="D25" i="270"/>
  <c r="C25" i="270"/>
  <c r="E16" i="270"/>
  <c r="D16" i="270"/>
  <c r="C16" i="270"/>
  <c r="E9" i="270"/>
  <c r="D9" i="270"/>
  <c r="C9" i="270"/>
  <c r="E60" i="269"/>
  <c r="D60" i="269"/>
  <c r="C60" i="269"/>
  <c r="E53" i="269"/>
  <c r="D53" i="269"/>
  <c r="C53" i="269"/>
  <c r="E43" i="269"/>
  <c r="D43" i="269"/>
  <c r="C43" i="269"/>
  <c r="E36" i="269"/>
  <c r="D36" i="269"/>
  <c r="C36" i="269"/>
  <c r="E29" i="269"/>
  <c r="D29" i="269"/>
  <c r="C29" i="269"/>
  <c r="E9" i="269"/>
  <c r="D9" i="269"/>
  <c r="C9" i="269"/>
  <c r="C9" i="268"/>
  <c r="C9" i="267"/>
  <c r="B19" i="266"/>
  <c r="C17" i="266"/>
  <c r="C10" i="266"/>
  <c r="G79" i="265"/>
  <c r="F79" i="265"/>
  <c r="E79" i="265"/>
  <c r="D79" i="265"/>
  <c r="C79" i="265"/>
  <c r="G72" i="265"/>
  <c r="F72" i="265"/>
  <c r="E72" i="265"/>
  <c r="D72" i="265"/>
  <c r="C72" i="265"/>
  <c r="G65" i="265"/>
  <c r="F65" i="265"/>
  <c r="E65" i="265"/>
  <c r="D65" i="265"/>
  <c r="C65" i="265"/>
  <c r="G58" i="265"/>
  <c r="F58" i="265"/>
  <c r="E58" i="265"/>
  <c r="D58" i="265"/>
  <c r="C58" i="265"/>
  <c r="G51" i="265"/>
  <c r="F51" i="265"/>
  <c r="E51" i="265"/>
  <c r="D51" i="265"/>
  <c r="C51" i="265"/>
  <c r="G44" i="265"/>
  <c r="F44" i="265"/>
  <c r="E44" i="265"/>
  <c r="D44" i="265"/>
  <c r="C44" i="265"/>
  <c r="G37" i="265"/>
  <c r="F37" i="265"/>
  <c r="E37" i="265"/>
  <c r="D37" i="265"/>
  <c r="C37" i="265"/>
  <c r="G30" i="265"/>
  <c r="F30" i="265"/>
  <c r="E30" i="265"/>
  <c r="D30" i="265"/>
  <c r="C30" i="265"/>
  <c r="G9" i="265"/>
  <c r="F9" i="265"/>
  <c r="E9" i="265"/>
  <c r="D9" i="265"/>
  <c r="C9" i="265"/>
  <c r="G23" i="264"/>
  <c r="F23" i="264"/>
  <c r="E23" i="264"/>
  <c r="D23" i="264"/>
  <c r="C23" i="264"/>
  <c r="G16" i="264"/>
  <c r="F16" i="264"/>
  <c r="E16" i="264"/>
  <c r="D16" i="264"/>
  <c r="C16" i="264"/>
  <c r="C30" i="263"/>
  <c r="C23" i="263"/>
  <c r="C16" i="263"/>
  <c r="C9" i="263"/>
  <c r="C35" i="286" l="1"/>
  <c r="C20" i="285"/>
  <c r="E74" i="262"/>
  <c r="E73" i="262"/>
  <c r="E72" i="262"/>
  <c r="E71" i="262"/>
  <c r="E70" i="262"/>
  <c r="E69" i="262"/>
  <c r="E68" i="262"/>
  <c r="E66" i="262"/>
  <c r="E65" i="262"/>
  <c r="E64" i="262"/>
  <c r="E63" i="262"/>
  <c r="E62" i="262"/>
  <c r="C27" i="261"/>
  <c r="C9" i="261"/>
  <c r="C35" i="261" s="1"/>
  <c r="C15" i="260"/>
  <c r="C9" i="260"/>
  <c r="D32" i="259"/>
  <c r="D10" i="259"/>
  <c r="C10" i="259"/>
  <c r="C9" i="259" s="1"/>
  <c r="C20" i="258"/>
  <c r="D19" i="258" s="1"/>
  <c r="C9" i="258"/>
  <c r="D162" i="257"/>
  <c r="C162" i="257"/>
  <c r="E10" i="257"/>
  <c r="E9" i="257"/>
  <c r="E8" i="257"/>
  <c r="E162" i="257" s="1"/>
  <c r="D16" i="256"/>
  <c r="C16" i="256"/>
  <c r="E15" i="256"/>
  <c r="E14" i="256"/>
  <c r="E13" i="256"/>
  <c r="E12" i="256"/>
  <c r="E11" i="256"/>
  <c r="E10" i="256"/>
  <c r="E9" i="256"/>
  <c r="E8" i="256"/>
  <c r="E9" i="255"/>
  <c r="D9" i="255"/>
  <c r="C9" i="255"/>
  <c r="C78" i="254"/>
  <c r="D77" i="254" s="1"/>
  <c r="C9" i="253"/>
  <c r="C18" i="252"/>
  <c r="C9" i="252"/>
  <c r="O13" i="251"/>
  <c r="N13" i="251"/>
  <c r="M13" i="251"/>
  <c r="L13" i="251"/>
  <c r="K13" i="251"/>
  <c r="I13" i="251"/>
  <c r="H13" i="251"/>
  <c r="G13" i="251"/>
  <c r="F13" i="251"/>
  <c r="C23" i="250"/>
  <c r="C16" i="250"/>
  <c r="C9" i="250"/>
  <c r="C16" i="249"/>
  <c r="C9" i="249"/>
  <c r="G62" i="248"/>
  <c r="F62" i="248"/>
  <c r="E62" i="248"/>
  <c r="D62" i="248"/>
  <c r="C62" i="248"/>
  <c r="G55" i="248"/>
  <c r="F55" i="248"/>
  <c r="E55" i="248"/>
  <c r="D55" i="248"/>
  <c r="C55" i="248"/>
  <c r="C16" i="247"/>
  <c r="C9" i="247"/>
  <c r="D36" i="245"/>
  <c r="C36" i="245"/>
  <c r="E35" i="245"/>
  <c r="E34" i="245"/>
  <c r="E33" i="245"/>
  <c r="E32" i="245"/>
  <c r="D26" i="245"/>
  <c r="C26" i="245"/>
  <c r="E25" i="245"/>
  <c r="E24" i="245"/>
  <c r="D18" i="245"/>
  <c r="C18" i="245"/>
  <c r="E17" i="245"/>
  <c r="E16" i="245"/>
  <c r="E15" i="245"/>
  <c r="E14" i="245"/>
  <c r="E13" i="245"/>
  <c r="E12" i="245"/>
  <c r="E11" i="245"/>
  <c r="E10" i="245"/>
  <c r="E9" i="245"/>
  <c r="E8" i="245"/>
  <c r="E60" i="244"/>
  <c r="D60" i="244"/>
  <c r="C60" i="244"/>
  <c r="D53" i="244"/>
  <c r="C53" i="244"/>
  <c r="E52" i="244"/>
  <c r="E51" i="244"/>
  <c r="E50" i="244"/>
  <c r="E49" i="244"/>
  <c r="E48" i="244"/>
  <c r="E47" i="244"/>
  <c r="E46" i="244"/>
  <c r="E45" i="244"/>
  <c r="E44" i="244"/>
  <c r="E38" i="244"/>
  <c r="D38" i="244"/>
  <c r="C38" i="244"/>
  <c r="E31" i="244"/>
  <c r="D31" i="244"/>
  <c r="C31" i="244"/>
  <c r="D24" i="244"/>
  <c r="C24" i="244"/>
  <c r="E23" i="244"/>
  <c r="E22" i="244"/>
  <c r="E21" i="244"/>
  <c r="E20" i="244"/>
  <c r="E19" i="244"/>
  <c r="E18" i="244"/>
  <c r="E17" i="244"/>
  <c r="E16" i="244"/>
  <c r="E15" i="244"/>
  <c r="D9" i="244"/>
  <c r="C9" i="244"/>
  <c r="E8" i="244"/>
  <c r="E9" i="244" s="1"/>
  <c r="C9" i="243"/>
  <c r="C9" i="242"/>
  <c r="B18" i="241"/>
  <c r="C16" i="241"/>
  <c r="C9" i="241"/>
  <c r="G65" i="239"/>
  <c r="F65" i="239"/>
  <c r="E65" i="239"/>
  <c r="D65" i="239"/>
  <c r="C65" i="239"/>
  <c r="G58" i="239"/>
  <c r="F58" i="239"/>
  <c r="E58" i="239"/>
  <c r="D58" i="239"/>
  <c r="C58" i="239"/>
  <c r="G51" i="239"/>
  <c r="F51" i="239"/>
  <c r="E51" i="239"/>
  <c r="D51" i="239"/>
  <c r="C51" i="239"/>
  <c r="G44" i="239"/>
  <c r="F44" i="239"/>
  <c r="E44" i="239"/>
  <c r="D44" i="239"/>
  <c r="C44" i="239"/>
  <c r="G37" i="239"/>
  <c r="F37" i="239"/>
  <c r="E37" i="239"/>
  <c r="D37" i="239"/>
  <c r="C37" i="239"/>
  <c r="G30" i="239"/>
  <c r="F30" i="239"/>
  <c r="E30" i="239"/>
  <c r="D30" i="239"/>
  <c r="C30" i="239"/>
  <c r="G23" i="239"/>
  <c r="F23" i="239"/>
  <c r="E23" i="239"/>
  <c r="D23" i="239"/>
  <c r="C23" i="239"/>
  <c r="G16" i="239"/>
  <c r="F16" i="239"/>
  <c r="E16" i="239"/>
  <c r="D16" i="239"/>
  <c r="C16" i="239"/>
  <c r="G9" i="239"/>
  <c r="F9" i="239"/>
  <c r="E9" i="239"/>
  <c r="D9" i="239"/>
  <c r="C9" i="239"/>
  <c r="H16" i="238"/>
  <c r="G16" i="238"/>
  <c r="F16" i="238"/>
  <c r="E16" i="238"/>
  <c r="D16" i="238"/>
  <c r="C16" i="238"/>
  <c r="H9" i="238"/>
  <c r="G9" i="238"/>
  <c r="F9" i="238"/>
  <c r="E9" i="238"/>
  <c r="D9" i="238"/>
  <c r="C9" i="238"/>
  <c r="C30" i="237"/>
  <c r="C23" i="237"/>
  <c r="C16" i="237"/>
  <c r="C9" i="237"/>
  <c r="D10" i="254" l="1"/>
  <c r="D22" i="254"/>
  <c r="C20" i="260"/>
  <c r="D30" i="254"/>
  <c r="D38" i="254"/>
  <c r="D14" i="254"/>
  <c r="D42" i="254"/>
  <c r="D26" i="254"/>
  <c r="D46" i="254"/>
  <c r="D9" i="259"/>
  <c r="E18" i="245"/>
  <c r="E26" i="245"/>
  <c r="E53" i="244"/>
  <c r="D18" i="254"/>
  <c r="D34" i="254"/>
  <c r="D50" i="254"/>
  <c r="E24" i="244"/>
  <c r="E36" i="245"/>
  <c r="E16" i="256"/>
  <c r="D54" i="254"/>
  <c r="D62" i="254"/>
  <c r="D66" i="254"/>
  <c r="D70" i="254"/>
  <c r="D74" i="254"/>
  <c r="D16" i="258"/>
  <c r="D11" i="254"/>
  <c r="D15" i="254"/>
  <c r="D19" i="254"/>
  <c r="D23" i="254"/>
  <c r="D27" i="254"/>
  <c r="D31" i="254"/>
  <c r="D35" i="254"/>
  <c r="D39" i="254"/>
  <c r="D43" i="254"/>
  <c r="D47" i="254"/>
  <c r="D51" i="254"/>
  <c r="D55" i="254"/>
  <c r="D59" i="254"/>
  <c r="D63" i="254"/>
  <c r="D67" i="254"/>
  <c r="D71" i="254"/>
  <c r="D75" i="254"/>
  <c r="D17" i="258"/>
  <c r="D58" i="254"/>
  <c r="D8" i="254"/>
  <c r="D12" i="254"/>
  <c r="D16" i="254"/>
  <c r="D20" i="254"/>
  <c r="D24" i="254"/>
  <c r="D28" i="254"/>
  <c r="D32" i="254"/>
  <c r="D36" i="254"/>
  <c r="D40" i="254"/>
  <c r="D44" i="254"/>
  <c r="D48" i="254"/>
  <c r="D52" i="254"/>
  <c r="D56" i="254"/>
  <c r="D60" i="254"/>
  <c r="D64" i="254"/>
  <c r="D68" i="254"/>
  <c r="D72" i="254"/>
  <c r="D76" i="254"/>
  <c r="D18" i="258"/>
  <c r="D9" i="254"/>
  <c r="D13" i="254"/>
  <c r="D17" i="254"/>
  <c r="D21" i="254"/>
  <c r="D25" i="254"/>
  <c r="D29" i="254"/>
  <c r="D33" i="254"/>
  <c r="D37" i="254"/>
  <c r="D41" i="254"/>
  <c r="D45" i="254"/>
  <c r="D49" i="254"/>
  <c r="D53" i="254"/>
  <c r="D57" i="254"/>
  <c r="D61" i="254"/>
  <c r="D65" i="254"/>
  <c r="D69" i="254"/>
  <c r="D73" i="254"/>
  <c r="D15" i="258"/>
  <c r="D20" i="258" l="1"/>
  <c r="D78" i="254"/>
  <c r="E77" i="236" l="1"/>
  <c r="E76" i="236"/>
  <c r="E75" i="236"/>
  <c r="E74" i="236"/>
  <c r="E73" i="236"/>
  <c r="E72" i="236"/>
  <c r="E71" i="236"/>
  <c r="D70" i="236"/>
  <c r="E70" i="236" s="1"/>
  <c r="D69" i="236"/>
  <c r="E69" i="236" s="1"/>
  <c r="E68" i="236"/>
  <c r="E67" i="236"/>
  <c r="E65" i="236"/>
  <c r="D64" i="236"/>
  <c r="E64" i="236" s="1"/>
  <c r="E56" i="236"/>
  <c r="E55" i="236"/>
  <c r="C19" i="235"/>
  <c r="C15" i="234"/>
  <c r="C14" i="234"/>
  <c r="C9" i="234" s="1"/>
  <c r="D32" i="233"/>
  <c r="C33" i="235" s="1"/>
  <c r="C101" i="232"/>
  <c r="C100" i="232" s="1"/>
  <c r="C97" i="232" s="1"/>
  <c r="C113" i="232" s="1"/>
  <c r="C75" i="232"/>
  <c r="C69" i="232" s="1"/>
  <c r="C15" i="235" s="1"/>
  <c r="C51" i="232"/>
  <c r="C45" i="232"/>
  <c r="C41" i="232"/>
  <c r="C30" i="232" s="1"/>
  <c r="C25" i="232"/>
  <c r="C24" i="232" s="1"/>
  <c r="C16" i="232"/>
  <c r="C17" i="235" s="1"/>
  <c r="E27" i="231"/>
  <c r="D27" i="231"/>
  <c r="C27" i="231"/>
  <c r="D27" i="230"/>
  <c r="C27" i="230"/>
  <c r="E12" i="230"/>
  <c r="E11" i="230"/>
  <c r="E10" i="230"/>
  <c r="E9" i="230"/>
  <c r="D8" i="230"/>
  <c r="C8" i="230"/>
  <c r="E20" i="229"/>
  <c r="D20" i="229"/>
  <c r="C20" i="229"/>
  <c r="D117" i="228"/>
  <c r="C117" i="228"/>
  <c r="C11" i="227"/>
  <c r="C84" i="226"/>
  <c r="C71" i="226"/>
  <c r="O13" i="225"/>
  <c r="N13" i="225"/>
  <c r="M13" i="225"/>
  <c r="L13" i="225"/>
  <c r="K13" i="225"/>
  <c r="I13" i="225"/>
  <c r="H13" i="225"/>
  <c r="G13" i="225"/>
  <c r="F13" i="225"/>
  <c r="C23" i="224"/>
  <c r="C16" i="224"/>
  <c r="C9" i="224"/>
  <c r="C16" i="223"/>
  <c r="C9" i="223"/>
  <c r="G56" i="222"/>
  <c r="F56" i="222"/>
  <c r="E56" i="222"/>
  <c r="D56" i="222"/>
  <c r="C56" i="222"/>
  <c r="E49" i="222"/>
  <c r="C49" i="222"/>
  <c r="G48" i="222"/>
  <c r="G47" i="222"/>
  <c r="G46" i="222"/>
  <c r="G45" i="222"/>
  <c r="G44" i="222"/>
  <c r="G43" i="222"/>
  <c r="G42" i="222"/>
  <c r="G41" i="222"/>
  <c r="G40" i="222"/>
  <c r="G39" i="222"/>
  <c r="G38" i="222"/>
  <c r="G37" i="222"/>
  <c r="F36" i="222"/>
  <c r="G34" i="222"/>
  <c r="D33" i="222"/>
  <c r="D32" i="222"/>
  <c r="D30" i="222"/>
  <c r="D29" i="222"/>
  <c r="D28" i="222"/>
  <c r="D27" i="222"/>
  <c r="D26" i="222"/>
  <c r="D25" i="222"/>
  <c r="D23" i="222"/>
  <c r="D22" i="222"/>
  <c r="D21" i="222"/>
  <c r="D19" i="222"/>
  <c r="D18" i="222"/>
  <c r="D17" i="222"/>
  <c r="D16" i="222"/>
  <c r="G13" i="222"/>
  <c r="F10" i="222"/>
  <c r="C16" i="221"/>
  <c r="C9" i="221"/>
  <c r="E58" i="219"/>
  <c r="D58" i="219"/>
  <c r="C58" i="219"/>
  <c r="D48" i="219"/>
  <c r="C48" i="219"/>
  <c r="E47" i="219"/>
  <c r="E48" i="219" s="1"/>
  <c r="E46" i="219"/>
  <c r="D40" i="219"/>
  <c r="C40" i="219"/>
  <c r="E192" i="218"/>
  <c r="D192" i="218"/>
  <c r="C192" i="218"/>
  <c r="D185" i="218"/>
  <c r="C185" i="218"/>
  <c r="E184" i="218"/>
  <c r="E185" i="218" s="1"/>
  <c r="D15" i="233" s="1"/>
  <c r="E183" i="218"/>
  <c r="E177" i="218"/>
  <c r="D177" i="218"/>
  <c r="C177" i="218"/>
  <c r="D170" i="218"/>
  <c r="C170" i="218"/>
  <c r="E169" i="218"/>
  <c r="E170" i="218" s="1"/>
  <c r="E168" i="218"/>
  <c r="D13" i="233" s="1"/>
  <c r="D162" i="218"/>
  <c r="C162" i="218"/>
  <c r="E20" i="218"/>
  <c r="D20" i="218"/>
  <c r="C20" i="218"/>
  <c r="C9" i="217"/>
  <c r="C9" i="216"/>
  <c r="B18" i="215"/>
  <c r="C16" i="215"/>
  <c r="C9" i="215"/>
  <c r="G103" i="213"/>
  <c r="F103" i="213"/>
  <c r="E103" i="213"/>
  <c r="D103" i="213"/>
  <c r="C103" i="213"/>
  <c r="G96" i="213"/>
  <c r="F96" i="213"/>
  <c r="E96" i="213"/>
  <c r="D96" i="213"/>
  <c r="C96" i="213"/>
  <c r="G89" i="213"/>
  <c r="F89" i="213"/>
  <c r="E89" i="213"/>
  <c r="D89" i="213"/>
  <c r="C89" i="213"/>
  <c r="G82" i="213"/>
  <c r="F82" i="213"/>
  <c r="E82" i="213"/>
  <c r="D82" i="213"/>
  <c r="C82" i="213"/>
  <c r="F75" i="213"/>
  <c r="E75" i="213"/>
  <c r="C75" i="213"/>
  <c r="D72" i="213"/>
  <c r="D71" i="213"/>
  <c r="D70" i="213"/>
  <c r="D69" i="213"/>
  <c r="D68" i="213"/>
  <c r="D67" i="213"/>
  <c r="D66" i="213"/>
  <c r="D65" i="213"/>
  <c r="D64" i="213"/>
  <c r="D63" i="213"/>
  <c r="D62" i="213"/>
  <c r="D61" i="213"/>
  <c r="D60" i="213"/>
  <c r="D59" i="213"/>
  <c r="D58" i="213"/>
  <c r="D57" i="213"/>
  <c r="D56" i="213"/>
  <c r="D55" i="213"/>
  <c r="D54" i="213"/>
  <c r="D53" i="213"/>
  <c r="D52" i="213"/>
  <c r="D51" i="213"/>
  <c r="D50" i="213"/>
  <c r="D49" i="213"/>
  <c r="D48" i="213"/>
  <c r="D47" i="213"/>
  <c r="D46" i="213"/>
  <c r="G45" i="213"/>
  <c r="G44" i="213"/>
  <c r="G35" i="213"/>
  <c r="F35" i="213"/>
  <c r="E35" i="213"/>
  <c r="D35" i="213"/>
  <c r="C35" i="213"/>
  <c r="G28" i="213"/>
  <c r="F28" i="213"/>
  <c r="E28" i="213"/>
  <c r="D28" i="213"/>
  <c r="C28" i="213"/>
  <c r="G21" i="213"/>
  <c r="F21" i="213"/>
  <c r="E21" i="213"/>
  <c r="D21" i="213"/>
  <c r="C21" i="213"/>
  <c r="F14" i="213"/>
  <c r="E14" i="213"/>
  <c r="D14" i="213"/>
  <c r="C14" i="213"/>
  <c r="G13" i="213"/>
  <c r="G12" i="213"/>
  <c r="G11" i="213"/>
  <c r="G10" i="213"/>
  <c r="H192" i="212"/>
  <c r="G192" i="212"/>
  <c r="F192" i="212"/>
  <c r="E192" i="212"/>
  <c r="D192" i="212"/>
  <c r="C192" i="212"/>
  <c r="H14" i="212"/>
  <c r="G14" i="212"/>
  <c r="F14" i="212"/>
  <c r="E14" i="212"/>
  <c r="D14" i="212"/>
  <c r="C14" i="212"/>
  <c r="C32" i="211"/>
  <c r="C25" i="211"/>
  <c r="C18" i="211"/>
  <c r="F49" i="222" l="1"/>
  <c r="C20" i="234"/>
  <c r="G75" i="213"/>
  <c r="E8" i="230"/>
  <c r="E40" i="219"/>
  <c r="E162" i="218"/>
  <c r="G49" i="222"/>
  <c r="G14" i="213"/>
  <c r="E27" i="230"/>
  <c r="D75" i="213"/>
  <c r="D49" i="222"/>
  <c r="D17" i="233"/>
  <c r="D10" i="233" s="1"/>
  <c r="C18" i="235"/>
  <c r="C96" i="232"/>
  <c r="C114" i="232" s="1"/>
  <c r="C23" i="232"/>
  <c r="D66" i="236"/>
  <c r="E66" i="236" s="1"/>
  <c r="D9" i="233" l="1"/>
  <c r="C28" i="235"/>
  <c r="C27" i="235" s="1"/>
  <c r="C10" i="235"/>
  <c r="C9" i="235" s="1"/>
  <c r="C22" i="232"/>
  <c r="C35" i="235" l="1"/>
  <c r="E74" i="210"/>
  <c r="E73" i="210"/>
  <c r="E72" i="210"/>
  <c r="E71" i="210"/>
  <c r="E70" i="210"/>
  <c r="E69" i="210"/>
  <c r="E68" i="210"/>
  <c r="E67" i="210"/>
  <c r="E66" i="210"/>
  <c r="E65" i="210"/>
  <c r="E64" i="210"/>
  <c r="E63" i="210"/>
  <c r="E62" i="210"/>
  <c r="E61" i="210"/>
  <c r="C27" i="209"/>
  <c r="C9" i="209"/>
  <c r="C15" i="208"/>
  <c r="C9" i="208"/>
  <c r="D9" i="207"/>
  <c r="C9" i="207"/>
  <c r="C23" i="206"/>
  <c r="C26" i="206" s="1"/>
  <c r="D12" i="206"/>
  <c r="C12" i="206"/>
  <c r="D15" i="205"/>
  <c r="C15" i="205"/>
  <c r="E14" i="205"/>
  <c r="E13" i="205"/>
  <c r="E12" i="205"/>
  <c r="E11" i="205"/>
  <c r="E10" i="205"/>
  <c r="E9" i="205"/>
  <c r="E8" i="205"/>
  <c r="D28" i="204"/>
  <c r="C28" i="204"/>
  <c r="E27" i="204"/>
  <c r="E26" i="204"/>
  <c r="E25" i="204"/>
  <c r="E24" i="204"/>
  <c r="E23" i="204"/>
  <c r="E22" i="204"/>
  <c r="E21" i="204"/>
  <c r="E20" i="204"/>
  <c r="E19" i="204"/>
  <c r="E18" i="204"/>
  <c r="E17" i="204"/>
  <c r="E16" i="204"/>
  <c r="E15" i="204"/>
  <c r="E14" i="204"/>
  <c r="E13" i="204"/>
  <c r="E12" i="204"/>
  <c r="E11" i="204"/>
  <c r="E10" i="204"/>
  <c r="E9" i="204"/>
  <c r="E8" i="204"/>
  <c r="D11" i="203"/>
  <c r="C11" i="203"/>
  <c r="E10" i="203"/>
  <c r="E9" i="203"/>
  <c r="E8" i="203"/>
  <c r="C56" i="202"/>
  <c r="D54" i="202" s="1"/>
  <c r="C9" i="201"/>
  <c r="C18" i="200"/>
  <c r="C9" i="200"/>
  <c r="O13" i="199"/>
  <c r="N13" i="199"/>
  <c r="M13" i="199"/>
  <c r="L13" i="199"/>
  <c r="K13" i="199"/>
  <c r="I13" i="199"/>
  <c r="H13" i="199"/>
  <c r="G13" i="199"/>
  <c r="F13" i="199"/>
  <c r="C23" i="198"/>
  <c r="C16" i="198"/>
  <c r="C9" i="198"/>
  <c r="C16" i="197"/>
  <c r="C9" i="197"/>
  <c r="G18" i="196"/>
  <c r="F18" i="196"/>
  <c r="E18" i="196"/>
  <c r="D18" i="196"/>
  <c r="C18" i="196"/>
  <c r="G11" i="196"/>
  <c r="F11" i="196"/>
  <c r="E11" i="196"/>
  <c r="D11" i="196"/>
  <c r="C11" i="196"/>
  <c r="C16" i="195"/>
  <c r="C9" i="195"/>
  <c r="E24" i="193"/>
  <c r="D24" i="193"/>
  <c r="C24" i="193"/>
  <c r="D17" i="193"/>
  <c r="C17" i="193"/>
  <c r="E16" i="193"/>
  <c r="E17" i="193" s="1"/>
  <c r="D10" i="193"/>
  <c r="C10" i="193"/>
  <c r="E9" i="193"/>
  <c r="E8" i="193"/>
  <c r="E51" i="192"/>
  <c r="D51" i="192"/>
  <c r="C51" i="192"/>
  <c r="D44" i="192"/>
  <c r="C44" i="192"/>
  <c r="E43" i="192"/>
  <c r="E42" i="192"/>
  <c r="E41" i="192"/>
  <c r="E40" i="192"/>
  <c r="E39" i="192"/>
  <c r="E33" i="192"/>
  <c r="D33" i="192"/>
  <c r="C33" i="192"/>
  <c r="E26" i="192"/>
  <c r="D26" i="192"/>
  <c r="C26" i="192"/>
  <c r="D19" i="192"/>
  <c r="C19" i="192"/>
  <c r="E18" i="192"/>
  <c r="E17" i="192"/>
  <c r="E16" i="192"/>
  <c r="E15" i="192"/>
  <c r="E9" i="192"/>
  <c r="D9" i="192"/>
  <c r="C9" i="192"/>
  <c r="C9" i="191"/>
  <c r="C9" i="190"/>
  <c r="B24" i="189"/>
  <c r="C22" i="189"/>
  <c r="C15" i="189"/>
  <c r="G67" i="187"/>
  <c r="F67" i="187"/>
  <c r="E67" i="187"/>
  <c r="D67" i="187"/>
  <c r="C67" i="187"/>
  <c r="G60" i="187"/>
  <c r="F60" i="187"/>
  <c r="E60" i="187"/>
  <c r="D60" i="187"/>
  <c r="C60" i="187"/>
  <c r="G53" i="187"/>
  <c r="F53" i="187"/>
  <c r="E53" i="187"/>
  <c r="D53" i="187"/>
  <c r="C53" i="187"/>
  <c r="G46" i="187"/>
  <c r="F46" i="187"/>
  <c r="E46" i="187"/>
  <c r="D46" i="187"/>
  <c r="C46" i="187"/>
  <c r="G39" i="187"/>
  <c r="F39" i="187"/>
  <c r="E39" i="187"/>
  <c r="D39" i="187"/>
  <c r="C39" i="187"/>
  <c r="G32" i="187"/>
  <c r="F32" i="187"/>
  <c r="E32" i="187"/>
  <c r="D32" i="187"/>
  <c r="C32" i="187"/>
  <c r="G25" i="187"/>
  <c r="F25" i="187"/>
  <c r="E25" i="187"/>
  <c r="D25" i="187"/>
  <c r="C25" i="187"/>
  <c r="G18" i="187"/>
  <c r="F18" i="187"/>
  <c r="E18" i="187"/>
  <c r="D18" i="187"/>
  <c r="C18" i="187"/>
  <c r="G11" i="187"/>
  <c r="F11" i="187"/>
  <c r="E11" i="187"/>
  <c r="D11" i="187"/>
  <c r="C11" i="187"/>
  <c r="H16" i="186"/>
  <c r="G16" i="186"/>
  <c r="F16" i="186"/>
  <c r="E16" i="186"/>
  <c r="D16" i="186"/>
  <c r="C16" i="186"/>
  <c r="H9" i="186"/>
  <c r="G9" i="186"/>
  <c r="F9" i="186"/>
  <c r="E9" i="186"/>
  <c r="D9" i="186"/>
  <c r="C9" i="186"/>
  <c r="C31" i="185"/>
  <c r="C24" i="185"/>
  <c r="C17" i="185"/>
  <c r="C10" i="185"/>
  <c r="C20" i="208" l="1"/>
  <c r="C35" i="209"/>
  <c r="D10" i="202"/>
  <c r="E44" i="192"/>
  <c r="D11" i="202"/>
  <c r="D15" i="202"/>
  <c r="D19" i="202"/>
  <c r="D23" i="202"/>
  <c r="D27" i="202"/>
  <c r="D31" i="202"/>
  <c r="D38" i="202"/>
  <c r="D48" i="202"/>
  <c r="D14" i="202"/>
  <c r="D18" i="202"/>
  <c r="D22" i="202"/>
  <c r="D30" i="202"/>
  <c r="D36" i="202"/>
  <c r="D45" i="202"/>
  <c r="D8" i="202"/>
  <c r="D12" i="202"/>
  <c r="D16" i="202"/>
  <c r="D20" i="202"/>
  <c r="D24" i="202"/>
  <c r="D28" i="202"/>
  <c r="D32" i="202"/>
  <c r="D40" i="202"/>
  <c r="D51" i="202"/>
  <c r="E11" i="203"/>
  <c r="E28" i="204"/>
  <c r="D26" i="202"/>
  <c r="E10" i="193"/>
  <c r="D9" i="202"/>
  <c r="D13" i="202"/>
  <c r="D17" i="202"/>
  <c r="D21" i="202"/>
  <c r="D25" i="202"/>
  <c r="D29" i="202"/>
  <c r="D34" i="202"/>
  <c r="D43" i="202"/>
  <c r="D53" i="202"/>
  <c r="D35" i="202"/>
  <c r="D39" i="202"/>
  <c r="D44" i="202"/>
  <c r="D49" i="202"/>
  <c r="D55" i="202"/>
  <c r="E19" i="192"/>
  <c r="E15" i="205"/>
  <c r="D33" i="202"/>
  <c r="D37" i="202"/>
  <c r="D41" i="202"/>
  <c r="D47" i="202"/>
  <c r="D52" i="202"/>
  <c r="D42" i="202"/>
  <c r="D46" i="202"/>
  <c r="D50" i="202"/>
  <c r="D56" i="202" l="1"/>
  <c r="E74" i="184"/>
  <c r="E73" i="184"/>
  <c r="E72" i="184"/>
  <c r="E71" i="184"/>
  <c r="E70" i="184"/>
  <c r="E69" i="184"/>
  <c r="E68" i="184"/>
  <c r="E66" i="184"/>
  <c r="E65" i="184"/>
  <c r="E64" i="184"/>
  <c r="E63" i="184"/>
  <c r="E62" i="184"/>
  <c r="C27" i="183"/>
  <c r="C15" i="183"/>
  <c r="C11" i="183"/>
  <c r="C10" i="183"/>
  <c r="C15" i="182"/>
  <c r="C9" i="182"/>
  <c r="D10" i="181"/>
  <c r="D9" i="181" s="1"/>
  <c r="C10" i="181"/>
  <c r="C9" i="181" s="1"/>
  <c r="C22" i="180"/>
  <c r="C18" i="180"/>
  <c r="C16" i="180"/>
  <c r="C9" i="180"/>
  <c r="D43" i="179"/>
  <c r="C43" i="179"/>
  <c r="E42" i="179"/>
  <c r="E41" i="179"/>
  <c r="E40" i="179"/>
  <c r="E39" i="179"/>
  <c r="E38" i="179"/>
  <c r="E37" i="179"/>
  <c r="E36" i="179"/>
  <c r="E35" i="179"/>
  <c r="E34" i="179"/>
  <c r="E33" i="179"/>
  <c r="E32" i="179"/>
  <c r="E31" i="179"/>
  <c r="E30" i="179"/>
  <c r="E29" i="179"/>
  <c r="E28" i="179"/>
  <c r="E27" i="179"/>
  <c r="E26" i="179"/>
  <c r="E25" i="179"/>
  <c r="E24" i="179"/>
  <c r="E23" i="179"/>
  <c r="E22" i="179"/>
  <c r="E21" i="179"/>
  <c r="E20" i="179"/>
  <c r="E19" i="179"/>
  <c r="E18" i="179"/>
  <c r="E17" i="179"/>
  <c r="E16" i="179"/>
  <c r="E15" i="179"/>
  <c r="E14" i="179"/>
  <c r="E13" i="179"/>
  <c r="E12" i="179"/>
  <c r="E11" i="179"/>
  <c r="E10" i="179"/>
  <c r="E9" i="179"/>
  <c r="E8" i="179"/>
  <c r="D37" i="178"/>
  <c r="C37" i="178"/>
  <c r="E36" i="178"/>
  <c r="E35" i="178"/>
  <c r="E34" i="178"/>
  <c r="E33" i="178"/>
  <c r="E32" i="178"/>
  <c r="E31" i="178"/>
  <c r="E30" i="178"/>
  <c r="E29" i="178"/>
  <c r="E28" i="178"/>
  <c r="E27" i="178"/>
  <c r="E26" i="178"/>
  <c r="E25" i="178"/>
  <c r="E24" i="178"/>
  <c r="E23" i="178"/>
  <c r="E22" i="178"/>
  <c r="E21" i="178"/>
  <c r="E20" i="178"/>
  <c r="E19" i="178"/>
  <c r="E18" i="178"/>
  <c r="E17" i="178"/>
  <c r="E16" i="178"/>
  <c r="E15" i="178"/>
  <c r="E14" i="178"/>
  <c r="E13" i="178"/>
  <c r="E12" i="178"/>
  <c r="E11" i="178"/>
  <c r="E10" i="178"/>
  <c r="E9" i="178"/>
  <c r="E8" i="178"/>
  <c r="D10" i="177"/>
  <c r="C10" i="177"/>
  <c r="E9" i="177"/>
  <c r="E8" i="177"/>
  <c r="C96" i="176"/>
  <c r="D93" i="176" s="1"/>
  <c r="C9" i="175"/>
  <c r="C42" i="174"/>
  <c r="C34" i="174"/>
  <c r="O13" i="173"/>
  <c r="N13" i="173"/>
  <c r="M13" i="173"/>
  <c r="L13" i="173"/>
  <c r="K13" i="173"/>
  <c r="I13" i="173"/>
  <c r="H13" i="173"/>
  <c r="G13" i="173"/>
  <c r="F13" i="173"/>
  <c r="C23" i="172"/>
  <c r="C16" i="172"/>
  <c r="C9" i="172"/>
  <c r="C16" i="171"/>
  <c r="C9" i="171"/>
  <c r="G166" i="170"/>
  <c r="F166" i="170"/>
  <c r="E166" i="170"/>
  <c r="D166" i="170"/>
  <c r="C166" i="170"/>
  <c r="G159" i="170"/>
  <c r="F159" i="170"/>
  <c r="E159" i="170"/>
  <c r="D159" i="170"/>
  <c r="C159" i="170"/>
  <c r="C16" i="169"/>
  <c r="C9" i="169"/>
  <c r="D24" i="167"/>
  <c r="C24" i="167"/>
  <c r="E23" i="167"/>
  <c r="E22" i="167"/>
  <c r="D16" i="167"/>
  <c r="C16" i="167"/>
  <c r="E15" i="167"/>
  <c r="E16" i="167" s="1"/>
  <c r="D9" i="167"/>
  <c r="C9" i="167"/>
  <c r="E8" i="167"/>
  <c r="E9" i="167" s="1"/>
  <c r="E59" i="166"/>
  <c r="D59" i="166"/>
  <c r="C59" i="166"/>
  <c r="D52" i="166"/>
  <c r="C52" i="166"/>
  <c r="E51" i="166"/>
  <c r="E50" i="166"/>
  <c r="E49" i="166"/>
  <c r="E48" i="166"/>
  <c r="E47" i="166"/>
  <c r="E41" i="166"/>
  <c r="D41" i="166"/>
  <c r="C41" i="166"/>
  <c r="E34" i="166"/>
  <c r="D34" i="166"/>
  <c r="C34" i="166"/>
  <c r="D27" i="166"/>
  <c r="C27" i="166"/>
  <c r="E26" i="166"/>
  <c r="E25" i="166"/>
  <c r="E24" i="166"/>
  <c r="E23" i="166"/>
  <c r="E22" i="166"/>
  <c r="E21" i="166"/>
  <c r="E20" i="166"/>
  <c r="E19" i="166"/>
  <c r="E18" i="166"/>
  <c r="E17" i="166"/>
  <c r="E16" i="166"/>
  <c r="E15" i="166"/>
  <c r="E9" i="166"/>
  <c r="D9" i="166"/>
  <c r="C9" i="166"/>
  <c r="C9" i="165"/>
  <c r="C9" i="164"/>
  <c r="B18" i="163"/>
  <c r="C16" i="163"/>
  <c r="C9" i="163"/>
  <c r="G155" i="161"/>
  <c r="F155" i="161"/>
  <c r="E155" i="161"/>
  <c r="D155" i="161"/>
  <c r="C155" i="161"/>
  <c r="G148" i="161"/>
  <c r="F148" i="161"/>
  <c r="E148" i="161"/>
  <c r="D148" i="161"/>
  <c r="C148" i="161"/>
  <c r="G141" i="161"/>
  <c r="F141" i="161"/>
  <c r="E141" i="161"/>
  <c r="D141" i="161"/>
  <c r="C141" i="161"/>
  <c r="G134" i="161"/>
  <c r="F134" i="161"/>
  <c r="E134" i="161"/>
  <c r="D134" i="161"/>
  <c r="C134" i="161"/>
  <c r="G127" i="161"/>
  <c r="F127" i="161"/>
  <c r="E127" i="161"/>
  <c r="D127" i="161"/>
  <c r="C127" i="161"/>
  <c r="G87" i="161"/>
  <c r="F87" i="161"/>
  <c r="E87" i="161"/>
  <c r="D87" i="161"/>
  <c r="C87" i="161"/>
  <c r="G80" i="161"/>
  <c r="F80" i="161"/>
  <c r="E80" i="161"/>
  <c r="D80" i="161"/>
  <c r="C80" i="161"/>
  <c r="G73" i="161"/>
  <c r="F73" i="161"/>
  <c r="E73" i="161"/>
  <c r="D73" i="161"/>
  <c r="C73" i="161"/>
  <c r="G66" i="161"/>
  <c r="F66" i="161"/>
  <c r="E66" i="161"/>
  <c r="D66" i="161"/>
  <c r="C66" i="161"/>
  <c r="H42" i="160"/>
  <c r="G42" i="160"/>
  <c r="F42" i="160"/>
  <c r="E42" i="160"/>
  <c r="D42" i="160"/>
  <c r="C42" i="160"/>
  <c r="H34" i="160"/>
  <c r="G34" i="160"/>
  <c r="F34" i="160"/>
  <c r="E34" i="160"/>
  <c r="D34" i="160"/>
  <c r="C34" i="160"/>
  <c r="C30" i="159"/>
  <c r="C23" i="159"/>
  <c r="C16" i="159"/>
  <c r="C9" i="159"/>
  <c r="C25" i="180" l="1"/>
  <c r="D20" i="180" s="1"/>
  <c r="D16" i="176"/>
  <c r="D8" i="176"/>
  <c r="D27" i="176"/>
  <c r="D12" i="176"/>
  <c r="D44" i="176"/>
  <c r="D22" i="176"/>
  <c r="D10" i="176"/>
  <c r="D14" i="176"/>
  <c r="D19" i="176"/>
  <c r="D24" i="176"/>
  <c r="D32" i="176"/>
  <c r="D60" i="176"/>
  <c r="D11" i="176"/>
  <c r="D15" i="176"/>
  <c r="D20" i="176"/>
  <c r="D26" i="176"/>
  <c r="D38" i="176"/>
  <c r="D68" i="176"/>
  <c r="D9" i="176"/>
  <c r="D13" i="176"/>
  <c r="D18" i="176"/>
  <c r="D23" i="176"/>
  <c r="D29" i="176"/>
  <c r="D46" i="176"/>
  <c r="D36" i="176"/>
  <c r="D48" i="176"/>
  <c r="D17" i="176"/>
  <c r="D21" i="176"/>
  <c r="D25" i="176"/>
  <c r="D30" i="176"/>
  <c r="D40" i="176"/>
  <c r="D54" i="176"/>
  <c r="D28" i="176"/>
  <c r="D34" i="176"/>
  <c r="D42" i="176"/>
  <c r="D50" i="176"/>
  <c r="D80" i="176"/>
  <c r="E27" i="166"/>
  <c r="E24" i="167"/>
  <c r="D31" i="176"/>
  <c r="D35" i="176"/>
  <c r="D39" i="176"/>
  <c r="D43" i="176"/>
  <c r="D47" i="176"/>
  <c r="D52" i="176"/>
  <c r="D64" i="176"/>
  <c r="D88" i="176"/>
  <c r="D33" i="176"/>
  <c r="D37" i="176"/>
  <c r="D41" i="176"/>
  <c r="D45" i="176"/>
  <c r="D49" i="176"/>
  <c r="D56" i="176"/>
  <c r="D72" i="176"/>
  <c r="D51" i="176"/>
  <c r="D55" i="176"/>
  <c r="D59" i="176"/>
  <c r="D63" i="176"/>
  <c r="D67" i="176"/>
  <c r="D71" i="176"/>
  <c r="D78" i="176"/>
  <c r="D86" i="176"/>
  <c r="D94" i="176"/>
  <c r="C9" i="183"/>
  <c r="C35" i="183" s="1"/>
  <c r="E37" i="178"/>
  <c r="E43" i="179"/>
  <c r="C20" i="182"/>
  <c r="D53" i="176"/>
  <c r="D57" i="176"/>
  <c r="D61" i="176"/>
  <c r="D65" i="176"/>
  <c r="D69" i="176"/>
  <c r="D74" i="176"/>
  <c r="D82" i="176"/>
  <c r="D90" i="176"/>
  <c r="E10" i="177"/>
  <c r="E52" i="166"/>
  <c r="D58" i="176"/>
  <c r="D62" i="176"/>
  <c r="D66" i="176"/>
  <c r="D70" i="176"/>
  <c r="D76" i="176"/>
  <c r="D84" i="176"/>
  <c r="D92" i="176"/>
  <c r="D23" i="180"/>
  <c r="D22" i="180"/>
  <c r="D19" i="180"/>
  <c r="D21" i="180"/>
  <c r="D15" i="180"/>
  <c r="D75" i="176"/>
  <c r="D79" i="176"/>
  <c r="D83" i="176"/>
  <c r="D87" i="176"/>
  <c r="D91" i="176"/>
  <c r="D95" i="176"/>
  <c r="D73" i="176"/>
  <c r="D77" i="176"/>
  <c r="D81" i="176"/>
  <c r="D85" i="176"/>
  <c r="D89" i="176"/>
  <c r="D24" i="180" l="1"/>
  <c r="D17" i="180"/>
  <c r="D18" i="180"/>
  <c r="D16" i="180"/>
  <c r="D96" i="176"/>
  <c r="D25" i="180"/>
  <c r="C27" i="157" l="1"/>
  <c r="C9" i="157"/>
  <c r="C15" i="156"/>
  <c r="C9" i="156"/>
  <c r="C20" i="156" s="1"/>
  <c r="C23" i="154"/>
  <c r="D22" i="154" s="1"/>
  <c r="C9" i="154"/>
  <c r="D8" i="154" s="1"/>
  <c r="D9" i="154" s="1"/>
  <c r="D22" i="153"/>
  <c r="C22" i="153"/>
  <c r="E21" i="153"/>
  <c r="E20" i="153"/>
  <c r="E19" i="153"/>
  <c r="E18" i="153"/>
  <c r="E17" i="153"/>
  <c r="E16" i="153"/>
  <c r="E15" i="153"/>
  <c r="E14" i="153"/>
  <c r="E13" i="153"/>
  <c r="E12" i="153"/>
  <c r="E11" i="153"/>
  <c r="E10" i="153"/>
  <c r="E9" i="153"/>
  <c r="E8" i="153"/>
  <c r="D27" i="152"/>
  <c r="C27" i="152"/>
  <c r="E26" i="152"/>
  <c r="E25" i="152"/>
  <c r="E24" i="152"/>
  <c r="E23" i="152"/>
  <c r="E22" i="152"/>
  <c r="E21" i="152"/>
  <c r="E20" i="152"/>
  <c r="E19" i="152"/>
  <c r="E18" i="152"/>
  <c r="E17" i="152"/>
  <c r="E16" i="152"/>
  <c r="E15" i="152"/>
  <c r="E14" i="152"/>
  <c r="E13" i="152"/>
  <c r="E12" i="152"/>
  <c r="E11" i="152"/>
  <c r="E10" i="152"/>
  <c r="E9" i="152"/>
  <c r="E8" i="152"/>
  <c r="E14" i="151"/>
  <c r="D14" i="151"/>
  <c r="C14" i="151"/>
  <c r="D107" i="150"/>
  <c r="C107" i="150"/>
  <c r="C9" i="149"/>
  <c r="C37" i="148"/>
  <c r="C27" i="148"/>
  <c r="O13" i="147"/>
  <c r="N13" i="147"/>
  <c r="M13" i="147"/>
  <c r="L13" i="147"/>
  <c r="K13" i="147"/>
  <c r="I13" i="147"/>
  <c r="H13" i="147"/>
  <c r="G13" i="147"/>
  <c r="F13" i="147"/>
  <c r="C23" i="146"/>
  <c r="C16" i="146"/>
  <c r="C9" i="146"/>
  <c r="C16" i="145"/>
  <c r="C9" i="145"/>
  <c r="G18" i="144"/>
  <c r="F18" i="144"/>
  <c r="E18" i="144"/>
  <c r="D18" i="144"/>
  <c r="C18" i="144"/>
  <c r="G11" i="144"/>
  <c r="F11" i="144"/>
  <c r="E11" i="144"/>
  <c r="D11" i="144"/>
  <c r="C11" i="144"/>
  <c r="C16" i="143"/>
  <c r="C9" i="143"/>
  <c r="E28" i="141"/>
  <c r="D28" i="141"/>
  <c r="C28" i="141"/>
  <c r="D21" i="141"/>
  <c r="C21" i="141"/>
  <c r="E20" i="141"/>
  <c r="E19" i="141"/>
  <c r="E18" i="141"/>
  <c r="E17" i="141"/>
  <c r="D11" i="141"/>
  <c r="C11" i="141"/>
  <c r="E10" i="141"/>
  <c r="E9" i="141"/>
  <c r="E8" i="141"/>
  <c r="E64" i="140"/>
  <c r="D64" i="140"/>
  <c r="C64" i="140"/>
  <c r="D57" i="140"/>
  <c r="C57" i="140"/>
  <c r="E56" i="140"/>
  <c r="E55" i="140"/>
  <c r="E54" i="140"/>
  <c r="E53" i="140"/>
  <c r="E52" i="140"/>
  <c r="E51" i="140"/>
  <c r="E50" i="140"/>
  <c r="E49" i="140"/>
  <c r="E48" i="140"/>
  <c r="E47" i="140"/>
  <c r="E46" i="140"/>
  <c r="E45" i="140"/>
  <c r="E39" i="140"/>
  <c r="D39" i="140"/>
  <c r="C39" i="140"/>
  <c r="D29" i="140"/>
  <c r="C29" i="140"/>
  <c r="E28" i="140"/>
  <c r="E29" i="140" s="1"/>
  <c r="D22" i="140"/>
  <c r="C22" i="140"/>
  <c r="E21" i="140"/>
  <c r="E20" i="140"/>
  <c r="E19" i="140"/>
  <c r="E18" i="140"/>
  <c r="E17" i="140"/>
  <c r="D11" i="140"/>
  <c r="C11" i="140"/>
  <c r="E10" i="140"/>
  <c r="E9" i="140"/>
  <c r="E8" i="140"/>
  <c r="C9" i="139"/>
  <c r="C9" i="138"/>
  <c r="B18" i="137"/>
  <c r="C16" i="137"/>
  <c r="C9" i="137"/>
  <c r="G81" i="136"/>
  <c r="F81" i="136"/>
  <c r="E81" i="136"/>
  <c r="D81" i="136"/>
  <c r="C81" i="136"/>
  <c r="G74" i="136"/>
  <c r="F74" i="136"/>
  <c r="E74" i="136"/>
  <c r="D74" i="136"/>
  <c r="C74" i="136"/>
  <c r="G67" i="136"/>
  <c r="F67" i="136"/>
  <c r="E67" i="136"/>
  <c r="D67" i="136"/>
  <c r="C67" i="136"/>
  <c r="G60" i="136"/>
  <c r="F60" i="136"/>
  <c r="E60" i="136"/>
  <c r="D60" i="136"/>
  <c r="C60" i="136"/>
  <c r="G53" i="136"/>
  <c r="F53" i="136"/>
  <c r="E53" i="136"/>
  <c r="D53" i="136"/>
  <c r="C53" i="136"/>
  <c r="G46" i="136"/>
  <c r="F46" i="136"/>
  <c r="E46" i="136"/>
  <c r="D46" i="136"/>
  <c r="C46" i="136"/>
  <c r="G38" i="136"/>
  <c r="F38" i="136"/>
  <c r="E38" i="136"/>
  <c r="D38" i="136"/>
  <c r="C38" i="136"/>
  <c r="G28" i="136"/>
  <c r="F28" i="136"/>
  <c r="E28" i="136"/>
  <c r="D28" i="136"/>
  <c r="C28" i="136"/>
  <c r="G18" i="136"/>
  <c r="F18" i="136"/>
  <c r="E18" i="136"/>
  <c r="D18" i="136"/>
  <c r="C18" i="136"/>
  <c r="G11" i="136"/>
  <c r="F11" i="136"/>
  <c r="E11" i="136"/>
  <c r="D11" i="136"/>
  <c r="C11" i="136"/>
  <c r="G20" i="135"/>
  <c r="F20" i="135"/>
  <c r="E20" i="135"/>
  <c r="D20" i="135"/>
  <c r="C20" i="135"/>
  <c r="G13" i="135"/>
  <c r="F13" i="135"/>
  <c r="E13" i="135"/>
  <c r="D13" i="135"/>
  <c r="C13" i="135"/>
  <c r="C31" i="134"/>
  <c r="C24" i="134"/>
  <c r="C17" i="134"/>
  <c r="C10" i="134"/>
  <c r="E22" i="140" l="1"/>
  <c r="D15" i="154"/>
  <c r="D19" i="154"/>
  <c r="E21" i="141"/>
  <c r="E11" i="141"/>
  <c r="E27" i="152"/>
  <c r="C35" i="157"/>
  <c r="E11" i="140"/>
  <c r="E57" i="140"/>
  <c r="E22" i="153"/>
  <c r="D16" i="154"/>
  <c r="D20" i="154"/>
  <c r="D17" i="154"/>
  <c r="D21" i="154"/>
  <c r="D18" i="154"/>
  <c r="D23" i="154" l="1"/>
  <c r="E62" i="133"/>
  <c r="E63" i="133"/>
  <c r="E64" i="133"/>
  <c r="E65" i="133"/>
  <c r="E66" i="133"/>
  <c r="E68" i="133"/>
  <c r="E69" i="133"/>
  <c r="E70" i="133"/>
  <c r="E71" i="133"/>
  <c r="E72" i="133"/>
  <c r="E73" i="133"/>
  <c r="E74" i="133"/>
  <c r="C9" i="132"/>
  <c r="C27" i="132"/>
  <c r="C9" i="131"/>
  <c r="C15" i="131"/>
  <c r="C9" i="130"/>
  <c r="D9" i="130"/>
  <c r="C12" i="129"/>
  <c r="C25" i="129"/>
  <c r="E8" i="128"/>
  <c r="E9" i="128"/>
  <c r="E10" i="128"/>
  <c r="E11" i="128"/>
  <c r="E12" i="128"/>
  <c r="E13" i="128"/>
  <c r="E14" i="128"/>
  <c r="E15" i="128"/>
  <c r="E16" i="128"/>
  <c r="E17" i="128"/>
  <c r="C18" i="128"/>
  <c r="D18" i="128"/>
  <c r="E8" i="127"/>
  <c r="E9" i="127"/>
  <c r="E10" i="127"/>
  <c r="E11" i="127"/>
  <c r="E12" i="127"/>
  <c r="E13" i="127"/>
  <c r="E14" i="127"/>
  <c r="E15" i="127"/>
  <c r="E16" i="127"/>
  <c r="E17" i="127"/>
  <c r="E18" i="127"/>
  <c r="E19" i="127"/>
  <c r="E20" i="127"/>
  <c r="E21" i="127"/>
  <c r="E22" i="127"/>
  <c r="C23" i="127"/>
  <c r="D23" i="127"/>
  <c r="E8" i="126"/>
  <c r="E9" i="126"/>
  <c r="E10" i="126"/>
  <c r="C11" i="126"/>
  <c r="D11" i="126"/>
  <c r="C99" i="125"/>
  <c r="D9" i="125" s="1"/>
  <c r="C9" i="124"/>
  <c r="C70" i="123"/>
  <c r="C82" i="123"/>
  <c r="F13" i="122"/>
  <c r="G13" i="122"/>
  <c r="H13" i="122"/>
  <c r="I13" i="122"/>
  <c r="K13" i="122"/>
  <c r="L13" i="122"/>
  <c r="M13" i="122"/>
  <c r="N13" i="122"/>
  <c r="O13" i="122"/>
  <c r="C9" i="121"/>
  <c r="C16" i="121"/>
  <c r="C23" i="121"/>
  <c r="C9" i="120"/>
  <c r="C16" i="120"/>
  <c r="C45" i="119"/>
  <c r="D45" i="119"/>
  <c r="E45" i="119"/>
  <c r="F45" i="119"/>
  <c r="G45" i="119"/>
  <c r="C52" i="119"/>
  <c r="D52" i="119"/>
  <c r="E52" i="119"/>
  <c r="F52" i="119"/>
  <c r="G52" i="119"/>
  <c r="C9" i="118"/>
  <c r="C16" i="118"/>
  <c r="C9" i="116"/>
  <c r="D9" i="116"/>
  <c r="E9" i="116"/>
  <c r="C16" i="116"/>
  <c r="D16" i="116"/>
  <c r="E16" i="116"/>
  <c r="C23" i="116"/>
  <c r="D23" i="116"/>
  <c r="E23" i="116"/>
  <c r="E8" i="115"/>
  <c r="E9" i="115"/>
  <c r="E10" i="115"/>
  <c r="E11" i="115"/>
  <c r="E12" i="115"/>
  <c r="E13" i="115"/>
  <c r="E14" i="115"/>
  <c r="E15" i="115"/>
  <c r="E16" i="115"/>
  <c r="E17" i="115"/>
  <c r="E18" i="115"/>
  <c r="E19" i="115"/>
  <c r="E20" i="115"/>
  <c r="E21" i="115"/>
  <c r="E22" i="115"/>
  <c r="E23" i="115"/>
  <c r="E24" i="115"/>
  <c r="E25" i="115"/>
  <c r="E26" i="115"/>
  <c r="E27" i="115"/>
  <c r="E28" i="115"/>
  <c r="E29" i="115"/>
  <c r="E30" i="115"/>
  <c r="E31" i="115"/>
  <c r="E32" i="115"/>
  <c r="E33" i="115"/>
  <c r="E34" i="115"/>
  <c r="E35" i="115"/>
  <c r="E36" i="115"/>
  <c r="E37" i="115"/>
  <c r="E38" i="115"/>
  <c r="E39" i="115"/>
  <c r="E40" i="115"/>
  <c r="E41" i="115"/>
  <c r="E42" i="115"/>
  <c r="E43" i="115"/>
  <c r="E44" i="115"/>
  <c r="E45" i="115"/>
  <c r="E46" i="115"/>
  <c r="E47" i="115"/>
  <c r="E48" i="115"/>
  <c r="E49" i="115"/>
  <c r="E50" i="115"/>
  <c r="E51" i="115"/>
  <c r="E52" i="115"/>
  <c r="E53" i="115"/>
  <c r="E54" i="115"/>
  <c r="E55" i="115"/>
  <c r="E56" i="115"/>
  <c r="E57" i="115"/>
  <c r="E58" i="115"/>
  <c r="E59" i="115"/>
  <c r="E60" i="115"/>
  <c r="E61" i="115"/>
  <c r="E62" i="115"/>
  <c r="E63" i="115"/>
  <c r="E64" i="115"/>
  <c r="E65" i="115"/>
  <c r="E66" i="115"/>
  <c r="E67" i="115"/>
  <c r="E68" i="115"/>
  <c r="E69" i="115"/>
  <c r="E70" i="115"/>
  <c r="E71" i="115"/>
  <c r="E72" i="115"/>
  <c r="E73" i="115"/>
  <c r="E74" i="115"/>
  <c r="E75" i="115"/>
  <c r="E76" i="115"/>
  <c r="E77" i="115"/>
  <c r="E78" i="115"/>
  <c r="E79" i="115"/>
  <c r="E80" i="115"/>
  <c r="E81" i="115"/>
  <c r="E82" i="115"/>
  <c r="E83" i="115"/>
  <c r="E84" i="115"/>
  <c r="E85" i="115"/>
  <c r="E86" i="115"/>
  <c r="E87" i="115"/>
  <c r="E88" i="115"/>
  <c r="E89" i="115"/>
  <c r="E90" i="115"/>
  <c r="E91" i="115"/>
  <c r="E92" i="115"/>
  <c r="E93" i="115"/>
  <c r="E94" i="115"/>
  <c r="E95" i="115"/>
  <c r="E96" i="115"/>
  <c r="E97" i="115"/>
  <c r="E98" i="115"/>
  <c r="E99" i="115"/>
  <c r="E100" i="115"/>
  <c r="E101" i="115"/>
  <c r="E102" i="115"/>
  <c r="E103" i="115"/>
  <c r="E104" i="115"/>
  <c r="E105" i="115"/>
  <c r="E106" i="115"/>
  <c r="E107" i="115"/>
  <c r="E108" i="115"/>
  <c r="E109" i="115"/>
  <c r="E110" i="115"/>
  <c r="E111" i="115"/>
  <c r="E112" i="115"/>
  <c r="E113" i="115"/>
  <c r="E114" i="115"/>
  <c r="E115" i="115"/>
  <c r="E116" i="115"/>
  <c r="E117" i="115"/>
  <c r="E118" i="115"/>
  <c r="E119" i="115"/>
  <c r="E120" i="115"/>
  <c r="E121" i="115"/>
  <c r="E122" i="115"/>
  <c r="E123" i="115"/>
  <c r="E124" i="115"/>
  <c r="E125" i="115"/>
  <c r="E126" i="115"/>
  <c r="E127" i="115"/>
  <c r="E128" i="115"/>
  <c r="E129" i="115"/>
  <c r="E130" i="115"/>
  <c r="E131" i="115"/>
  <c r="E132" i="115"/>
  <c r="E133" i="115"/>
  <c r="E134" i="115"/>
  <c r="E135" i="115"/>
  <c r="E136" i="115"/>
  <c r="E137" i="115"/>
  <c r="E138" i="115"/>
  <c r="E139" i="115"/>
  <c r="E140" i="115"/>
  <c r="E141" i="115"/>
  <c r="E142" i="115"/>
  <c r="E143" i="115"/>
  <c r="E144" i="115"/>
  <c r="E145" i="115"/>
  <c r="E146" i="115"/>
  <c r="E147" i="115"/>
  <c r="E148" i="115"/>
  <c r="E149" i="115"/>
  <c r="E150" i="115"/>
  <c r="E151" i="115"/>
  <c r="E152" i="115"/>
  <c r="E153" i="115"/>
  <c r="E154" i="115"/>
  <c r="E155" i="115"/>
  <c r="E156" i="115"/>
  <c r="E157" i="115"/>
  <c r="E158" i="115"/>
  <c r="E159" i="115"/>
  <c r="E160" i="115"/>
  <c r="E161" i="115"/>
  <c r="E162" i="115"/>
  <c r="E163" i="115"/>
  <c r="E164" i="115"/>
  <c r="E165" i="115"/>
  <c r="E166" i="115"/>
  <c r="E167" i="115"/>
  <c r="E168" i="115"/>
  <c r="E169" i="115"/>
  <c r="E170" i="115"/>
  <c r="E171" i="115"/>
  <c r="E172" i="115"/>
  <c r="E173" i="115"/>
  <c r="E174" i="115"/>
  <c r="E175" i="115"/>
  <c r="E176" i="115"/>
  <c r="E177" i="115"/>
  <c r="E178" i="115"/>
  <c r="E179" i="115"/>
  <c r="E180" i="115"/>
  <c r="E181" i="115"/>
  <c r="E182" i="115"/>
  <c r="E183" i="115"/>
  <c r="E184" i="115"/>
  <c r="E185" i="115"/>
  <c r="E186" i="115"/>
  <c r="E187" i="115"/>
  <c r="E188" i="115"/>
  <c r="E189" i="115"/>
  <c r="E190" i="115"/>
  <c r="E191" i="115"/>
  <c r="E192" i="115"/>
  <c r="E193" i="115"/>
  <c r="E194" i="115"/>
  <c r="E195" i="115"/>
  <c r="E196" i="115"/>
  <c r="E197" i="115"/>
  <c r="E198" i="115"/>
  <c r="E199" i="115"/>
  <c r="E200" i="115"/>
  <c r="E201" i="115"/>
  <c r="E202" i="115"/>
  <c r="E203" i="115"/>
  <c r="E204" i="115"/>
  <c r="E205" i="115"/>
  <c r="E206" i="115"/>
  <c r="E207" i="115"/>
  <c r="C208" i="115"/>
  <c r="D208" i="115"/>
  <c r="E214" i="115"/>
  <c r="E215" i="115"/>
  <c r="E216" i="115"/>
  <c r="E217" i="115"/>
  <c r="E218" i="115"/>
  <c r="E219" i="115"/>
  <c r="E220" i="115"/>
  <c r="E221" i="115"/>
  <c r="E222" i="115"/>
  <c r="E223" i="115"/>
  <c r="E224" i="115"/>
  <c r="E225" i="115"/>
  <c r="E226" i="115"/>
  <c r="E227" i="115"/>
  <c r="E228" i="115"/>
  <c r="E229" i="115"/>
  <c r="E230" i="115"/>
  <c r="E231" i="115"/>
  <c r="E232" i="115"/>
  <c r="E233" i="115"/>
  <c r="E234" i="115"/>
  <c r="E235" i="115"/>
  <c r="E236" i="115"/>
  <c r="E237" i="115"/>
  <c r="E238" i="115"/>
  <c r="E239" i="115"/>
  <c r="E240" i="115"/>
  <c r="E241" i="115"/>
  <c r="E242" i="115"/>
  <c r="E243" i="115"/>
  <c r="E244" i="115"/>
  <c r="E245" i="115"/>
  <c r="E246" i="115"/>
  <c r="E247" i="115"/>
  <c r="E248" i="115"/>
  <c r="E249" i="115"/>
  <c r="E250" i="115"/>
  <c r="E251" i="115"/>
  <c r="E252" i="115"/>
  <c r="E253" i="115"/>
  <c r="E254" i="115"/>
  <c r="E255" i="115"/>
  <c r="E256" i="115"/>
  <c r="E257" i="115"/>
  <c r="E258" i="115"/>
  <c r="E259" i="115"/>
  <c r="E260" i="115"/>
  <c r="E261" i="115"/>
  <c r="E262" i="115"/>
  <c r="E263" i="115"/>
  <c r="E264" i="115"/>
  <c r="E265" i="115"/>
  <c r="E266" i="115"/>
  <c r="E267" i="115"/>
  <c r="E268" i="115"/>
  <c r="E269" i="115"/>
  <c r="E270" i="115"/>
  <c r="E271" i="115"/>
  <c r="E272" i="115"/>
  <c r="E273" i="115"/>
  <c r="E274" i="115"/>
  <c r="E275" i="115"/>
  <c r="E276" i="115"/>
  <c r="E277" i="115"/>
  <c r="E278" i="115"/>
  <c r="E279" i="115"/>
  <c r="E280" i="115"/>
  <c r="E281" i="115"/>
  <c r="E282" i="115"/>
  <c r="E283" i="115"/>
  <c r="E284" i="115"/>
  <c r="E285" i="115"/>
  <c r="E286" i="115"/>
  <c r="E287" i="115"/>
  <c r="E288" i="115"/>
  <c r="E289" i="115"/>
  <c r="E290" i="115"/>
  <c r="E291" i="115"/>
  <c r="E292" i="115"/>
  <c r="E293" i="115"/>
  <c r="E294" i="115"/>
  <c r="E295" i="115"/>
  <c r="E296" i="115"/>
  <c r="E297" i="115"/>
  <c r="E298" i="115"/>
  <c r="E299" i="115"/>
  <c r="E300" i="115"/>
  <c r="E301" i="115"/>
  <c r="E302" i="115"/>
  <c r="E303" i="115"/>
  <c r="E304" i="115"/>
  <c r="E305" i="115"/>
  <c r="E306" i="115"/>
  <c r="E307" i="115"/>
  <c r="E308" i="115"/>
  <c r="E309" i="115"/>
  <c r="E310" i="115"/>
  <c r="E311" i="115"/>
  <c r="E312" i="115"/>
  <c r="E313" i="115"/>
  <c r="E314" i="115"/>
  <c r="E315" i="115"/>
  <c r="E316" i="115"/>
  <c r="E317" i="115"/>
  <c r="E318" i="115"/>
  <c r="E319" i="115"/>
  <c r="E320" i="115"/>
  <c r="E321" i="115"/>
  <c r="E322" i="115"/>
  <c r="E323" i="115"/>
  <c r="E324" i="115"/>
  <c r="E325" i="115"/>
  <c r="E326" i="115"/>
  <c r="E327" i="115"/>
  <c r="E328" i="115"/>
  <c r="E329" i="115"/>
  <c r="E330" i="115"/>
  <c r="E331" i="115"/>
  <c r="E332" i="115"/>
  <c r="E333" i="115"/>
  <c r="E334" i="115"/>
  <c r="E335" i="115"/>
  <c r="E336" i="115"/>
  <c r="E337" i="115"/>
  <c r="E338" i="115"/>
  <c r="E339" i="115"/>
  <c r="E340" i="115"/>
  <c r="E341" i="115"/>
  <c r="E342" i="115"/>
  <c r="E343" i="115"/>
  <c r="E344" i="115"/>
  <c r="E345" i="115"/>
  <c r="E346" i="115"/>
  <c r="E347" i="115"/>
  <c r="E348" i="115"/>
  <c r="E349" i="115"/>
  <c r="E350" i="115"/>
  <c r="E351" i="115"/>
  <c r="E352" i="115"/>
  <c r="E353" i="115"/>
  <c r="E354" i="115"/>
  <c r="E355" i="115"/>
  <c r="E356" i="115"/>
  <c r="E357" i="115"/>
  <c r="E358" i="115"/>
  <c r="E359" i="115"/>
  <c r="E360" i="115"/>
  <c r="E361" i="115"/>
  <c r="E362" i="115"/>
  <c r="E363" i="115"/>
  <c r="E364" i="115"/>
  <c r="E365" i="115"/>
  <c r="E366" i="115"/>
  <c r="E367" i="115"/>
  <c r="E368" i="115"/>
  <c r="E369" i="115"/>
  <c r="E370" i="115"/>
  <c r="E371" i="115"/>
  <c r="E372" i="115"/>
  <c r="E373" i="115"/>
  <c r="E374" i="115"/>
  <c r="E376" i="115"/>
  <c r="E377" i="115"/>
  <c r="E379" i="115"/>
  <c r="E380" i="115"/>
  <c r="E381" i="115"/>
  <c r="E382" i="115"/>
  <c r="E383" i="115"/>
  <c r="E384" i="115"/>
  <c r="E385" i="115"/>
  <c r="E386" i="115"/>
  <c r="E387" i="115"/>
  <c r="E388" i="115"/>
  <c r="E389" i="115"/>
  <c r="E390" i="115"/>
  <c r="E391" i="115"/>
  <c r="E392" i="115"/>
  <c r="E393" i="115"/>
  <c r="E394" i="115"/>
  <c r="E396" i="115"/>
  <c r="E397" i="115"/>
  <c r="E398" i="115"/>
  <c r="E399" i="115"/>
  <c r="E400" i="115"/>
  <c r="E401" i="115"/>
  <c r="E402" i="115"/>
  <c r="E403" i="115"/>
  <c r="E404" i="115"/>
  <c r="E405" i="115"/>
  <c r="E406" i="115"/>
  <c r="E407" i="115"/>
  <c r="E408" i="115"/>
  <c r="E409" i="115"/>
  <c r="E410" i="115"/>
  <c r="E411" i="115"/>
  <c r="E412" i="115"/>
  <c r="E413" i="115"/>
  <c r="E414" i="115"/>
  <c r="E415" i="115"/>
  <c r="E416" i="115"/>
  <c r="E417" i="115"/>
  <c r="E418" i="115"/>
  <c r="E419" i="115"/>
  <c r="E420" i="115"/>
  <c r="E421" i="115"/>
  <c r="E422" i="115"/>
  <c r="E423" i="115"/>
  <c r="E424" i="115"/>
  <c r="E425" i="115"/>
  <c r="E426" i="115"/>
  <c r="E427" i="115"/>
  <c r="E428" i="115"/>
  <c r="E429" i="115"/>
  <c r="E430" i="115"/>
  <c r="E431" i="115"/>
  <c r="E432" i="115"/>
  <c r="E433" i="115"/>
  <c r="E434" i="115"/>
  <c r="C435" i="115"/>
  <c r="D435" i="115"/>
  <c r="C442" i="115"/>
  <c r="D442" i="115"/>
  <c r="E442" i="115"/>
  <c r="C449" i="115"/>
  <c r="D449" i="115"/>
  <c r="E449" i="115"/>
  <c r="E455" i="115"/>
  <c r="E456" i="115"/>
  <c r="E457" i="115"/>
  <c r="E458" i="115"/>
  <c r="E459" i="115"/>
  <c r="E460" i="115"/>
  <c r="E461" i="115"/>
  <c r="E462" i="115"/>
  <c r="E463" i="115"/>
  <c r="E464" i="115"/>
  <c r="E465" i="115"/>
  <c r="C466" i="115"/>
  <c r="D466" i="115"/>
  <c r="C473" i="115"/>
  <c r="D473" i="115"/>
  <c r="E473" i="115"/>
  <c r="C9" i="114"/>
  <c r="C9" i="113"/>
  <c r="C11" i="112"/>
  <c r="C20" i="112"/>
  <c r="B22" i="112"/>
  <c r="C17" i="110"/>
  <c r="D17" i="110"/>
  <c r="E17" i="110"/>
  <c r="F17" i="110"/>
  <c r="G17" i="110"/>
  <c r="C24" i="110"/>
  <c r="D24" i="110"/>
  <c r="E24" i="110"/>
  <c r="F24" i="110"/>
  <c r="G24" i="110"/>
  <c r="C31" i="110"/>
  <c r="D31" i="110"/>
  <c r="E31" i="110"/>
  <c r="F31" i="110"/>
  <c r="G31" i="110"/>
  <c r="C38" i="110"/>
  <c r="D38" i="110"/>
  <c r="E38" i="110"/>
  <c r="F38" i="110"/>
  <c r="G38" i="110"/>
  <c r="C45" i="110"/>
  <c r="D45" i="110"/>
  <c r="E45" i="110"/>
  <c r="F45" i="110"/>
  <c r="G45" i="110"/>
  <c r="C52" i="110"/>
  <c r="D52" i="110"/>
  <c r="E52" i="110"/>
  <c r="F52" i="110"/>
  <c r="G52" i="110"/>
  <c r="C59" i="110"/>
  <c r="D59" i="110"/>
  <c r="E59" i="110"/>
  <c r="F59" i="110"/>
  <c r="G59" i="110"/>
  <c r="C66" i="110"/>
  <c r="D66" i="110"/>
  <c r="E66" i="110"/>
  <c r="F66" i="110"/>
  <c r="G66" i="110"/>
  <c r="C73" i="110"/>
  <c r="D73" i="110"/>
  <c r="E73" i="110"/>
  <c r="F73" i="110"/>
  <c r="G73" i="110"/>
  <c r="C9" i="109"/>
  <c r="D9" i="109"/>
  <c r="E9" i="109"/>
  <c r="F9" i="109"/>
  <c r="G9" i="109"/>
  <c r="H9" i="109"/>
  <c r="C16" i="109"/>
  <c r="D16" i="109"/>
  <c r="E16" i="109"/>
  <c r="F16" i="109"/>
  <c r="G16" i="109"/>
  <c r="H16" i="109"/>
  <c r="C9" i="108"/>
  <c r="C16" i="108"/>
  <c r="C23" i="108"/>
  <c r="C30" i="108"/>
  <c r="E11" i="126" l="1"/>
  <c r="C20" i="131"/>
  <c r="C35" i="132"/>
  <c r="E23" i="127"/>
  <c r="E208" i="115"/>
  <c r="E18" i="128"/>
  <c r="E435" i="115"/>
  <c r="E466" i="115"/>
  <c r="D96" i="125"/>
  <c r="D92" i="125"/>
  <c r="D88" i="125"/>
  <c r="D84" i="125"/>
  <c r="D80" i="125"/>
  <c r="D76" i="125"/>
  <c r="D72" i="125"/>
  <c r="D68" i="125"/>
  <c r="D64" i="125"/>
  <c r="D60" i="125"/>
  <c r="D56" i="125"/>
  <c r="D52" i="125"/>
  <c r="D48" i="125"/>
  <c r="D44" i="125"/>
  <c r="D40" i="125"/>
  <c r="D36" i="125"/>
  <c r="D32" i="125"/>
  <c r="D28" i="125"/>
  <c r="D24" i="125"/>
  <c r="D20" i="125"/>
  <c r="D16" i="125"/>
  <c r="D12" i="125"/>
  <c r="D8" i="125"/>
  <c r="D95" i="125"/>
  <c r="D91" i="125"/>
  <c r="D87" i="125"/>
  <c r="D83" i="125"/>
  <c r="D79" i="125"/>
  <c r="D75" i="125"/>
  <c r="D71" i="125"/>
  <c r="D67" i="125"/>
  <c r="D63" i="125"/>
  <c r="D59" i="125"/>
  <c r="D55" i="125"/>
  <c r="D51" i="125"/>
  <c r="D47" i="125"/>
  <c r="D43" i="125"/>
  <c r="D39" i="125"/>
  <c r="D35" i="125"/>
  <c r="D31" i="125"/>
  <c r="D27" i="125"/>
  <c r="D23" i="125"/>
  <c r="D19" i="125"/>
  <c r="D15" i="125"/>
  <c r="D11" i="125"/>
  <c r="D98" i="125"/>
  <c r="D94" i="125"/>
  <c r="D90" i="125"/>
  <c r="D86" i="125"/>
  <c r="D82" i="125"/>
  <c r="D78" i="125"/>
  <c r="D74" i="125"/>
  <c r="D70" i="125"/>
  <c r="D66" i="125"/>
  <c r="D62" i="125"/>
  <c r="D58" i="125"/>
  <c r="D54" i="125"/>
  <c r="D50" i="125"/>
  <c r="D46" i="125"/>
  <c r="D42" i="125"/>
  <c r="D38" i="125"/>
  <c r="D34" i="125"/>
  <c r="D30" i="125"/>
  <c r="D26" i="125"/>
  <c r="D22" i="125"/>
  <c r="D18" i="125"/>
  <c r="D14" i="125"/>
  <c r="D10" i="125"/>
  <c r="D97" i="125"/>
  <c r="D93" i="125"/>
  <c r="D89" i="125"/>
  <c r="D85" i="125"/>
  <c r="D81" i="125"/>
  <c r="D77" i="125"/>
  <c r="D73" i="125"/>
  <c r="D69" i="125"/>
  <c r="D65" i="125"/>
  <c r="D61" i="125"/>
  <c r="D57" i="125"/>
  <c r="D53" i="125"/>
  <c r="D49" i="125"/>
  <c r="D45" i="125"/>
  <c r="D41" i="125"/>
  <c r="D37" i="125"/>
  <c r="D33" i="125"/>
  <c r="D29" i="125"/>
  <c r="D25" i="125"/>
  <c r="D21" i="125"/>
  <c r="D17" i="125"/>
  <c r="D13" i="125"/>
  <c r="C8" i="105"/>
  <c r="C9" i="105"/>
  <c r="C15" i="105"/>
  <c r="C9" i="103"/>
  <c r="C16" i="103"/>
  <c r="C13" i="102"/>
  <c r="D13" i="102"/>
  <c r="E13" i="102"/>
  <c r="C10" i="101"/>
  <c r="D10" i="101"/>
  <c r="E10" i="101"/>
  <c r="D8" i="100"/>
  <c r="E8" i="100" s="1"/>
  <c r="D9" i="100"/>
  <c r="E9" i="100" s="1"/>
  <c r="C10" i="100"/>
  <c r="C58" i="99"/>
  <c r="D58" i="99"/>
  <c r="C9" i="98"/>
  <c r="C9" i="97"/>
  <c r="C18" i="97"/>
  <c r="F13" i="96"/>
  <c r="G13" i="96"/>
  <c r="H13" i="96"/>
  <c r="I13" i="96"/>
  <c r="K13" i="96"/>
  <c r="L13" i="96"/>
  <c r="M13" i="96"/>
  <c r="N13" i="96"/>
  <c r="O13" i="96"/>
  <c r="C9" i="95"/>
  <c r="C16" i="95"/>
  <c r="C23" i="95"/>
  <c r="C9" i="94"/>
  <c r="C16" i="94"/>
  <c r="C21" i="93"/>
  <c r="D21" i="93"/>
  <c r="E21" i="93"/>
  <c r="F21" i="93"/>
  <c r="G21" i="93"/>
  <c r="C28" i="93"/>
  <c r="D28" i="93"/>
  <c r="E28" i="93"/>
  <c r="F28" i="93"/>
  <c r="G28" i="93"/>
  <c r="C9" i="92"/>
  <c r="C16" i="92"/>
  <c r="C9" i="90"/>
  <c r="C8" i="90" s="1"/>
  <c r="C16" i="90" s="1"/>
  <c r="D9" i="90"/>
  <c r="E10" i="90"/>
  <c r="E11" i="90"/>
  <c r="E12" i="90"/>
  <c r="E13" i="90"/>
  <c r="E14" i="90"/>
  <c r="E15" i="90"/>
  <c r="C23" i="90"/>
  <c r="D23" i="90"/>
  <c r="E23" i="90"/>
  <c r="C30" i="90"/>
  <c r="D30" i="90"/>
  <c r="E30" i="90"/>
  <c r="C12" i="89"/>
  <c r="D12" i="89"/>
  <c r="E12" i="89"/>
  <c r="C724" i="89"/>
  <c r="D724" i="89"/>
  <c r="E724" i="89"/>
  <c r="C731" i="89"/>
  <c r="D731" i="89"/>
  <c r="E731" i="89"/>
  <c r="C738" i="89"/>
  <c r="D738" i="89"/>
  <c r="E738" i="89"/>
  <c r="C745" i="89"/>
  <c r="D745" i="89"/>
  <c r="E745" i="89"/>
  <c r="C752" i="89"/>
  <c r="D752" i="89"/>
  <c r="E752" i="89"/>
  <c r="C9" i="88"/>
  <c r="C9" i="87"/>
  <c r="C9" i="86"/>
  <c r="C16" i="86"/>
  <c r="B18" i="86"/>
  <c r="C9" i="84"/>
  <c r="D9" i="84"/>
  <c r="E9" i="84"/>
  <c r="F9" i="84"/>
  <c r="G9" i="84"/>
  <c r="C16" i="84"/>
  <c r="D16" i="84"/>
  <c r="E16" i="84"/>
  <c r="F16" i="84"/>
  <c r="G16" i="84"/>
  <c r="C23" i="84"/>
  <c r="D23" i="84"/>
  <c r="E23" i="84"/>
  <c r="F23" i="84"/>
  <c r="G23" i="84"/>
  <c r="C30" i="84"/>
  <c r="D30" i="84"/>
  <c r="E30" i="84"/>
  <c r="F30" i="84"/>
  <c r="G30" i="84"/>
  <c r="C37" i="84"/>
  <c r="D37" i="84"/>
  <c r="E37" i="84"/>
  <c r="F37" i="84"/>
  <c r="G37" i="84"/>
  <c r="C44" i="84"/>
  <c r="D44" i="84"/>
  <c r="E44" i="84"/>
  <c r="F44" i="84"/>
  <c r="G44" i="84"/>
  <c r="C51" i="84"/>
  <c r="D51" i="84"/>
  <c r="E51" i="84"/>
  <c r="F51" i="84"/>
  <c r="G51" i="84"/>
  <c r="C58" i="84"/>
  <c r="D58" i="84"/>
  <c r="E58" i="84"/>
  <c r="F58" i="84"/>
  <c r="G58" i="84"/>
  <c r="C65" i="84"/>
  <c r="D65" i="84"/>
  <c r="E65" i="84"/>
  <c r="F65" i="84"/>
  <c r="G65" i="84"/>
  <c r="C9" i="83"/>
  <c r="D9" i="83"/>
  <c r="E9" i="83"/>
  <c r="F9" i="83"/>
  <c r="G9" i="83"/>
  <c r="H9" i="83"/>
  <c r="C16" i="83"/>
  <c r="D16" i="83"/>
  <c r="E16" i="83"/>
  <c r="F16" i="83"/>
  <c r="G16" i="83"/>
  <c r="H16" i="83"/>
  <c r="C9" i="82"/>
  <c r="C16" i="82"/>
  <c r="C23" i="82"/>
  <c r="C30" i="82"/>
  <c r="E9" i="90" l="1"/>
  <c r="C20" i="105"/>
  <c r="D10" i="100"/>
  <c r="D8" i="90"/>
  <c r="E10" i="100"/>
  <c r="D99" i="125"/>
  <c r="C9" i="80"/>
  <c r="C27" i="80"/>
  <c r="C9" i="79"/>
  <c r="C15" i="79"/>
  <c r="C20" i="79" s="1"/>
  <c r="C10" i="78"/>
  <c r="C32" i="78"/>
  <c r="C16" i="77"/>
  <c r="C116" i="77"/>
  <c r="E8" i="76"/>
  <c r="E9" i="76"/>
  <c r="E10" i="76"/>
  <c r="E11" i="76"/>
  <c r="E12" i="76"/>
  <c r="E13" i="76"/>
  <c r="E14" i="76"/>
  <c r="E15" i="76"/>
  <c r="E16" i="76"/>
  <c r="E17" i="76"/>
  <c r="E18" i="76"/>
  <c r="E19" i="76"/>
  <c r="E20" i="76"/>
  <c r="E21" i="76"/>
  <c r="E22" i="76"/>
  <c r="E23" i="76"/>
  <c r="E24" i="76"/>
  <c r="E25" i="76"/>
  <c r="E26" i="76"/>
  <c r="E27" i="76"/>
  <c r="E28" i="76"/>
  <c r="E29" i="76"/>
  <c r="E30" i="76"/>
  <c r="E31" i="76"/>
  <c r="E32" i="76"/>
  <c r="E33" i="76"/>
  <c r="E34" i="76"/>
  <c r="E35" i="76"/>
  <c r="E36" i="76"/>
  <c r="E37" i="76"/>
  <c r="E38" i="76"/>
  <c r="E39" i="76"/>
  <c r="E40" i="76"/>
  <c r="E41" i="76"/>
  <c r="E42" i="76"/>
  <c r="E43" i="76"/>
  <c r="E44" i="76"/>
  <c r="E45" i="76"/>
  <c r="E46" i="76"/>
  <c r="E47" i="76"/>
  <c r="E48" i="76"/>
  <c r="E49" i="76"/>
  <c r="E50" i="76"/>
  <c r="E51" i="76"/>
  <c r="E52" i="76"/>
  <c r="E53" i="76"/>
  <c r="E54" i="76"/>
  <c r="E55" i="76"/>
  <c r="E56" i="76"/>
  <c r="E57" i="76"/>
  <c r="E58" i="76"/>
  <c r="E59" i="76"/>
  <c r="E60" i="76"/>
  <c r="E61" i="76"/>
  <c r="E62" i="76"/>
  <c r="E63" i="76"/>
  <c r="E64" i="76"/>
  <c r="E65" i="76"/>
  <c r="E66" i="76"/>
  <c r="E67" i="76"/>
  <c r="E68" i="76"/>
  <c r="E69" i="76"/>
  <c r="E70" i="76"/>
  <c r="E71" i="76"/>
  <c r="E72" i="76"/>
  <c r="E73" i="76"/>
  <c r="E74" i="76"/>
  <c r="E75" i="76"/>
  <c r="E76" i="76"/>
  <c r="E77" i="76"/>
  <c r="E78" i="76"/>
  <c r="E79" i="76"/>
  <c r="E80" i="76"/>
  <c r="E81" i="76"/>
  <c r="E82" i="76"/>
  <c r="E83" i="76"/>
  <c r="E84" i="76"/>
  <c r="E85" i="76"/>
  <c r="E86" i="76"/>
  <c r="E87" i="76"/>
  <c r="C88" i="76"/>
  <c r="D88" i="76"/>
  <c r="E8" i="75"/>
  <c r="E9" i="75"/>
  <c r="E10" i="75"/>
  <c r="C11" i="75"/>
  <c r="D11" i="75"/>
  <c r="E8" i="74"/>
  <c r="E9" i="74"/>
  <c r="E10" i="74"/>
  <c r="C11" i="74"/>
  <c r="D11" i="74"/>
  <c r="C159" i="73"/>
  <c r="D10" i="73" s="1"/>
  <c r="C15" i="72"/>
  <c r="C27" i="71"/>
  <c r="C37" i="71"/>
  <c r="F14" i="70"/>
  <c r="G14" i="70"/>
  <c r="H14" i="70"/>
  <c r="I14" i="70"/>
  <c r="K14" i="70"/>
  <c r="L14" i="70"/>
  <c r="M14" i="70"/>
  <c r="N14" i="70"/>
  <c r="O14" i="70"/>
  <c r="C9" i="69"/>
  <c r="C16" i="69"/>
  <c r="C23" i="69"/>
  <c r="C9" i="68"/>
  <c r="C16" i="68"/>
  <c r="C44" i="67"/>
  <c r="D44" i="67"/>
  <c r="E44" i="67"/>
  <c r="F44" i="67"/>
  <c r="G44" i="67"/>
  <c r="C51" i="67"/>
  <c r="D51" i="67"/>
  <c r="E51" i="67"/>
  <c r="F51" i="67"/>
  <c r="G51" i="67"/>
  <c r="C11" i="66"/>
  <c r="C18" i="66"/>
  <c r="E8" i="64"/>
  <c r="E9" i="64"/>
  <c r="E10" i="64"/>
  <c r="E11" i="64"/>
  <c r="E12" i="64"/>
  <c r="E13" i="64"/>
  <c r="C14" i="64"/>
  <c r="D14" i="64"/>
  <c r="E20" i="64"/>
  <c r="E21" i="64"/>
  <c r="E22" i="64"/>
  <c r="E23" i="64"/>
  <c r="E24" i="64"/>
  <c r="C25" i="64"/>
  <c r="D25" i="64"/>
  <c r="E31" i="64"/>
  <c r="E32" i="64"/>
  <c r="C33" i="64"/>
  <c r="D33" i="64"/>
  <c r="E8" i="63"/>
  <c r="E9" i="63"/>
  <c r="E10" i="63"/>
  <c r="E11" i="63"/>
  <c r="E12" i="63"/>
  <c r="E13" i="63"/>
  <c r="E14" i="63"/>
  <c r="E15" i="63"/>
  <c r="E16" i="63"/>
  <c r="E17" i="63"/>
  <c r="E18" i="63"/>
  <c r="E19" i="63"/>
  <c r="E20" i="63"/>
  <c r="E21" i="63"/>
  <c r="E22" i="63"/>
  <c r="E23" i="63"/>
  <c r="E24" i="63"/>
  <c r="E25" i="63"/>
  <c r="E26" i="63"/>
  <c r="E27" i="63"/>
  <c r="C28" i="63"/>
  <c r="D28"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C66" i="63"/>
  <c r="D66" i="63"/>
  <c r="E72" i="63"/>
  <c r="E73" i="63"/>
  <c r="C74" i="63"/>
  <c r="D74" i="63"/>
  <c r="E80" i="63"/>
  <c r="E81" i="63"/>
  <c r="E82" i="63"/>
  <c r="E83" i="63"/>
  <c r="E84" i="63"/>
  <c r="E85" i="63"/>
  <c r="E86" i="63"/>
  <c r="E87" i="63"/>
  <c r="E88" i="63"/>
  <c r="E89" i="63"/>
  <c r="C90" i="63"/>
  <c r="D90"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C128" i="63"/>
  <c r="D128" i="63"/>
  <c r="C135" i="63"/>
  <c r="D135" i="63"/>
  <c r="E135" i="63"/>
  <c r="C9" i="62"/>
  <c r="C9" i="61"/>
  <c r="C9" i="60"/>
  <c r="C24" i="60"/>
  <c r="B26" i="60"/>
  <c r="C47" i="58"/>
  <c r="D47" i="58"/>
  <c r="E47" i="58"/>
  <c r="F47" i="58"/>
  <c r="G47" i="58"/>
  <c r="C54" i="58"/>
  <c r="D54" i="58"/>
  <c r="E54" i="58"/>
  <c r="F54" i="58"/>
  <c r="G54" i="58"/>
  <c r="C61" i="58"/>
  <c r="D61" i="58"/>
  <c r="E61" i="58"/>
  <c r="F61" i="58"/>
  <c r="G61" i="58"/>
  <c r="C69" i="58"/>
  <c r="D69" i="58"/>
  <c r="E69" i="58"/>
  <c r="F69" i="58"/>
  <c r="G69" i="58"/>
  <c r="C81" i="58"/>
  <c r="D81" i="58"/>
  <c r="E81" i="58"/>
  <c r="F81" i="58"/>
  <c r="G81" i="58"/>
  <c r="C88" i="58"/>
  <c r="D88" i="58"/>
  <c r="E88" i="58"/>
  <c r="F88" i="58"/>
  <c r="G88" i="58"/>
  <c r="C95" i="58"/>
  <c r="D95" i="58"/>
  <c r="E95" i="58"/>
  <c r="F95" i="58"/>
  <c r="G95" i="58"/>
  <c r="C102" i="58"/>
  <c r="D102" i="58"/>
  <c r="E102" i="58"/>
  <c r="F102" i="58"/>
  <c r="G102" i="58"/>
  <c r="C109" i="58"/>
  <c r="D109" i="58"/>
  <c r="E109" i="58"/>
  <c r="F109" i="58"/>
  <c r="G109" i="58"/>
  <c r="C17" i="57"/>
  <c r="D17" i="57"/>
  <c r="E17" i="57"/>
  <c r="F17" i="57"/>
  <c r="G17" i="57"/>
  <c r="H17" i="57"/>
  <c r="C24" i="57"/>
  <c r="D24" i="57"/>
  <c r="E24" i="57"/>
  <c r="F24" i="57"/>
  <c r="G24" i="57"/>
  <c r="H24" i="57"/>
  <c r="C12" i="56"/>
  <c r="C31" i="56"/>
  <c r="C38" i="56"/>
  <c r="C45" i="56"/>
  <c r="C9" i="78" l="1"/>
  <c r="E74" i="63"/>
  <c r="E33" i="64"/>
  <c r="E66" i="63"/>
  <c r="E128" i="63"/>
  <c r="E11" i="74"/>
  <c r="E14" i="64"/>
  <c r="C35" i="80"/>
  <c r="E25" i="64"/>
  <c r="E88" i="76"/>
  <c r="E28" i="63"/>
  <c r="E8" i="90"/>
  <c r="E16" i="90" s="1"/>
  <c r="D16" i="90"/>
  <c r="E90" i="63"/>
  <c r="E11" i="75"/>
  <c r="D157" i="73"/>
  <c r="D153" i="73"/>
  <c r="D149" i="73"/>
  <c r="D145" i="73"/>
  <c r="D141" i="73"/>
  <c r="D137" i="73"/>
  <c r="D133" i="73"/>
  <c r="D129" i="73"/>
  <c r="D125" i="73"/>
  <c r="D121" i="73"/>
  <c r="D117" i="73"/>
  <c r="D113" i="73"/>
  <c r="D109" i="73"/>
  <c r="D105" i="73"/>
  <c r="D101" i="73"/>
  <c r="D97" i="73"/>
  <c r="D93" i="73"/>
  <c r="D89" i="73"/>
  <c r="D85" i="73"/>
  <c r="D81" i="73"/>
  <c r="D77" i="73"/>
  <c r="D73" i="73"/>
  <c r="D69" i="73"/>
  <c r="D65" i="73"/>
  <c r="D61" i="73"/>
  <c r="D57" i="73"/>
  <c r="D53" i="73"/>
  <c r="D49" i="73"/>
  <c r="D45" i="73"/>
  <c r="D41" i="73"/>
  <c r="D37" i="73"/>
  <c r="D33" i="73"/>
  <c r="D29" i="73"/>
  <c r="D25" i="73"/>
  <c r="D21" i="73"/>
  <c r="D17" i="73"/>
  <c r="D13" i="73"/>
  <c r="D9" i="73"/>
  <c r="D156" i="73"/>
  <c r="D152" i="73"/>
  <c r="D148" i="73"/>
  <c r="D144" i="73"/>
  <c r="D140" i="73"/>
  <c r="D136" i="73"/>
  <c r="D132" i="73"/>
  <c r="D128" i="73"/>
  <c r="D124" i="73"/>
  <c r="D120" i="73"/>
  <c r="D116" i="73"/>
  <c r="D112" i="73"/>
  <c r="D108" i="73"/>
  <c r="D104" i="73"/>
  <c r="D100" i="73"/>
  <c r="D96" i="73"/>
  <c r="D92" i="73"/>
  <c r="D88" i="73"/>
  <c r="D84" i="73"/>
  <c r="D80" i="73"/>
  <c r="D76" i="73"/>
  <c r="D72" i="73"/>
  <c r="D68" i="73"/>
  <c r="D64" i="73"/>
  <c r="D60" i="73"/>
  <c r="D56" i="73"/>
  <c r="D52" i="73"/>
  <c r="D48" i="73"/>
  <c r="D44" i="73"/>
  <c r="D40" i="73"/>
  <c r="D36" i="73"/>
  <c r="D32" i="73"/>
  <c r="D28" i="73"/>
  <c r="D24" i="73"/>
  <c r="D20" i="73"/>
  <c r="D16" i="73"/>
  <c r="D12" i="73"/>
  <c r="D8" i="73"/>
  <c r="D155" i="73"/>
  <c r="D151" i="73"/>
  <c r="D147" i="73"/>
  <c r="D143" i="73"/>
  <c r="D139" i="73"/>
  <c r="D135" i="73"/>
  <c r="D131" i="73"/>
  <c r="D127" i="73"/>
  <c r="D123" i="73"/>
  <c r="D119" i="73"/>
  <c r="D115" i="73"/>
  <c r="D111" i="73"/>
  <c r="D107" i="73"/>
  <c r="D103" i="73"/>
  <c r="D99" i="73"/>
  <c r="D95" i="73"/>
  <c r="D91" i="73"/>
  <c r="D87" i="73"/>
  <c r="D83" i="73"/>
  <c r="D79" i="73"/>
  <c r="D75" i="73"/>
  <c r="D71" i="73"/>
  <c r="D67" i="73"/>
  <c r="D63" i="73"/>
  <c r="D59" i="73"/>
  <c r="D55" i="73"/>
  <c r="D51" i="73"/>
  <c r="D47" i="73"/>
  <c r="D43" i="73"/>
  <c r="D39" i="73"/>
  <c r="D35" i="73"/>
  <c r="D31" i="73"/>
  <c r="D27" i="73"/>
  <c r="D23" i="73"/>
  <c r="D19" i="73"/>
  <c r="D15" i="73"/>
  <c r="D11" i="73"/>
  <c r="D158" i="73"/>
  <c r="D154" i="73"/>
  <c r="D150" i="73"/>
  <c r="D146" i="73"/>
  <c r="D142" i="73"/>
  <c r="D138" i="73"/>
  <c r="D134" i="73"/>
  <c r="D130" i="73"/>
  <c r="D126" i="73"/>
  <c r="D122" i="73"/>
  <c r="D118" i="73"/>
  <c r="D114" i="73"/>
  <c r="D110" i="73"/>
  <c r="D106" i="73"/>
  <c r="D102" i="73"/>
  <c r="D98" i="73"/>
  <c r="D94" i="73"/>
  <c r="D90" i="73"/>
  <c r="D86" i="73"/>
  <c r="D82" i="73"/>
  <c r="D78" i="73"/>
  <c r="D74" i="73"/>
  <c r="D70" i="73"/>
  <c r="D66" i="73"/>
  <c r="D62" i="73"/>
  <c r="D58" i="73"/>
  <c r="D54" i="73"/>
  <c r="D50" i="73"/>
  <c r="D46" i="73"/>
  <c r="D42" i="73"/>
  <c r="D38" i="73"/>
  <c r="D34" i="73"/>
  <c r="D30" i="73"/>
  <c r="D26" i="73"/>
  <c r="D22" i="73"/>
  <c r="D18" i="73"/>
  <c r="D14" i="73"/>
  <c r="C35" i="54"/>
  <c r="C9" i="53"/>
  <c r="C15" i="53"/>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C50" i="51"/>
  <c r="D50" i="51"/>
  <c r="E8" i="49"/>
  <c r="E23" i="49" s="1"/>
  <c r="C23" i="49"/>
  <c r="D23" i="49"/>
  <c r="C9" i="48"/>
  <c r="D9" i="48"/>
  <c r="E9" i="48"/>
  <c r="C117" i="47"/>
  <c r="D9" i="47" s="1"/>
  <c r="C9" i="46"/>
  <c r="C208" i="45"/>
  <c r="C235" i="45"/>
  <c r="G14" i="44"/>
  <c r="H14" i="44"/>
  <c r="I14" i="44"/>
  <c r="J14" i="44"/>
  <c r="L14" i="44"/>
  <c r="M14" i="44"/>
  <c r="N14" i="44"/>
  <c r="O14" i="44"/>
  <c r="P14" i="44"/>
  <c r="C9" i="43"/>
  <c r="C9" i="42"/>
  <c r="C16" i="42"/>
  <c r="C23" i="42"/>
  <c r="C515" i="41"/>
  <c r="D515" i="41"/>
  <c r="E515" i="41"/>
  <c r="F515" i="41"/>
  <c r="G515" i="41"/>
  <c r="E8" i="38"/>
  <c r="C9" i="38"/>
  <c r="D9" i="38"/>
  <c r="E15" i="38"/>
  <c r="E16" i="38" s="1"/>
  <c r="C16" i="38"/>
  <c r="D16" i="38"/>
  <c r="E15" i="37"/>
  <c r="E16" i="37"/>
  <c r="E17" i="37"/>
  <c r="E18" i="37"/>
  <c r="E19" i="37"/>
  <c r="E20" i="37"/>
  <c r="E21" i="37"/>
  <c r="E22" i="37"/>
  <c r="E23" i="37"/>
  <c r="E24" i="37"/>
  <c r="E25" i="37"/>
  <c r="E26" i="37"/>
  <c r="E27" i="37"/>
  <c r="E28" i="37"/>
  <c r="E29" i="37"/>
  <c r="E30" i="37"/>
  <c r="E31" i="37"/>
  <c r="E32" i="37"/>
  <c r="E33" i="37"/>
  <c r="E34" i="37"/>
  <c r="D35" i="37"/>
  <c r="E41" i="37"/>
  <c r="E42" i="37"/>
  <c r="E43" i="37"/>
  <c r="E44" i="37"/>
  <c r="E45" i="37"/>
  <c r="E46" i="37"/>
  <c r="E47" i="37"/>
  <c r="E48" i="37"/>
  <c r="E49" i="37"/>
  <c r="E50" i="37"/>
  <c r="E51" i="37"/>
  <c r="E52" i="37"/>
  <c r="D53" i="37"/>
  <c r="C26" i="34"/>
  <c r="B28" i="34"/>
  <c r="C269" i="33"/>
  <c r="D269" i="33"/>
  <c r="E269" i="33"/>
  <c r="F269" i="33"/>
  <c r="G269" i="33"/>
  <c r="C276" i="33"/>
  <c r="D276" i="33"/>
  <c r="E276" i="33"/>
  <c r="F276" i="33"/>
  <c r="G276" i="33"/>
  <c r="C13" i="31"/>
  <c r="C20" i="53" l="1"/>
  <c r="D106" i="47"/>
  <c r="D42" i="47"/>
  <c r="D98" i="47"/>
  <c r="D34" i="47"/>
  <c r="D74" i="47"/>
  <c r="D10" i="47"/>
  <c r="D66" i="47"/>
  <c r="D90" i="47"/>
  <c r="D58" i="47"/>
  <c r="D26" i="47"/>
  <c r="D159" i="73"/>
  <c r="D114" i="47"/>
  <c r="D82" i="47"/>
  <c r="D50" i="47"/>
  <c r="D18" i="47"/>
  <c r="E53" i="37"/>
  <c r="D112" i="47"/>
  <c r="D104" i="47"/>
  <c r="D96" i="47"/>
  <c r="D88" i="47"/>
  <c r="D80" i="47"/>
  <c r="D72" i="47"/>
  <c r="D64" i="47"/>
  <c r="D56" i="47"/>
  <c r="D48" i="47"/>
  <c r="D40" i="47"/>
  <c r="D32" i="47"/>
  <c r="D24" i="47"/>
  <c r="D16" i="47"/>
  <c r="D8" i="47"/>
  <c r="D110" i="47"/>
  <c r="D102" i="47"/>
  <c r="D94" i="47"/>
  <c r="D86" i="47"/>
  <c r="D78" i="47"/>
  <c r="D70" i="47"/>
  <c r="D62" i="47"/>
  <c r="D54" i="47"/>
  <c r="D46" i="47"/>
  <c r="D38" i="47"/>
  <c r="D30" i="47"/>
  <c r="D22" i="47"/>
  <c r="D14" i="47"/>
  <c r="E50" i="51"/>
  <c r="D116" i="47"/>
  <c r="D108" i="47"/>
  <c r="D100" i="47"/>
  <c r="D92" i="47"/>
  <c r="D84" i="47"/>
  <c r="D76" i="47"/>
  <c r="D68" i="47"/>
  <c r="D60" i="47"/>
  <c r="D52" i="47"/>
  <c r="D44" i="47"/>
  <c r="D36" i="47"/>
  <c r="D28" i="47"/>
  <c r="D20" i="47"/>
  <c r="D12" i="47"/>
  <c r="C30" i="52"/>
  <c r="E9" i="38"/>
  <c r="D115" i="47"/>
  <c r="D111" i="47"/>
  <c r="D107" i="47"/>
  <c r="D103" i="47"/>
  <c r="D99" i="47"/>
  <c r="D95" i="47"/>
  <c r="D91" i="47"/>
  <c r="D87" i="47"/>
  <c r="D83" i="47"/>
  <c r="D79" i="47"/>
  <c r="D75" i="47"/>
  <c r="D71" i="47"/>
  <c r="D67" i="47"/>
  <c r="D63" i="47"/>
  <c r="D59" i="47"/>
  <c r="D55" i="47"/>
  <c r="D51" i="47"/>
  <c r="D47" i="47"/>
  <c r="D43" i="47"/>
  <c r="D39" i="47"/>
  <c r="D35" i="47"/>
  <c r="D31" i="47"/>
  <c r="D27" i="47"/>
  <c r="D23" i="47"/>
  <c r="D19" i="47"/>
  <c r="D15" i="47"/>
  <c r="D11" i="47"/>
  <c r="E35" i="37"/>
  <c r="D113" i="47"/>
  <c r="D109" i="47"/>
  <c r="D105" i="47"/>
  <c r="D101" i="47"/>
  <c r="D97" i="47"/>
  <c r="D93" i="47"/>
  <c r="D89" i="47"/>
  <c r="D85" i="47"/>
  <c r="D81" i="47"/>
  <c r="D77" i="47"/>
  <c r="D73" i="47"/>
  <c r="D69" i="47"/>
  <c r="D65" i="47"/>
  <c r="D61" i="47"/>
  <c r="D57" i="47"/>
  <c r="D53" i="47"/>
  <c r="D49" i="47"/>
  <c r="D45" i="47"/>
  <c r="D41" i="47"/>
  <c r="D37" i="47"/>
  <c r="D33" i="47"/>
  <c r="D29" i="47"/>
  <c r="D25" i="47"/>
  <c r="D21" i="47"/>
  <c r="D17" i="47"/>
  <c r="D13" i="47"/>
  <c r="C9" i="29"/>
  <c r="C27" i="29"/>
  <c r="C9" i="28"/>
  <c r="C15" i="28"/>
  <c r="C10" i="26"/>
  <c r="C33" i="26"/>
  <c r="D33" i="26"/>
  <c r="C20" i="25"/>
  <c r="D20" i="25"/>
  <c r="E20" i="25"/>
  <c r="C14" i="24"/>
  <c r="D14" i="24"/>
  <c r="E14" i="24"/>
  <c r="C9" i="23"/>
  <c r="D9" i="23"/>
  <c r="E9" i="23"/>
  <c r="C157" i="22"/>
  <c r="C10" i="21"/>
  <c r="C61" i="20"/>
  <c r="C80" i="20"/>
  <c r="F14" i="19"/>
  <c r="G14" i="19"/>
  <c r="H14" i="19"/>
  <c r="I14" i="19"/>
  <c r="K14" i="19"/>
  <c r="L14" i="19"/>
  <c r="M14" i="19"/>
  <c r="N14" i="19"/>
  <c r="O14" i="19"/>
  <c r="C9" i="18"/>
  <c r="C16" i="18"/>
  <c r="C23" i="18"/>
  <c r="C9" i="17"/>
  <c r="C16" i="17"/>
  <c r="C55" i="16"/>
  <c r="D55" i="16"/>
  <c r="E55" i="16"/>
  <c r="F55" i="16"/>
  <c r="G55" i="16"/>
  <c r="C62" i="16"/>
  <c r="D62" i="16"/>
  <c r="E62" i="16"/>
  <c r="F62" i="16"/>
  <c r="G62" i="16"/>
  <c r="C9" i="15"/>
  <c r="C16" i="15"/>
  <c r="C10" i="13"/>
  <c r="D10" i="13"/>
  <c r="E10" i="13"/>
  <c r="C18" i="13"/>
  <c r="D18" i="13"/>
  <c r="E18" i="13"/>
  <c r="C25" i="13"/>
  <c r="D25" i="13"/>
  <c r="E25" i="13"/>
  <c r="C11" i="12"/>
  <c r="D11" i="12"/>
  <c r="E11" i="12"/>
  <c r="C34" i="12"/>
  <c r="D34" i="12"/>
  <c r="E34" i="12"/>
  <c r="C42" i="12"/>
  <c r="D42" i="12"/>
  <c r="E42" i="12"/>
  <c r="C49" i="12"/>
  <c r="D49" i="12"/>
  <c r="E49" i="12"/>
  <c r="C70" i="12"/>
  <c r="D70" i="12"/>
  <c r="E70" i="12"/>
  <c r="C77" i="12"/>
  <c r="D77" i="12"/>
  <c r="E77" i="12"/>
  <c r="C9" i="11"/>
  <c r="C9" i="10"/>
  <c r="C9" i="9"/>
  <c r="C16" i="9"/>
  <c r="B18" i="9"/>
  <c r="C16" i="7"/>
  <c r="D16" i="7"/>
  <c r="E16" i="7"/>
  <c r="F16" i="7"/>
  <c r="G16" i="7"/>
  <c r="C23" i="7"/>
  <c r="D23" i="7"/>
  <c r="E23" i="7"/>
  <c r="F23" i="7"/>
  <c r="G23" i="7"/>
  <c r="C30" i="7"/>
  <c r="D30" i="7"/>
  <c r="E30" i="7"/>
  <c r="F30" i="7"/>
  <c r="G30" i="7"/>
  <c r="C37" i="7"/>
  <c r="D37" i="7"/>
  <c r="E37" i="7"/>
  <c r="F37" i="7"/>
  <c r="G37" i="7"/>
  <c r="C44" i="7"/>
  <c r="D44" i="7"/>
  <c r="E44" i="7"/>
  <c r="F44" i="7"/>
  <c r="G44" i="7"/>
  <c r="C51" i="7"/>
  <c r="D51" i="7"/>
  <c r="E51" i="7"/>
  <c r="F51" i="7"/>
  <c r="G51" i="7"/>
  <c r="C58" i="7"/>
  <c r="D58" i="7"/>
  <c r="E58" i="7"/>
  <c r="F58" i="7"/>
  <c r="G58" i="7"/>
  <c r="C65" i="7"/>
  <c r="D65" i="7"/>
  <c r="E65" i="7"/>
  <c r="F65" i="7"/>
  <c r="G65" i="7"/>
  <c r="C73" i="7"/>
  <c r="D73" i="7"/>
  <c r="E73" i="7"/>
  <c r="F73" i="7"/>
  <c r="G73" i="7"/>
  <c r="C51" i="6"/>
  <c r="D51" i="6"/>
  <c r="E51" i="6"/>
  <c r="F51" i="6"/>
  <c r="G51" i="6"/>
  <c r="H51" i="6"/>
  <c r="C63" i="6"/>
  <c r="D63" i="6"/>
  <c r="E63" i="6"/>
  <c r="F63" i="6"/>
  <c r="G63" i="6"/>
  <c r="H63" i="6"/>
  <c r="C9" i="5"/>
  <c r="C16" i="5"/>
  <c r="C23" i="5"/>
  <c r="C30" i="5"/>
  <c r="D117" i="47" l="1"/>
  <c r="C35" i="29"/>
  <c r="C20" i="28"/>
</calcChain>
</file>

<file path=xl/sharedStrings.xml><?xml version="1.0" encoding="utf-8"?>
<sst xmlns="http://schemas.openxmlformats.org/spreadsheetml/2006/main" count="35012" uniqueCount="13753">
  <si>
    <t>DIF</t>
  </si>
  <si>
    <t>Desarrollo Integral de la Familia</t>
  </si>
  <si>
    <t>COMUDE</t>
  </si>
  <si>
    <t>Comisión Municipal del Deporte y Cultura Física</t>
  </si>
  <si>
    <t>SAPAL</t>
  </si>
  <si>
    <t xml:space="preserve">Sistema Municipal de Agua Potable y Alcantarillado </t>
  </si>
  <si>
    <t>IMM</t>
  </si>
  <si>
    <t>Instituto Municipal de la Mujer</t>
  </si>
  <si>
    <t>ZOOLEON</t>
  </si>
  <si>
    <t>Patronato del Parque Zoológico de León</t>
  </si>
  <si>
    <t>FPJ</t>
  </si>
  <si>
    <t>Fideicomiso Promoción Juvenil</t>
  </si>
  <si>
    <t>EXPLORA</t>
  </si>
  <si>
    <t>Patronato de Explora</t>
  </si>
  <si>
    <t>ICL</t>
  </si>
  <si>
    <t>Instituto Cultural de León</t>
  </si>
  <si>
    <t>MC</t>
  </si>
  <si>
    <t>Museo de la Ciudad</t>
  </si>
  <si>
    <t>FERIALEON</t>
  </si>
  <si>
    <t xml:space="preserve">Patronato de la Feria y Parque Ecológico </t>
  </si>
  <si>
    <t>IMPLAN</t>
  </si>
  <si>
    <t xml:space="preserve">Instituto Municipal de Planeación </t>
  </si>
  <si>
    <t>PPM</t>
  </si>
  <si>
    <t>Patronato del Parque Metropolitano</t>
  </si>
  <si>
    <t>IMUVI</t>
  </si>
  <si>
    <t xml:space="preserve">Instituto Municipal de Vivienda </t>
  </si>
  <si>
    <t>BOMBEROS</t>
  </si>
  <si>
    <t>Patronato de Bomberos</t>
  </si>
  <si>
    <t>FCIND</t>
  </si>
  <si>
    <t>Fideicomiso Ciudad Industrial</t>
  </si>
  <si>
    <t>FIDOC</t>
  </si>
  <si>
    <t>Fideicomiso de Obras por Cooperación</t>
  </si>
  <si>
    <t>SIAP</t>
  </si>
  <si>
    <t xml:space="preserve">Sistema Integral de Aseo Público </t>
  </si>
  <si>
    <t>SAPAL-RURAL</t>
  </si>
  <si>
    <t>Sistema Municipal de Agua Potable y Alcantarillado Rural</t>
  </si>
  <si>
    <t>AMSP</t>
  </si>
  <si>
    <t>Academia Metropolitana de Seguridad Pública</t>
  </si>
  <si>
    <t>NOTAS A LOS ESTADOS FINANCIEROS</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</si>
  <si>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</si>
  <si>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</si>
  <si>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</si>
  <si>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</si>
  <si>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</si>
  <si>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</si>
  <si>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</si>
  <si>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</si>
  <si>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</si>
  <si>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</si>
  <si>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</si>
  <si>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t>
  </si>
  <si>
    <t>ESF-05</t>
  </si>
  <si>
    <t>INVENTARIO Y ALMACENES</t>
  </si>
  <si>
    <t>ESF-06</t>
  </si>
  <si>
    <t>FIDEICOMISOS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</si>
  <si>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</si>
  <si>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</si>
  <si>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</si>
  <si>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</si>
  <si>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</si>
  <si>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</si>
  <si>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</si>
  <si>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</si>
  <si>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</si>
  <si>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</si>
  <si>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</si>
  <si>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</si>
  <si>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</si>
  <si>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DIFERIDOS Y OTROS PASIVOS</t>
  </si>
  <si>
    <t>ESF-14</t>
  </si>
  <si>
    <t>OTROS PASIVOS CIRCULANTES</t>
  </si>
  <si>
    <t>ESF-15</t>
  </si>
  <si>
    <t>DEUDA PÚBLICA A LARGO PLAZO</t>
  </si>
  <si>
    <t>EA-01</t>
  </si>
  <si>
    <t>INGRESOS</t>
  </si>
  <si>
    <t>EA-02</t>
  </si>
  <si>
    <t>OTROS INGRESOS</t>
  </si>
  <si>
    <t>EA-03</t>
  </si>
  <si>
    <t>GASTOS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</si>
  <si>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</si>
  <si>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</si>
  <si>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</si>
  <si>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</si>
  <si>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</si>
  <si>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</si>
  <si>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</si>
  <si>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</si>
  <si>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</si>
  <si>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</si>
  <si>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</si>
  <si>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</si>
  <si>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</si>
  <si>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</si>
  <si>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</si>
  <si>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</si>
  <si>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</si>
  <si>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PRESUPUESTALES</t>
  </si>
  <si>
    <t>TOTAL_1211</t>
  </si>
  <si>
    <t>MONTO PARCIAL</t>
  </si>
  <si>
    <t>TIPO</t>
  </si>
  <si>
    <t>MONTO</t>
  </si>
  <si>
    <t>NOMBRE DE LA CUENTA</t>
  </si>
  <si>
    <t>CUENTA</t>
  </si>
  <si>
    <t>NOTA:   ESF-01</t>
  </si>
  <si>
    <t>1211    INVERSIONES A LARGO PLAZO</t>
  </si>
  <si>
    <t>TOTAL_1121</t>
  </si>
  <si>
    <t>1121    INVERSIONES FINANCIERAS DE CORTO PLAZO</t>
  </si>
  <si>
    <t>TOTAL_1115</t>
  </si>
  <si>
    <t>1115    FONDOS CON AFECTACIÓN ESPECÍFICA</t>
  </si>
  <si>
    <t>TOTAL_1114</t>
  </si>
  <si>
    <t>FONDO (PAPEL  GUBERNAMENTAL CON LIQUIDEZ DIARIA)</t>
  </si>
  <si>
    <t>INVERSIONES TEMPORALES (HASTA 3 MESES)</t>
  </si>
  <si>
    <t>11140-0000-0000-0000</t>
  </si>
  <si>
    <t>1114    INVERSIONES TEMPORALES (HASTA 3 MESES)</t>
  </si>
  <si>
    <t>INFORMACIÓN CONTABLE</t>
  </si>
  <si>
    <t>DE DESGLOSE</t>
  </si>
  <si>
    <t>TOTAL_1124</t>
  </si>
  <si>
    <t>ING. X REC. PROCURADURIA AUXILIAR</t>
  </si>
  <si>
    <t>11240-0000-0003-0004</t>
  </si>
  <si>
    <t>ING. X RECUPERAR DOFANNA ESTATAL</t>
  </si>
  <si>
    <t>11240-0000-0003-0003</t>
  </si>
  <si>
    <t>ING. X REC. CEMAIV ESTATAL</t>
  </si>
  <si>
    <t>11240-0000-0003-0002</t>
  </si>
  <si>
    <t>INGRESO X REC. DIR CENTROS ESTATAL</t>
  </si>
  <si>
    <t>11240-0000-0003-0001</t>
  </si>
  <si>
    <t>INGRESO POR RECUPERAR MUNICIPAL</t>
  </si>
  <si>
    <t>11240-0000-0002-0001</t>
  </si>
  <si>
    <t>INGRESOS POR RECUPERAR A CORTO PLAZO</t>
  </si>
  <si>
    <t>11240-0000-0000-0000</t>
  </si>
  <si>
    <t>2012</t>
  </si>
  <si>
    <t>2013</t>
  </si>
  <si>
    <t>2014</t>
  </si>
  <si>
    <t>NOTA:   ESF-02</t>
  </si>
  <si>
    <t>1124    INGRESOS POR RECUPERAR A CORTO PLAZO</t>
  </si>
  <si>
    <t>TOTAL_1122</t>
  </si>
  <si>
    <t>ILIANA DEL CARMEN MARTINEZ PACIENDO</t>
  </si>
  <si>
    <t>11229-0000-0001-0187</t>
  </si>
  <si>
    <t>JANET A. PIMENTEL RODRIGUEZ</t>
  </si>
  <si>
    <t>11229-0000-0001-0186</t>
  </si>
  <si>
    <t>MA. ELENA LOZA CASILLAS</t>
  </si>
  <si>
    <t>11229-0000-0001-0184</t>
  </si>
  <si>
    <t>ADRIANA BECERRA BARCENAS</t>
  </si>
  <si>
    <t>11229-0000-0001-0165</t>
  </si>
  <si>
    <t xml:space="preserve">PATRICIO OLVERA </t>
  </si>
  <si>
    <t>11229-0000-0001-0023</t>
  </si>
  <si>
    <t xml:space="preserve">MARIA ALEJANDRA </t>
  </si>
  <si>
    <t>11229-0000-0001-0022</t>
  </si>
  <si>
    <t>OFELIA  DE LOS DOLORES</t>
  </si>
  <si>
    <t>11229-0000-0001-0021</t>
  </si>
  <si>
    <t>ANA MARIA CASTILLO</t>
  </si>
  <si>
    <t>11229-0000-0001-0020</t>
  </si>
  <si>
    <t>PAULINA PEREZ LOPEZ</t>
  </si>
  <si>
    <t>11229-0000-0001-0019</t>
  </si>
  <si>
    <t>MA. ENGRACIA ASCENCIA</t>
  </si>
  <si>
    <t>11229-0000-0001-0018</t>
  </si>
  <si>
    <t>MARCELA ALEJANDRA LOPEZ AGUILERA</t>
  </si>
  <si>
    <t>11220-0000-0009-0126</t>
  </si>
  <si>
    <t>MARIANA SANCHEZ PEREZ GONZALEZ</t>
  </si>
  <si>
    <t>11220-0000-0009-0124</t>
  </si>
  <si>
    <t>EMMA MARIA REYNA GALINDO SANCHEZ</t>
  </si>
  <si>
    <t>11220-0000-0009-0110</t>
  </si>
  <si>
    <t>LUZ ADRIANA MALACARA MARTINEZ</t>
  </si>
  <si>
    <t>11220-0000-0009-0109</t>
  </si>
  <si>
    <t>MARIA TERESA VELAZQUEZ CENTENO</t>
  </si>
  <si>
    <t>11220-0000-0009-0108</t>
  </si>
  <si>
    <t>ALEJANDRA LAZARINI GAMBOA</t>
  </si>
  <si>
    <t>11220-0000-0009-0107</t>
  </si>
  <si>
    <t>JULIA VILLEGAS FUENTES</t>
  </si>
  <si>
    <t>11220-0000-0009-0106</t>
  </si>
  <si>
    <t>ANA TERESA CONCHAS PALOMINO</t>
  </si>
  <si>
    <t>11220-0000-0009-0105</t>
  </si>
  <si>
    <t>MA. DE LA LUZ PONCE CERVANTES</t>
  </si>
  <si>
    <t>11220-0000-0009-0104</t>
  </si>
  <si>
    <t>LUZ ADRIANA CABRERA RAMIREZ</t>
  </si>
  <si>
    <t>11220-0000-0009-0103</t>
  </si>
  <si>
    <t>ROBERTA ESMERALDA ROMERO LOPEZ</t>
  </si>
  <si>
    <t>11220-0000-0009-0102</t>
  </si>
  <si>
    <t>RAQUEL TAPIA RAMIREZ</t>
  </si>
  <si>
    <t>11220-0000-0009-0100</t>
  </si>
  <si>
    <t>JUANA SANCHEZ MONTAÑO</t>
  </si>
  <si>
    <t>11220-0000-0009-0097</t>
  </si>
  <si>
    <t>MA. DEL SOCORRO SALAS QUIROZ</t>
  </si>
  <si>
    <t>11220-0000-0009-0065</t>
  </si>
  <si>
    <t>MA. ELENA MUÑOZ CIENEGA</t>
  </si>
  <si>
    <t>11220-0000-0009-0064</t>
  </si>
  <si>
    <t xml:space="preserve">ADRIANA ELIZABETH REYES LOPEZ </t>
  </si>
  <si>
    <t>11220-0000-0009-0063</t>
  </si>
  <si>
    <t xml:space="preserve">MONSERRAT SANCHEZ MAYORGA </t>
  </si>
  <si>
    <t>11220-0000-0009-0062</t>
  </si>
  <si>
    <t xml:space="preserve">ESTRADA RODRIGUEZ ALEJANDRO </t>
  </si>
  <si>
    <t>11220-0000-0009-0061</t>
  </si>
  <si>
    <t xml:space="preserve">ANAYA CARPIO LUZ ALEJANDRA </t>
  </si>
  <si>
    <t>11220-0000-0009-0060</t>
  </si>
  <si>
    <t xml:space="preserve">MACIAS BOSQUES JOSEFINA </t>
  </si>
  <si>
    <t>11220-0000-0009-0059</t>
  </si>
  <si>
    <t>GABRIELA ALEJANDRA LOZANO PARRA</t>
  </si>
  <si>
    <t>11220-0000-0009-0058</t>
  </si>
  <si>
    <t>VIRGINIA VILCHIS CONTRERAS</t>
  </si>
  <si>
    <t>11220-0000-0009-0057</t>
  </si>
  <si>
    <t xml:space="preserve">GRANADOS RIVERA MARIA CRISTINA </t>
  </si>
  <si>
    <t>11220-0000-0009-0056</t>
  </si>
  <si>
    <t>MA CONCEPCION CAUDILLO MARTINEZ</t>
  </si>
  <si>
    <t>11220-0000-0009-0055</t>
  </si>
  <si>
    <t xml:space="preserve">MAURICIO ESCOBEDO BARCO </t>
  </si>
  <si>
    <t>11220-0000-0009-0041</t>
  </si>
  <si>
    <t>11220-0000-0009-0032</t>
  </si>
  <si>
    <t>ARACELI GUERRERO</t>
  </si>
  <si>
    <t>11220-0000-0009-0031</t>
  </si>
  <si>
    <t xml:space="preserve">MA, ELENA LOZA CASILLAS </t>
  </si>
  <si>
    <t>11220-0000-0009-0030</t>
  </si>
  <si>
    <t xml:space="preserve">VICTOR MANUEL GUTIERREZ MORENO </t>
  </si>
  <si>
    <t>11220-0000-0009-0029</t>
  </si>
  <si>
    <t>OFELIA DE LOS DOLORES MUÑOZ</t>
  </si>
  <si>
    <t>11220-0000-0009-0022</t>
  </si>
  <si>
    <t xml:space="preserve">ANA MARIA CASTILLO BARRON </t>
  </si>
  <si>
    <t>11220-0000-0009-0021</t>
  </si>
  <si>
    <t>CUENTAS POR COBRAR A CORTO PLAZO</t>
  </si>
  <si>
    <t>11220-0000-0000-0000</t>
  </si>
  <si>
    <t>1122    CUENTAS POR COBRAR A CORTO PLAZO</t>
  </si>
  <si>
    <t>TOTAL_1229</t>
  </si>
  <si>
    <t>SOBREPASA DE LOS 365 DIAS</t>
  </si>
  <si>
    <t>DEPOSITO EN GARANTIA, SE CANCELARA CUANDO SE TERMINE EL CONTRATO</t>
  </si>
  <si>
    <t>SERVICIOS GASOLINEROS</t>
  </si>
  <si>
    <t>12290-0000-0002-0000</t>
  </si>
  <si>
    <t>OTROS DERECHOS A RECIBIR EFECTIVO O EQUI</t>
  </si>
  <si>
    <t>12290-0000-0000-0000</t>
  </si>
  <si>
    <t>ESTATUS DEL ADEUDO</t>
  </si>
  <si>
    <t>CARACTERÍSTICAS</t>
  </si>
  <si>
    <t>+ 365 días</t>
  </si>
  <si>
    <t>A 365 días</t>
  </si>
  <si>
    <t>A 180 días</t>
  </si>
  <si>
    <t>A 90 días</t>
  </si>
  <si>
    <t>IMPORTE</t>
  </si>
  <si>
    <t>NOTA:   ESF-03</t>
  </si>
  <si>
    <t>1229    OTROS DERECHOS A RECIBIR EFECTIVO O EQUIVALENTES A LARGO PLAZO</t>
  </si>
  <si>
    <t>TOTAL_1224</t>
  </si>
  <si>
    <t>1224    PRÉSTAMOS OTORGADOS A LARGO PLAZO</t>
  </si>
  <si>
    <t>TOTAL_1222</t>
  </si>
  <si>
    <t>1222    DEUDORES DIVERSOS A LARGO PLAZO</t>
  </si>
  <si>
    <t>TOTAL_1221</t>
  </si>
  <si>
    <t>1221    DOCUMENTOS POR COBRAR A LARGO PLAZO</t>
  </si>
  <si>
    <t>TOTAL_1130</t>
  </si>
  <si>
    <t>1130    DERECHOS A RECIBIR BIENES O SERVICIOS</t>
  </si>
  <si>
    <t>TOTAL_1129</t>
  </si>
  <si>
    <t>1129    OTROS DERECHOS A RECIBIR EFECTIVO O EQUIVALENTES A CORTO PLAZO</t>
  </si>
  <si>
    <t>TOTAL_1126</t>
  </si>
  <si>
    <t>1126    PRÉSTAMOS OTORGADOS A CORTO PLAZO</t>
  </si>
  <si>
    <t>TOTAL_1125</t>
  </si>
  <si>
    <t>1125    DEUDORES POR ANTICIPOS DE TESORERÍA A CORTO PLAZO</t>
  </si>
  <si>
    <t>TOTAL_1123</t>
  </si>
  <si>
    <t>AUN NO SOBREPASA LOS 90 DIAS</t>
  </si>
  <si>
    <t xml:space="preserve">SE CANCELA EN EL SIGUIENTE MES </t>
  </si>
  <si>
    <t>ADRIANA ARACELI FONSECA GARCIA</t>
  </si>
  <si>
    <t>11230-0000-0001-0115</t>
  </si>
  <si>
    <t>SE CANCELARA EN CUANTO PAGUE</t>
  </si>
  <si>
    <t>INST.GUANAJUATENSE P-LAS PERS.CON DISCAP</t>
  </si>
  <si>
    <t>11230-0000-0001-0105</t>
  </si>
  <si>
    <t>BAJIO COMISIONES</t>
  </si>
  <si>
    <t>11230-0000-0001-0101</t>
  </si>
  <si>
    <t>UNA PARTE SOBREPASA LOS 365 DIAS Y OTRA AUN NO SOBREPASA LOS 90 DIAS</t>
  </si>
  <si>
    <t>SE CANCELA CONFORME PAGUEN LOS BENEFICIARIOS</t>
  </si>
  <si>
    <t>DIRECCION DE DESARROLLO COMUNITARIO Y NU</t>
  </si>
  <si>
    <t>11230-0000-0001-0100</t>
  </si>
  <si>
    <t>SE CANCELA EN EL SIGUIENTE MES CON EL PAGO DE IMPUESTOS</t>
  </si>
  <si>
    <t>SUBSIDIO AL EMPLEO</t>
  </si>
  <si>
    <t>11230-0000-0001-0074</t>
  </si>
  <si>
    <t>ADEUDO POR ROBO EN CENTROS SE CANCELARA SEGÚN RESOLUCION</t>
  </si>
  <si>
    <t>DEUDORES DIVERSOS CAJA GENERAL</t>
  </si>
  <si>
    <t>11230-0000-0001-0043</t>
  </si>
  <si>
    <t>SEGUIMIENTO PARA PROCESO DE CANCELACIÓN</t>
  </si>
  <si>
    <t>INSTITUTO MEXICANO DEL SEGURO SOCIAL</t>
  </si>
  <si>
    <t>11230-0000-0001-0007</t>
  </si>
  <si>
    <t>DEUDORES DIVERSOS POR COBRAR A CORTO PLA</t>
  </si>
  <si>
    <t>11230-0000-0000-0000</t>
  </si>
  <si>
    <t>1123    DEUDORES DIVERSOS POR COBRAR A CORTO PLAZO</t>
  </si>
  <si>
    <t>NO APLICA</t>
  </si>
  <si>
    <t>TEXTO LIBRE</t>
  </si>
  <si>
    <t>NOTA:        ESF-04</t>
  </si>
  <si>
    <t xml:space="preserve">        BIENES DISPONIBLES PARA SU TRANSFORMACIÓN ESTIMACIONES Y DETERIOROS</t>
  </si>
  <si>
    <t>TOTAL_1150</t>
  </si>
  <si>
    <t>MÉTODO</t>
  </si>
  <si>
    <t>NOTA:    ESF-05</t>
  </si>
  <si>
    <t>1150    ALMACENES</t>
  </si>
  <si>
    <t>TOTAL_1140</t>
  </si>
  <si>
    <t>1140    INVENTARIOS</t>
  </si>
  <si>
    <t>TOTAL_1213</t>
  </si>
  <si>
    <t>OBJETO DEL FIDEICOMISO</t>
  </si>
  <si>
    <t>NOMBRE DEL FIDEICOMISO</t>
  </si>
  <si>
    <t>CARATERÍSTICAS</t>
  </si>
  <si>
    <t xml:space="preserve">NOTA:        ESF-06 </t>
  </si>
  <si>
    <t>1213    FIDEICOMISOS, MANDATOS Y CONTRATOS ANÁLOGOS</t>
  </si>
  <si>
    <t>TOTAL_1214</t>
  </si>
  <si>
    <t xml:space="preserve">EMPRESA/OPDes </t>
  </si>
  <si>
    <t>NOTA:        ESF-07</t>
  </si>
  <si>
    <t>1214    PARTICIPACIONES Y APORTACIONES DE CAPITAL</t>
  </si>
  <si>
    <t>TOTAL_1264</t>
  </si>
  <si>
    <t>Tasa</t>
  </si>
  <si>
    <t>Método de depreciación</t>
  </si>
  <si>
    <t>CRITERIO</t>
  </si>
  <si>
    <t>FLUJO</t>
  </si>
  <si>
    <t>SALDO FINAL</t>
  </si>
  <si>
    <t>SALDO INICIAL</t>
  </si>
  <si>
    <t>NOTA:       ESF-08</t>
  </si>
  <si>
    <t>1264    DETERIORO ACUMULADO DE ACTIVOS BIOLÓGICOS</t>
  </si>
  <si>
    <t>TOTAL_1263</t>
  </si>
  <si>
    <t>LINEAL</t>
  </si>
  <si>
    <t>DEPRECIACION DE OTROS EQUIPOS</t>
  </si>
  <si>
    <t>12630-0000-5691-0000</t>
  </si>
  <si>
    <t>DEPRECIACION DE HERRAMIENTAS Y MAQUINAS</t>
  </si>
  <si>
    <t>12630-0000-5671-0000</t>
  </si>
  <si>
    <t>DEPRECIACION DE EQUIPO DE COMUNICACION</t>
  </si>
  <si>
    <t>12630-0000-5651-0000</t>
  </si>
  <si>
    <t>DEPRECIACION DE AIRE ACONDICIONADO</t>
  </si>
  <si>
    <t>12630-0000-5641-0000</t>
  </si>
  <si>
    <t>DEPRECIACION DE MAQ.Y EQUIPO INDUSDRIAL</t>
  </si>
  <si>
    <t>12630-0000-5621-0000</t>
  </si>
  <si>
    <t>DEPRECIACION DE EQUIPO DEFENSA Y SEG.</t>
  </si>
  <si>
    <t>12630-0000-5511-0000</t>
  </si>
  <si>
    <t>DEPRECIACION DE CARROCERIAS Y REMOLQUES</t>
  </si>
  <si>
    <t>12630-0000-5421-0000</t>
  </si>
  <si>
    <t>DEPRECIACION DE AUTOMOVILES Y EQUIPO TER</t>
  </si>
  <si>
    <t>12630-0000-5411-0000</t>
  </si>
  <si>
    <t>DEPRECIACION DE EQUIPO MEDICO Y LABORATO</t>
  </si>
  <si>
    <t>12630-0000-5311-0000</t>
  </si>
  <si>
    <t>DEPRECIACION DE OTRO MOB Y EQUIPO EDUCA</t>
  </si>
  <si>
    <t>12630-0000-5291-0000</t>
  </si>
  <si>
    <t>DEPRECIACION DE APARATOS DEPORTIVOS</t>
  </si>
  <si>
    <t>12630-0000-5221-0000</t>
  </si>
  <si>
    <t>DEPRECIACION OTROS MOBILIARIOS Y EQUIPOS</t>
  </si>
  <si>
    <t>12630-0000-5191-0000</t>
  </si>
  <si>
    <t>DEPRECIACION EQUIPO DE COMPUTO Y T</t>
  </si>
  <si>
    <t>12630-0000-5151-0000</t>
  </si>
  <si>
    <t>DEPRECIACION DE MUEBLES DE OFICINA</t>
  </si>
  <si>
    <t>12630-0000-5111-0000</t>
  </si>
  <si>
    <t>DEPRECIACIÓN ACUMULADA DE BIENES MUEBLES</t>
  </si>
  <si>
    <t>12630-0000-0000-0000</t>
  </si>
  <si>
    <t>1263    DEPRECIACIÓN ACUMULADA DE BIENES MUEBLES</t>
  </si>
  <si>
    <t>TOTAL_1262</t>
  </si>
  <si>
    <t>1262    DEPRECIACIÓN ACUMULADA DE INFRAESTRUCTURA</t>
  </si>
  <si>
    <t>TOTAL_1261</t>
  </si>
  <si>
    <t>EDIFICIOS NO RESIDENCIALES</t>
  </si>
  <si>
    <t>12610-0000-5831-0000</t>
  </si>
  <si>
    <t>DEPRECIACIÓN ACUMULADA DE BIENES INMUEBL</t>
  </si>
  <si>
    <t>12610-0000-0000-0000</t>
  </si>
  <si>
    <t>1261    DEPRECIACIÓN ACUMULADA DE BIENES INMUEBLES</t>
  </si>
  <si>
    <t>TOTAL_1240</t>
  </si>
  <si>
    <t>OTROS EQUIPOS</t>
  </si>
  <si>
    <t>12469-5691-0000-0000</t>
  </si>
  <si>
    <t>REFACCIONES Y ACCESORIOS MAYORES</t>
  </si>
  <si>
    <t>12467-5672-0000-0000</t>
  </si>
  <si>
    <t>HERRAMIENTAS Y MAQUINARIA</t>
  </si>
  <si>
    <t>12467-5671-0000-0000</t>
  </si>
  <si>
    <t>EQUIPO DE COMUNICACION</t>
  </si>
  <si>
    <t>12465-5651-0000-0000</t>
  </si>
  <si>
    <t>SIST AIRE ACOND CALEF REFRI INDUST COM</t>
  </si>
  <si>
    <t>12464-5641-0000-0000</t>
  </si>
  <si>
    <t>MAQUINARIA Y EQUIPO</t>
  </si>
  <si>
    <t>12462-5621-0000-0000</t>
  </si>
  <si>
    <t>SISTEMAS DE SEGURIDAD</t>
  </si>
  <si>
    <t>12450-5511-0002-0000</t>
  </si>
  <si>
    <t>EQUIPO DE SEGURIDAD</t>
  </si>
  <si>
    <t>12450-5511-0001-0000</t>
  </si>
  <si>
    <t>CARROCERIAS Y REMOLQUES</t>
  </si>
  <si>
    <t>12442-5421-0000-0000</t>
  </si>
  <si>
    <t>VEHICULOS Y EQUIPO</t>
  </si>
  <si>
    <t>12441-5411-0000-0000</t>
  </si>
  <si>
    <t>EQUIPO MEDICO Y DE LABORATORIO</t>
  </si>
  <si>
    <t>12431-5311-0000-0000</t>
  </si>
  <si>
    <t>OTRO MOBILIARIO Y EQUIPO EDUCACIONAL Y R</t>
  </si>
  <si>
    <t>12429-5291-0000-0000</t>
  </si>
  <si>
    <t>APARATOS DEPORTIVOS</t>
  </si>
  <si>
    <t>12422-5221-0000-0000</t>
  </si>
  <si>
    <t>OTROS MOBILIARIOS Y EQUIPO DE ADMINISTRA</t>
  </si>
  <si>
    <t>12419-5191-0000-0000</t>
  </si>
  <si>
    <t>EQUIPO DE COMPUTO Y DE TECNOLOGIA DE LA</t>
  </si>
  <si>
    <t>12413-5151-0000-0000</t>
  </si>
  <si>
    <t>MUEBLES DE OFICINA Y ESTANTERIA</t>
  </si>
  <si>
    <t>12411-5111-0000-0000</t>
  </si>
  <si>
    <t>BIENES MUEBLES</t>
  </si>
  <si>
    <t>12400-0000-0000-0000</t>
  </si>
  <si>
    <t>1240    BIENES MUEBLES</t>
  </si>
  <si>
    <t>TOTAL_1230</t>
  </si>
  <si>
    <t>12330-5831-0001-0000</t>
  </si>
  <si>
    <t>TERRENOS</t>
  </si>
  <si>
    <t>12310-5811-0001-0000</t>
  </si>
  <si>
    <t>BIENES INMUEBLES, INFRAESTRUCTURA Y CONS</t>
  </si>
  <si>
    <t>12300-0000-0000-0000</t>
  </si>
  <si>
    <t>1230    BIENES INMUEBLES, INFRAESTRUCTURA Y CONSTRUCCIONES EN PROCESO</t>
  </si>
  <si>
    <t>TOTAL_1270</t>
  </si>
  <si>
    <t>NOTA:       ESF-09</t>
  </si>
  <si>
    <t>1270    ACTIVOS DIFERIDOS</t>
  </si>
  <si>
    <t>TOTAL_1265</t>
  </si>
  <si>
    <t>SOFTWARE</t>
  </si>
  <si>
    <t>12650-0000-5911-0000</t>
  </si>
  <si>
    <t>AMORTIZACIÓN ACUMULADA DE ACTIVOS INTANG</t>
  </si>
  <si>
    <t>12650-0000-0000-0000</t>
  </si>
  <si>
    <t>NOTA:        ESF-09</t>
  </si>
  <si>
    <t>1265    AMORTIZACIÓN ACUMULADA DE ACTIVOS INTANGIBLES</t>
  </si>
  <si>
    <t>TOTAL_1250</t>
  </si>
  <si>
    <t>12510-5911-0000-0000</t>
  </si>
  <si>
    <t>ACTIVOS INTANGIBLES</t>
  </si>
  <si>
    <t>12500-0000-0000-0000</t>
  </si>
  <si>
    <t>1250    ACTIVOS INTANGIBLES</t>
  </si>
  <si>
    <t>NOTA:        ESF-10</t>
  </si>
  <si>
    <t>1280        ESTIMACIONES Y DETERIOROS</t>
  </si>
  <si>
    <t>TOTAL_1290</t>
  </si>
  <si>
    <t>NOTA:   ESF-11</t>
  </si>
  <si>
    <t>1290    OTROS ACTIVOS NO CIRCULANTES</t>
  </si>
  <si>
    <t>TOTAL_1190</t>
  </si>
  <si>
    <t>1190    OTROS ACTIVOS CIRCULANTES</t>
  </si>
  <si>
    <t>TOTAL_2120</t>
  </si>
  <si>
    <t xml:space="preserve">NOTA:         ESF-12 </t>
  </si>
  <si>
    <t>2120   DOCUMENTOS POR PAGAR A CORTO PLAZO</t>
  </si>
  <si>
    <t>TOTAL_2110</t>
  </si>
  <si>
    <t>AFECTACIÓN TERRENO DE 1041.79 METROS CUADRADOS DIF LA RESERVA DE DIRECCIÓN DE CENTROS SEGÚN EXPEDIENTE C0315/2014 DEL JUICIO</t>
  </si>
  <si>
    <t>PEDRO GOMEZ DE LA ROSA</t>
  </si>
  <si>
    <t>21190-0000-0009-0308</t>
  </si>
  <si>
    <t>PAGO COMPENSACION CAIC</t>
  </si>
  <si>
    <t>SANCHEZ RAMIREZ MARIANA</t>
  </si>
  <si>
    <t>21190-0000-0009-0307</t>
  </si>
  <si>
    <t>ADEUDO FONDO DE AHORRO</t>
  </si>
  <si>
    <t>MIRIAM ABIGAIL VERA VALDIVIA</t>
  </si>
  <si>
    <t>21190-0000-0009-0306</t>
  </si>
  <si>
    <t>SE PAGARA EN CUANTO SE PRESENTE POR SU FINIQUITO, SE LE HA BUSCADO VIA TELEFONICA PERO NO HAY RESPUESTA</t>
  </si>
  <si>
    <t>FINIQUITOS POR PAGAR</t>
  </si>
  <si>
    <t>21190-0000-0009-0248</t>
  </si>
  <si>
    <t>SE DESCONTARA CONFORME SE PAGUEN SESIONES  PSICOLOGICAS A MENORES</t>
  </si>
  <si>
    <t>JUZGADO DE LO FAMILIAR</t>
  </si>
  <si>
    <t>21190-0000-0009-0234</t>
  </si>
  <si>
    <t>SARA RODRIGUEZ VARGAS (FINIQUITO)</t>
  </si>
  <si>
    <t>21190-0000-0009-0169</t>
  </si>
  <si>
    <t>COLUMBA GARCIA GALICIA (FINIQUITO)</t>
  </si>
  <si>
    <t>21190-0000-0009-0168</t>
  </si>
  <si>
    <t>SANCHEZ URBINA JESUS RAFAEL(FINIQUITO)</t>
  </si>
  <si>
    <t>21190-0000-0009-0158</t>
  </si>
  <si>
    <t>ORTIZ GAONA LAURA CECILIA (FINIQUITO)</t>
  </si>
  <si>
    <t>21190-0000-0009-0157</t>
  </si>
  <si>
    <t>RUIZ GONZALEZ LUZ ADRIANA(FINIQUITO)</t>
  </si>
  <si>
    <t>21190-0000-0009-0156</t>
  </si>
  <si>
    <t>GUTIERREZ HERNANDEZ DANIEL(FINIQUITO)</t>
  </si>
  <si>
    <t>21190-0000-0009-0155</t>
  </si>
  <si>
    <t>LOPEZ CARRERA CHRISTIAN ALEJANDRO(FINIQU</t>
  </si>
  <si>
    <t>21190-0000-0009-0154</t>
  </si>
  <si>
    <t>SE PAGARA EN CUANTO SE PRESENTE POR SU PAGO, SE LE HA BUSCADO VIA TELEFONICA PERO NO HAY RESPUESTA</t>
  </si>
  <si>
    <t>ORTEGA GONZALEZ MARGARITA ALICIA</t>
  </si>
  <si>
    <t>21190-0000-0009-0142</t>
  </si>
  <si>
    <t>PROGRAMAS DIF ESTATAL</t>
  </si>
  <si>
    <t>SISTEMA PARA EL DESARROLLO INTEGRAL DE L</t>
  </si>
  <si>
    <t>21190-0000-0009-0085</t>
  </si>
  <si>
    <t>MARIA ALEJANDRA ANDRADE NICASIO(FINIQUIT</t>
  </si>
  <si>
    <t>21190-0000-0009-0027</t>
  </si>
  <si>
    <t>REEINTEGRO DE RECURSO A MUNICIPIO DE LEON</t>
  </si>
  <si>
    <t>MUNICIPIO DE LEON</t>
  </si>
  <si>
    <t>21190-0000-0009-0024</t>
  </si>
  <si>
    <t>OTRAS CUENTAS POR PAGAR A CORTO PLAZO</t>
  </si>
  <si>
    <t>21190-0000-0000-0000</t>
  </si>
  <si>
    <t>SE PAGARA EN EL SIGUIENTE MES</t>
  </si>
  <si>
    <t>1% CEDULAR</t>
  </si>
  <si>
    <t>21170-0000-0009-0004</t>
  </si>
  <si>
    <t>10% DE HONORARIOS</t>
  </si>
  <si>
    <t>21170-0000-0009-0002</t>
  </si>
  <si>
    <t>2% HONORARIOS ASIMILABLES</t>
  </si>
  <si>
    <t>21170-0000-0005-0004</t>
  </si>
  <si>
    <t>2% SOBRE NOMINA</t>
  </si>
  <si>
    <t>21170-0000-0005-0003</t>
  </si>
  <si>
    <t>ISPT HONORARIO ASIMILABLE</t>
  </si>
  <si>
    <t>21170-0000-0005-0002</t>
  </si>
  <si>
    <t>I.S.P.T.</t>
  </si>
  <si>
    <t>21170-0000-0005-0001</t>
  </si>
  <si>
    <t>SE ESTA CHECANDO EL SALDO CON EL PROVEEDOR</t>
  </si>
  <si>
    <t>GRUPO MARTINEZ NAVE SA DE CV</t>
  </si>
  <si>
    <t>21170-0000-0002-0010</t>
  </si>
  <si>
    <t>IMPULSORA PROMOBIEN</t>
  </si>
  <si>
    <t>21170-0000-0002-0007</t>
  </si>
  <si>
    <t>FONACOT</t>
  </si>
  <si>
    <t>21170-0000-0002-0004</t>
  </si>
  <si>
    <t>INFONAVIT</t>
  </si>
  <si>
    <t>21170-0000-0002-0003</t>
  </si>
  <si>
    <t>RETIRO Y CESANTIA</t>
  </si>
  <si>
    <t>21170-0000-0002-0002</t>
  </si>
  <si>
    <t>I.M.S.S</t>
  </si>
  <si>
    <t>21170-0000-0002-0001</t>
  </si>
  <si>
    <t>RETENCIONES Y CONTRIBUCIONES POR PAGAR A</t>
  </si>
  <si>
    <t>21170-0000-0000-0000</t>
  </si>
  <si>
    <t>TOVAR CHAVEZ DULCE MA. FERNANDA</t>
  </si>
  <si>
    <t>21120-0000-0001-0810</t>
  </si>
  <si>
    <t>VÁZQUEZ PÉREZ GRISELDA ANTONIA</t>
  </si>
  <si>
    <t>21120-0000-0001-0796</t>
  </si>
  <si>
    <t>BIOMEDICS &amp; REHABILITACION SA DE CV</t>
  </si>
  <si>
    <t>21120-0000-0001-0777</t>
  </si>
  <si>
    <t>SAAVEDRA OLVERA PABLO CESAR</t>
  </si>
  <si>
    <t>21120-0000-0001-0765</t>
  </si>
  <si>
    <t>SEGURIDAD PRIVADA INTEGRAL MANAVIL SA DE</t>
  </si>
  <si>
    <t>21120-0000-0001-0706</t>
  </si>
  <si>
    <t>MARIO RODRIGUEZ LOZANO</t>
  </si>
  <si>
    <t>21120-0000-0001-0640</t>
  </si>
  <si>
    <t>RADIOMOVIL DIPSA SA DE CV</t>
  </si>
  <si>
    <t>21120-0000-0001-0571</t>
  </si>
  <si>
    <t>GASTROART SA DE CV</t>
  </si>
  <si>
    <t>21120-0000-0001-0234</t>
  </si>
  <si>
    <t>MUÑOZ MUÑOZ EDGAR ADRES</t>
  </si>
  <si>
    <t>21120-0000-0001-0438</t>
  </si>
  <si>
    <t>SISTEMAS ASESORES DE LEON SA DE C</t>
  </si>
  <si>
    <t>21120-0000-0001-0428</t>
  </si>
  <si>
    <t>ESPINOS RENDON YOLANDA</t>
  </si>
  <si>
    <t>21120-0000-0001-0184</t>
  </si>
  <si>
    <t>SERVICIOS GASOLINEROS DE MEXICO SA DE CV</t>
  </si>
  <si>
    <t>21120-0000-0001-0052</t>
  </si>
  <si>
    <t>DINAMICA DEL CENTRO, SA DE CV.</t>
  </si>
  <si>
    <t>21120-0000-0001-0008</t>
  </si>
  <si>
    <t>PROVEEDORES POR PAGAR A CORTO PLAZO</t>
  </si>
  <si>
    <t>21120-0000-0000-0000</t>
  </si>
  <si>
    <t>SE PAGARA EN EL SIGUIENTE MES Y EN EL CASO DEL ADEUDO QUE SOBREPASA LOS 365 HASTA QUE VENGA SU BENEFICIARIO YA QUE EL TRABAJADOR FALLECIO</t>
  </si>
  <si>
    <t>INCAPACIDADES POR PAGAR</t>
  </si>
  <si>
    <t>21110-0000-0001-0001</t>
  </si>
  <si>
    <t>SERVICIOS PERSONALES POR PAGAR A CORTO P</t>
  </si>
  <si>
    <t>21110-0000-0000-0000</t>
  </si>
  <si>
    <t>2110    CUENTAS POR PAGAR A CORTO PLAZO</t>
  </si>
  <si>
    <t>TOTAL_2250</t>
  </si>
  <si>
    <t>NATURALEZA</t>
  </si>
  <si>
    <t>NOTA:         ESF-13</t>
  </si>
  <si>
    <t>2250    FONDOS Y BIENES DE TERCEROS EN GARANTÍA Y/O ADMINISTRACION A LARGO PLAZO</t>
  </si>
  <si>
    <t>TOTAL_2160</t>
  </si>
  <si>
    <t>2160    FONDOS Y BIENES DE TERCEROS EN GARANTÍA Y/O ADMINISTRACION A CORTO PLAZO</t>
  </si>
  <si>
    <t>Cta0113</t>
  </si>
  <si>
    <t>TOTAL_2240</t>
  </si>
  <si>
    <t>NOTA:         ESF-14</t>
  </si>
  <si>
    <t>2240    PASIVO DIFERIDO A LARGO PLAZO</t>
  </si>
  <si>
    <t>TOTAL_2199</t>
  </si>
  <si>
    <t>NOTA:     ESF-14</t>
  </si>
  <si>
    <t>2199    OTROS PASIVOS CIRCULANTES</t>
  </si>
  <si>
    <t>TOTAL_2159</t>
  </si>
  <si>
    <t>2159    OTROS PASIVOS DIFERIDOS A CORTO PLAZO</t>
  </si>
  <si>
    <t>TOTAL CREDITOS</t>
  </si>
  <si>
    <t>C04</t>
  </si>
  <si>
    <t>C03</t>
  </si>
  <si>
    <t>C02</t>
  </si>
  <si>
    <t>C01</t>
  </si>
  <si>
    <t>Observaciones</t>
  </si>
  <si>
    <t>Fecha del Acuerdo de cada ente</t>
  </si>
  <si>
    <t>Núm. de Decreto del Congreso / Autorización</t>
  </si>
  <si>
    <t>Fuente de Financiamiento</t>
  </si>
  <si>
    <t>Garantía</t>
  </si>
  <si>
    <t>Aval</t>
  </si>
  <si>
    <t>Período de Gracia</t>
  </si>
  <si>
    <t>Registro Estatal</t>
  </si>
  <si>
    <t>Fecha de Vencimiento</t>
  </si>
  <si>
    <t>Fecha de Contratación</t>
  </si>
  <si>
    <t>Núm. de pagos del periodo</t>
  </si>
  <si>
    <t>Núm. Total de Pagos</t>
  </si>
  <si>
    <t>Capital Pagado</t>
  </si>
  <si>
    <t>Intereses Pagados en el Ejercicio</t>
  </si>
  <si>
    <t>Intereses Pagados Acumulado</t>
  </si>
  <si>
    <t>En Pesos</t>
  </si>
  <si>
    <t>En UDIS</t>
  </si>
  <si>
    <t>Tasa de  Interés</t>
  </si>
  <si>
    <t>Saldo en Pesos</t>
  </si>
  <si>
    <t>Clase del Título</t>
  </si>
  <si>
    <t>Núm. Contrato de Crédito</t>
  </si>
  <si>
    <t>Acreedor</t>
  </si>
  <si>
    <t>Destino del Crédito</t>
  </si>
  <si>
    <t>Índice</t>
  </si>
  <si>
    <t>Capital Amortizado</t>
  </si>
  <si>
    <t>Finan. Dispuesto</t>
  </si>
  <si>
    <t>Financiamiento Contratado</t>
  </si>
  <si>
    <t>Estado Analítico de la Deuda y Otros Pasivos</t>
  </si>
  <si>
    <t>NOTA:   ESF-15</t>
  </si>
  <si>
    <t>2130  Y  2230   DEUDA PUBLICA</t>
  </si>
  <si>
    <r>
      <t xml:space="preserve">NOTAS A LOS ESTADOS FINANCIEROS DE </t>
    </r>
    <r>
      <rPr>
        <b/>
        <sz val="8"/>
        <color indexed="10"/>
        <rFont val="Arial"/>
        <family val="2"/>
      </rPr>
      <t xml:space="preserve">TRIMESTRE </t>
    </r>
    <r>
      <rPr>
        <b/>
        <sz val="8"/>
        <rFont val="Arial"/>
        <family val="2"/>
      </rPr>
      <t>/</t>
    </r>
    <r>
      <rPr>
        <b/>
        <sz val="8"/>
        <color indexed="10"/>
        <rFont val="Arial"/>
        <family val="2"/>
      </rPr>
      <t xml:space="preserve"> ANUAL</t>
    </r>
    <r>
      <rPr>
        <b/>
        <sz val="8"/>
        <rFont val="Arial"/>
        <family val="2"/>
      </rPr>
      <t xml:space="preserve"> DE </t>
    </r>
    <r>
      <rPr>
        <b/>
        <sz val="8"/>
        <color indexed="10"/>
        <rFont val="Arial"/>
        <family val="2"/>
      </rPr>
      <t>2017</t>
    </r>
  </si>
  <si>
    <t>TOTAL_4200</t>
  </si>
  <si>
    <t>SUBSIDIO QUE RECIBIMOS DEL MUNICIPIO</t>
  </si>
  <si>
    <t>SUBSIDIO A LA PRESTAC.DE SERV.PUBL</t>
  </si>
  <si>
    <t>42230-9300-0001-0000</t>
  </si>
  <si>
    <t>SUBSIDIOS Y SUBVENCIONES</t>
  </si>
  <si>
    <t>42230-9300-0000-0000</t>
  </si>
  <si>
    <t>ING. ETIQ. MPAL. REGULAR. PREDIO RESERVA</t>
  </si>
  <si>
    <t>42130-8300-0002-0028</t>
  </si>
  <si>
    <t>MI HOGAR CON VALORES</t>
  </si>
  <si>
    <t>42130-8300-0002-0027</t>
  </si>
  <si>
    <t>EQUIPAMIENTO COMEDORES COMUNITARIOS</t>
  </si>
  <si>
    <t>42130-8300-0002-0025</t>
  </si>
  <si>
    <t>ING.ETIQ.MPAL.PROYECTOS</t>
  </si>
  <si>
    <t>42130-8300-0002-0022</t>
  </si>
  <si>
    <t>I.ETIQ.PROY.NIÑOS Y ADOLESC. TRABAJADORE</t>
  </si>
  <si>
    <t>42130-8300-0001-0011</t>
  </si>
  <si>
    <t>PROCURADURIA AUXILIAR (DAJF JURIDICO)</t>
  </si>
  <si>
    <t>42130-8300-0001-0009</t>
  </si>
  <si>
    <t xml:space="preserve">RECURSO PARA FORTALECIMIENTO DE COMEDORES </t>
  </si>
  <si>
    <t>I. ETIQ. ESTAT. EQUIPAMIENTO</t>
  </si>
  <si>
    <t>42130-8300-0001-0008</t>
  </si>
  <si>
    <t>ING.ETIQ.CEMAIV</t>
  </si>
  <si>
    <t>42130-8300-0001-0007</t>
  </si>
  <si>
    <t>ING. ETIQ. DIR.DE CENTROS</t>
  </si>
  <si>
    <t>42130-8300-0001-0005</t>
  </si>
  <si>
    <t>CONVENIOS</t>
  </si>
  <si>
    <t>42130-8300-0000-0000</t>
  </si>
  <si>
    <t>NOTA:   ERA-01</t>
  </si>
  <si>
    <t>4200  PARTICIPACIONES, APORTACIONES, TRANSFERENCIAS, ASIGNACIONES, SUBSIDIOS Y OTRAS AYUDAS</t>
  </si>
  <si>
    <t>TOTAL_4100</t>
  </si>
  <si>
    <t>ING. ROMERIA</t>
  </si>
  <si>
    <t>41690-6100-0004-0004</t>
  </si>
  <si>
    <t>DIA DE LA FAMILIA</t>
  </si>
  <si>
    <t>41690-6100-0004-0002</t>
  </si>
  <si>
    <t>COMIS MAQ. BIMBO Y COCA-COLA</t>
  </si>
  <si>
    <t>41690-6100-0003-0004</t>
  </si>
  <si>
    <t>41690-6100-0003-0001</t>
  </si>
  <si>
    <t>DONATIVOS EN ESPECIE</t>
  </si>
  <si>
    <t>41690-6100-0002-0002</t>
  </si>
  <si>
    <t>DONATIVOS EN EFECTIVO</t>
  </si>
  <si>
    <t>41690-6100-0002-0001</t>
  </si>
  <si>
    <t>ING. VOLUNTARIADO</t>
  </si>
  <si>
    <t>41690-6100-0001-0022</t>
  </si>
  <si>
    <t>INGRESOS UTILIDAD MODULO PRESIDENCIA</t>
  </si>
  <si>
    <t>41690-6100-0001-0020</t>
  </si>
  <si>
    <t>DESAYUNOS ESCOLARES FRIOS</t>
  </si>
  <si>
    <t>41690-6100-0001-0019</t>
  </si>
  <si>
    <t>REPORTE POR DIAGNOSTICO SOCIAL</t>
  </si>
  <si>
    <t>41690-6100-0001-0016</t>
  </si>
  <si>
    <t>PARTICIPATIVOS CAPACITACIONES</t>
  </si>
  <si>
    <t>41690-6100-0001-0006</t>
  </si>
  <si>
    <t>INGRESOS POR CUOTAS POR SERVICIO DE PSICOLOGIA</t>
  </si>
  <si>
    <t>PARTICIPATIVOS PSICOLOGOS</t>
  </si>
  <si>
    <t>41690-6100-0001-0005</t>
  </si>
  <si>
    <t>MANUALIDADES</t>
  </si>
  <si>
    <t>41690-6100-0001-0004</t>
  </si>
  <si>
    <t>TALLER DE MADERA</t>
  </si>
  <si>
    <t>41690-6100-0001-0003</t>
  </si>
  <si>
    <t>TALLER DE MUÑECAS</t>
  </si>
  <si>
    <t>41690-6100-0001-0002</t>
  </si>
  <si>
    <t>ING.PANADERIA DAI</t>
  </si>
  <si>
    <t>41690-6100-0001-0001</t>
  </si>
  <si>
    <t>APROVECHAMIENTOS DE TIPO CORRIENTE</t>
  </si>
  <si>
    <t>41690-6100-0000-0000</t>
  </si>
  <si>
    <t>ASIST.PROC.JUDICIALES VIA ESPECIAL C</t>
  </si>
  <si>
    <t>41590-5100-0007-0000</t>
  </si>
  <si>
    <t>ASIST.PROC.JUDICIALES VIA ORDINARIA</t>
  </si>
  <si>
    <t>41590-5100-0006-0000</t>
  </si>
  <si>
    <t>ASIST.PROC.JUDICIALES VIA SUMARIA CIVIL</t>
  </si>
  <si>
    <t>41590-5100-0005-0000</t>
  </si>
  <si>
    <t>ASIS.PROC.JUDICIALES D'JURISDIC.VOLUNTAR</t>
  </si>
  <si>
    <t>41590-5100-0004-0000</t>
  </si>
  <si>
    <t>INGRESOS AUTOLAVADOS</t>
  </si>
  <si>
    <t>41590-5100-0003-0000</t>
  </si>
  <si>
    <t>ING.MODULO DE RELACIONES EXTERIORES</t>
  </si>
  <si>
    <t>41590-5100-0002-0000</t>
  </si>
  <si>
    <t>INGRESOS POR SERVICIO DE SANITARIOS</t>
  </si>
  <si>
    <t>INGRESOS SANITARIOS FUNDADORES</t>
  </si>
  <si>
    <t>41590-5100-0001-0000</t>
  </si>
  <si>
    <t>PRODUCTOS DE TIPO CORRIENTE</t>
  </si>
  <si>
    <t>41590-5100-0000-0000</t>
  </si>
  <si>
    <t>SESION PSICOLOGICA DE GRUPO</t>
  </si>
  <si>
    <t>41430-4300-0040-0000</t>
  </si>
  <si>
    <t>REPORTE DE EVALUACION PSICOLOGICA</t>
  </si>
  <si>
    <t>41430-4300-0037-0000</t>
  </si>
  <si>
    <t>SES. X PERITAJE E</t>
  </si>
  <si>
    <t>41430-4300-0035-0000</t>
  </si>
  <si>
    <t>PADRES EFICACES</t>
  </si>
  <si>
    <t>41430-4300-0034-0000</t>
  </si>
  <si>
    <t>REPORTE DE DIAGNOSTICO ESPECIAL</t>
  </si>
  <si>
    <t>41430-4300-0033-0000</t>
  </si>
  <si>
    <t>SESION POR PERITAJE PSICOLOGICO</t>
  </si>
  <si>
    <t>41430-4300-0031-0000</t>
  </si>
  <si>
    <t>CURSOS DE VERANO</t>
  </si>
  <si>
    <t>41430-4300-0030-0000</t>
  </si>
  <si>
    <t>CONSULTA PSICOLOGICA</t>
  </si>
  <si>
    <t>41430-4300-0025-0000</t>
  </si>
  <si>
    <t>CONVIVENCIA SUPERVISADA</t>
  </si>
  <si>
    <t>41430-4300-0023-0000</t>
  </si>
  <si>
    <t>SESION POR TRATAMIENTO PSICOLOGICO</t>
  </si>
  <si>
    <t>41430-4300-0022-0000</t>
  </si>
  <si>
    <t>RENTA DE CUARTOS</t>
  </si>
  <si>
    <t>41430-4300-0021-0000</t>
  </si>
  <si>
    <t>ESTANCIA ADULTOS MAYORES</t>
  </si>
  <si>
    <t>41430-4300-0020-0000</t>
  </si>
  <si>
    <t>SERVICIOS INTERMEDIOS</t>
  </si>
  <si>
    <t>41430-4300-0019-0000</t>
  </si>
  <si>
    <t>SESION DE EVALUACION PSICOLOGICA</t>
  </si>
  <si>
    <t>41430-4300-0018-0000</t>
  </si>
  <si>
    <t>SESION EN GRUPO DE APOYO TERAPEUTICO</t>
  </si>
  <si>
    <t>41430-4300-0017-0000</t>
  </si>
  <si>
    <t>SESION POR PERSONA EN TERAP.PSICOLOG.IND</t>
  </si>
  <si>
    <t>41430-4300-0016-0000</t>
  </si>
  <si>
    <t>SESION POR PERSONA EN ESC.P-PADRES</t>
  </si>
  <si>
    <t>41430-4300-0013-0000</t>
  </si>
  <si>
    <t>LACTANTES</t>
  </si>
  <si>
    <t>41430-4300-0011-0000</t>
  </si>
  <si>
    <t>AUDIOMETRIA</t>
  </si>
  <si>
    <t>41430-4300-0009-0000</t>
  </si>
  <si>
    <t>RAYOS X</t>
  </si>
  <si>
    <t>41430-4300-0008-0000</t>
  </si>
  <si>
    <t>E.E.G.</t>
  </si>
  <si>
    <t>41430-4300-0007-0000</t>
  </si>
  <si>
    <t>TRABAJO SOCIAL</t>
  </si>
  <si>
    <t>41430-4300-0006-0000</t>
  </si>
  <si>
    <t>INGRESO POR CONSULTA POR TERAPIA Y REHABILITACION</t>
  </si>
  <si>
    <t>TERAPIAS Y REHABILITACION</t>
  </si>
  <si>
    <t>41430-4300-0005-0000</t>
  </si>
  <si>
    <t>CAPACITACIONES</t>
  </si>
  <si>
    <t>41430-4300-0004-0000</t>
  </si>
  <si>
    <t>MATERNAL A Y B</t>
  </si>
  <si>
    <t>41430-4300-0003-0000</t>
  </si>
  <si>
    <t>INGRESO POR INSCRIPCIONES, MENSUALIDADES A PREESCOLAR</t>
  </si>
  <si>
    <t>INGRESOS POR PREESCOLAR</t>
  </si>
  <si>
    <t>41430-4300-0002-0000</t>
  </si>
  <si>
    <t>INGRESOS POR CONSULTAS</t>
  </si>
  <si>
    <t>41430-4300-0001-0000</t>
  </si>
  <si>
    <t>DERECHOS POR PRESTACIÓN DE SERVICIOS</t>
  </si>
  <si>
    <t>41430-4300-0000-0000</t>
  </si>
  <si>
    <t>NOTA:   EA-01</t>
  </si>
  <si>
    <t>4100  INGRESOS DE GESTIÓN</t>
  </si>
  <si>
    <t>TOTAL_4300</t>
  </si>
  <si>
    <t>RENDIMIENTOS POR INVERSIONES E INTERESES BANCARIOS</t>
  </si>
  <si>
    <t>PRODUCTOS FINANCIEROS</t>
  </si>
  <si>
    <t>INTERESES FINANCIEROS</t>
  </si>
  <si>
    <t>43110-5200-0001-0000</t>
  </si>
  <si>
    <t>PRODUCTOS DE CAPITAL</t>
  </si>
  <si>
    <t>43110-5200-0000-0000</t>
  </si>
  <si>
    <t>NOTA:   EA-02</t>
  </si>
  <si>
    <t>4300    OTROS INGRESOS Y BENEFICIOS</t>
  </si>
  <si>
    <t>TOTAL_5000</t>
  </si>
  <si>
    <t>OTROS GASTOS VARIOS</t>
  </si>
  <si>
    <t>55990-0000-0003-0000</t>
  </si>
  <si>
    <t>DISMINUCION DE BIENES POR PERDIDA</t>
  </si>
  <si>
    <t>55180-0000-0001-0000</t>
  </si>
  <si>
    <t>55170-0000-5911-0000</t>
  </si>
  <si>
    <t>55150-0000-5691-0000</t>
  </si>
  <si>
    <t>HERRAMINETAS Y MAQUINAS-HERRAMIENTAS</t>
  </si>
  <si>
    <t>55150-0000-5671-0000</t>
  </si>
  <si>
    <t>EQUIPO DE COMUNICACIÓN</t>
  </si>
  <si>
    <t>55150-0000-5651-0000</t>
  </si>
  <si>
    <t>SISTEMA AIRE ACONDICIONADO CALEFACCIÓN R</t>
  </si>
  <si>
    <t>55150-0000-5641-0000</t>
  </si>
  <si>
    <t>MAQUINARIA Y EQUIPO INDUSTRIAL</t>
  </si>
  <si>
    <t>55150-0000-5621-0000</t>
  </si>
  <si>
    <t>SISTEMA DE SEGURIDAD</t>
  </si>
  <si>
    <t>55150-0000-5511-0002</t>
  </si>
  <si>
    <t>55150-0000-5511-0001</t>
  </si>
  <si>
    <t>CARROCERÍAS Y REMOLQUES</t>
  </si>
  <si>
    <t>55150-0000-5421-0000</t>
  </si>
  <si>
    <t>AUTOMOVILES Y EQUIPO TERRESTRE</t>
  </si>
  <si>
    <t>55150-0000-5411-0000</t>
  </si>
  <si>
    <t>55150-0000-5311-0000</t>
  </si>
  <si>
    <t>OTROS MOBILIARIOS Y EQUIPO EDUCACIONAL R</t>
  </si>
  <si>
    <t>55150-0000-5291-0000</t>
  </si>
  <si>
    <t>55150-0000-5221-0000</t>
  </si>
  <si>
    <t>OTROS MOBILIARIOS Y EQUIPOS DE VALOR</t>
  </si>
  <si>
    <t>55150-0000-5191-0000</t>
  </si>
  <si>
    <t>EQ D COMPUTO Y D TECNOLOGIAS D INFORMACI</t>
  </si>
  <si>
    <t>55150-0000-5151-0000</t>
  </si>
  <si>
    <t>55150-0000-5111-0000</t>
  </si>
  <si>
    <t>DEPRECIACIÓN DE EDIFICIOS NO RESIDENCIAL</t>
  </si>
  <si>
    <t>55132-0000-0000-0000</t>
  </si>
  <si>
    <t>ESTIMACIONES, DEPRECIACIONES, DETERIOROS</t>
  </si>
  <si>
    <t>55100-0000-0000-0000</t>
  </si>
  <si>
    <t>DONATIVOS A INSTIT SIN FINES DE LUCRO</t>
  </si>
  <si>
    <t>52430-4451-0000-0000</t>
  </si>
  <si>
    <t>HONORARIOS APOYO Y/O AYUDA SOCIAL</t>
  </si>
  <si>
    <t>52410-4411-0017-0000</t>
  </si>
  <si>
    <t>PROGRAMA PUNTOS A MENORES</t>
  </si>
  <si>
    <t>52410-4411-0015-0000</t>
  </si>
  <si>
    <t>PROGRAMA MI CASA DIFERENTE</t>
  </si>
  <si>
    <t>52410-4411-0011-0000</t>
  </si>
  <si>
    <t>APOYO POR SERV. DE REGISTRO</t>
  </si>
  <si>
    <t>52410-4411-0003-0000</t>
  </si>
  <si>
    <t>BECAS</t>
  </si>
  <si>
    <t>52410-4411-0002-0000</t>
  </si>
  <si>
    <t>APOYO Y/O AYUDA SOCIAL</t>
  </si>
  <si>
    <t>52410-4411-0001-0000</t>
  </si>
  <si>
    <t>AYUDAS SOCIALES</t>
  </si>
  <si>
    <t>52400-0000-0000-0000</t>
  </si>
  <si>
    <t>APOYO ECONOMICO CADI</t>
  </si>
  <si>
    <t>52220-4242-0003-0000</t>
  </si>
  <si>
    <t>APOYO ECONOMICO CAIC (CENTROS)</t>
  </si>
  <si>
    <t>52220-4242-0002-0000</t>
  </si>
  <si>
    <t>APOYO ECONOMICO CEMAIV</t>
  </si>
  <si>
    <t>52220-4242-0001-0000</t>
  </si>
  <si>
    <t>TRANSFERENCIAS AL RESTO DEL SECTOR PÚBLI</t>
  </si>
  <si>
    <t>52200-0000-0000-0000</t>
  </si>
  <si>
    <t>IMPUESTOS SOBRE NOMINA HONORARIOS ASIMIL</t>
  </si>
  <si>
    <t>51390-3982-0000-0000</t>
  </si>
  <si>
    <t>IMPUESTOS SOBRE NÓMINAS</t>
  </si>
  <si>
    <t>51390-3981-0000-0000</t>
  </si>
  <si>
    <t>OTROS GASTOS POR RESPONSABILIDADES</t>
  </si>
  <si>
    <t>51390-3961-0000-0000</t>
  </si>
  <si>
    <t>PENAS MULTAS ACCES Y ACTUALIZACIONES</t>
  </si>
  <si>
    <t>51390-3951-0000-0000</t>
  </si>
  <si>
    <t>OTROS IMPUESTOS Y DERECHOS</t>
  </si>
  <si>
    <t>51390-3921-0002-0000</t>
  </si>
  <si>
    <t>IVA HONORARIOS</t>
  </si>
  <si>
    <t>51390-3921-0001-0000</t>
  </si>
  <si>
    <t>GASTOS DE REPRESENTACION</t>
  </si>
  <si>
    <t>51380-3851-0000-0000</t>
  </si>
  <si>
    <t>CONSEJO COORDINADOR CLUBES (CUOTA)</t>
  </si>
  <si>
    <t>51380-3831-0014-0000</t>
  </si>
  <si>
    <t>Dia de la familia</t>
  </si>
  <si>
    <t>51380-3831-0010-0000</t>
  </si>
  <si>
    <t>Gira de invierno</t>
  </si>
  <si>
    <t>51380-3831-0008-0000</t>
  </si>
  <si>
    <t>Reina de la ciudad</t>
  </si>
  <si>
    <t>51380-3831-0007-0000</t>
  </si>
  <si>
    <t>Dia del niño</t>
  </si>
  <si>
    <t>51380-3831-0004-0000</t>
  </si>
  <si>
    <t>Cabalgata de reyes</t>
  </si>
  <si>
    <t>51380-3831-0003-0000</t>
  </si>
  <si>
    <t>Romeria</t>
  </si>
  <si>
    <t>51380-3831-0002-0000</t>
  </si>
  <si>
    <t>FOROS Y EVENTOS</t>
  </si>
  <si>
    <t>51380-3831-0001-0000</t>
  </si>
  <si>
    <t>GASTOS DE ORDEN SOCIAL Y CULTURAL</t>
  </si>
  <si>
    <t>51380-3821-0000-0000</t>
  </si>
  <si>
    <t>EVENTOS INSTITUCIONALES</t>
  </si>
  <si>
    <t>51380-3812-0000-0000</t>
  </si>
  <si>
    <t>GASTOS DE CEREMONIAL</t>
  </si>
  <si>
    <t>51380-3811-0000-0000</t>
  </si>
  <si>
    <t>PEAJE</t>
  </si>
  <si>
    <t>51370-3791-0002-0000</t>
  </si>
  <si>
    <t>ESTACIONAMIENTOS</t>
  </si>
  <si>
    <t>51370-3791-0001-0000</t>
  </si>
  <si>
    <t>VIATICOS EN EL PAIS</t>
  </si>
  <si>
    <t>51370-3751-0000-0000</t>
  </si>
  <si>
    <t>PASAJES TERRESTRES</t>
  </si>
  <si>
    <t>51370-3721-0000-0000</t>
  </si>
  <si>
    <t>PASAJES AEREOS NACIONALES</t>
  </si>
  <si>
    <t>51370-3711-0000-0000</t>
  </si>
  <si>
    <t>OTROS GASTOS DE DIFUSION E INFORMACION</t>
  </si>
  <si>
    <t>51360-3612-0000-0000</t>
  </si>
  <si>
    <t>DIFUSION POR RADIO, TELEVISION Y OTROS M</t>
  </si>
  <si>
    <t>51360-3611-0000-0000</t>
  </si>
  <si>
    <t>SERVICIO DE JARDINERIA Y FUMIGACION</t>
  </si>
  <si>
    <t>51350-3591-0000-0000</t>
  </si>
  <si>
    <t>SERV DE LIMPIEZA Y MANEJO DE DESECHOS</t>
  </si>
  <si>
    <t>51350-3581-0000-0000</t>
  </si>
  <si>
    <t>INST REP Y MANT D MAQ OTROS EQ Y HERRAM</t>
  </si>
  <si>
    <t>51350-3571-0000-0000</t>
  </si>
  <si>
    <t>REP Y MANT DE EQ DE TRANSPORTE</t>
  </si>
  <si>
    <t>51350-3551-0000-0000</t>
  </si>
  <si>
    <t>INST REP Y MANT EQ COMP Y TEC INF</t>
  </si>
  <si>
    <t>51350-3531-0000-0000</t>
  </si>
  <si>
    <t>INST REP Y MANT MOB EQ ADMON EDU Y REC</t>
  </si>
  <si>
    <t>51350-3521-0000-0000</t>
  </si>
  <si>
    <t>INSTALACIONES</t>
  </si>
  <si>
    <t>51350-3512-0000-0000</t>
  </si>
  <si>
    <t>CONSERVACION Y MANTTO DE INMUEBLES</t>
  </si>
  <si>
    <t>51350-3511-0000-0000</t>
  </si>
  <si>
    <t>SERV FINANC BANCAR Y COMERCIALES INTEGRA</t>
  </si>
  <si>
    <t>51340-3491-0000-0000</t>
  </si>
  <si>
    <t>FLETES Y MANIOBRAS</t>
  </si>
  <si>
    <t>51340-3471-0000-0000</t>
  </si>
  <si>
    <t>SEGURO DE BIENES PATRIMONIALES</t>
  </si>
  <si>
    <t>51340-3451-0000-0000</t>
  </si>
  <si>
    <t>SERVICIOS FINANCIEROS Y BANCARIOS</t>
  </si>
  <si>
    <t>51340-3411-0000-0000</t>
  </si>
  <si>
    <t>SERVICIOS DE VIGILANCIA</t>
  </si>
  <si>
    <t>51330-3381-0000-0000</t>
  </si>
  <si>
    <t>SERVICIO DE APOYO ADMINISTRATIVO</t>
  </si>
  <si>
    <t>51330-3362-0000-0000</t>
  </si>
  <si>
    <t>SERV D APOYO ADMTIVO FOTOCOP E IMPRESIO</t>
  </si>
  <si>
    <t>51330-3361-0000-0000</t>
  </si>
  <si>
    <t>SERVICIOS DE CAPACITACION</t>
  </si>
  <si>
    <t>51330-3341-0000-0000</t>
  </si>
  <si>
    <t>CAPACITADORES POR CONTRATO</t>
  </si>
  <si>
    <t>51330-3314-0006-0000</t>
  </si>
  <si>
    <t>HONORARIOS ASIMILABLES A SALARIOS</t>
  </si>
  <si>
    <t>51330-3314-0005-0000</t>
  </si>
  <si>
    <t>HONORARIOS</t>
  </si>
  <si>
    <t>51330-3314-0004-0000</t>
  </si>
  <si>
    <t>OTROS SERVICIOS</t>
  </si>
  <si>
    <t>51330-3314-0003-0000</t>
  </si>
  <si>
    <t>SEG. GASTOS CONTRA ACCIDENTES D´LOS NIÑO</t>
  </si>
  <si>
    <t>51330-3314-0002-0000</t>
  </si>
  <si>
    <t>HONORARIOS PSICOLOGOS PARTICIPATIVOS</t>
  </si>
  <si>
    <t>51330-3314-0001-0000</t>
  </si>
  <si>
    <t>SERVICIOS DE AUDITORIA</t>
  </si>
  <si>
    <t>51330-3313-0000-0000</t>
  </si>
  <si>
    <t>SERVICIOS DE CONTABILIDAD</t>
  </si>
  <si>
    <t>51330-3312-0000-0000</t>
  </si>
  <si>
    <t>SERVICIOS LEGALES</t>
  </si>
  <si>
    <t>51330-3311-0000-0000</t>
  </si>
  <si>
    <t>ARRENDAMIENTO DE BIENES Y EQUIPO INFORMA</t>
  </si>
  <si>
    <t>51320-3233-0000-0000</t>
  </si>
  <si>
    <t>SERVICIOS POSTALES</t>
  </si>
  <si>
    <t>51310-3181-0000-0000</t>
  </si>
  <si>
    <t>SERV D ACC A INTERNET REDES Y PROC D INF</t>
  </si>
  <si>
    <t>51310-3171-0000-0000</t>
  </si>
  <si>
    <t>SERVICIO TELEFONIA CELULAR</t>
  </si>
  <si>
    <t>51310-3151-0000-0000</t>
  </si>
  <si>
    <t>SERVICIO TELEFONIA TRADICIONAL</t>
  </si>
  <si>
    <t>51310-3141-0000-0000</t>
  </si>
  <si>
    <t>SERVICIO DE AGUA</t>
  </si>
  <si>
    <t>51310-3131-0000-0000</t>
  </si>
  <si>
    <t>SERVICIO DE GAS</t>
  </si>
  <si>
    <t>51310-3121-0000-0000</t>
  </si>
  <si>
    <t>SERVICIO DE ENERGIA ELECTRICA</t>
  </si>
  <si>
    <t>51310-3111-0000-0000</t>
  </si>
  <si>
    <t>SERVICIOS GENERALES</t>
  </si>
  <si>
    <t>51300-0000-0000-0000</t>
  </si>
  <si>
    <t>REF Y AC MEN D MAQ Y OTROS EQUIPOS</t>
  </si>
  <si>
    <t>51290-2981-0000-0000</t>
  </si>
  <si>
    <t>REFACC. Y ACCES MENOR DE EQUIP DE TRANSP</t>
  </si>
  <si>
    <t>51290-2961-0000-0000</t>
  </si>
  <si>
    <t>REFY AC MENOR D EQ COMP Y TEC D INFORMA</t>
  </si>
  <si>
    <t>51290-2941-0000-0000</t>
  </si>
  <si>
    <t>REF. Y ACCES MEN DE MOB Y EQPO DE ADMON</t>
  </si>
  <si>
    <t>51290-2931-0000-0000</t>
  </si>
  <si>
    <t>REFACC Y ACCESORIOS MENORES DE EDIFICIOS</t>
  </si>
  <si>
    <t>51290-2921-0000-0000</t>
  </si>
  <si>
    <t>HERRAMIENTAS MENORES</t>
  </si>
  <si>
    <t>51290-2911-0000-0000</t>
  </si>
  <si>
    <t>BLANC Y PROD TEXTILES NO PRENDAS D VESTI</t>
  </si>
  <si>
    <t>51270-2751-0000-0000</t>
  </si>
  <si>
    <t>PRENDAS DE SEGURIDAD Y PROTEC PERSONAL</t>
  </si>
  <si>
    <t>51270-2721-0000-0000</t>
  </si>
  <si>
    <t>VEST Y UNIF DEST A ACT ADMINISTRATIVAS</t>
  </si>
  <si>
    <t>51270-2711-0000-0000</t>
  </si>
  <si>
    <t>COMBUSTIBLE,LUB Y A</t>
  </si>
  <si>
    <t>51260-2613-0000-0000</t>
  </si>
  <si>
    <t>COMBUSTIBLES, LUBRICANTES Y ADITIVOS DES</t>
  </si>
  <si>
    <t>51260-2612-0000-0000</t>
  </si>
  <si>
    <t>FIBRAS SINTETICAS HULES PLASTICOS</t>
  </si>
  <si>
    <t>51250-2561-0000-0000</t>
  </si>
  <si>
    <t>MATERIALES ACCES.Y SUMINISTROS MEDICOS</t>
  </si>
  <si>
    <t>51250-2541-0000-0000</t>
  </si>
  <si>
    <t>MEDICINAS Y PRODUCTOS FARMACÉUTICOS</t>
  </si>
  <si>
    <t>51250-2531-0000-0000</t>
  </si>
  <si>
    <t>FERTILIZANTES, PESTICIDAS Y OTROS AGROQU</t>
  </si>
  <si>
    <t>51250-2521-0000-0000</t>
  </si>
  <si>
    <t>OTROS MATERIALES Y ARTICULOS DE CONSTRUC</t>
  </si>
  <si>
    <t>51240-2491-0000-0000</t>
  </si>
  <si>
    <t>MATERIALES COMPLE</t>
  </si>
  <si>
    <t>51240-2481-0004-0000</t>
  </si>
  <si>
    <t>ART. EN DONACION</t>
  </si>
  <si>
    <t>51240-2481-0003-0000</t>
  </si>
  <si>
    <t>MAT/PARA MANUALID</t>
  </si>
  <si>
    <t>51240-2481-0002-0000</t>
  </si>
  <si>
    <t>ARTICULOS METALICOS PARA LA CONSTRUCCION</t>
  </si>
  <si>
    <t>51240-2471-0000-0000</t>
  </si>
  <si>
    <t>MATERIAL ELECTRICO Y ELECTRONICO</t>
  </si>
  <si>
    <t>51240-2461-0000-0000</t>
  </si>
  <si>
    <t>VIDRIO Y PRODUCTOS DE VIDRIO</t>
  </si>
  <si>
    <t>51240-2451-0000-0000</t>
  </si>
  <si>
    <t>MADERA Y PRODUCTOS DE MADERA</t>
  </si>
  <si>
    <t>51240-2441-0000-0000</t>
  </si>
  <si>
    <t>CAL YESO Y PRODUCTOS DE YESO</t>
  </si>
  <si>
    <t>51240-2431-0000-0000</t>
  </si>
  <si>
    <t>CEMENTO Y PRODUCTOS DE CONCRETO</t>
  </si>
  <si>
    <t>51240-2421-0000-0000</t>
  </si>
  <si>
    <t>PRODUCTOS MINERALES NO METALICOS</t>
  </si>
  <si>
    <t>51240-2411-0000-0000</t>
  </si>
  <si>
    <t>OTROS PRODUCTOS ADQ. MATERIA PRIMA</t>
  </si>
  <si>
    <t>51230-2391-0000-0000</t>
  </si>
  <si>
    <t>PRODUCTOS FORESTALES ADQUIRIDOS COMO MAT</t>
  </si>
  <si>
    <t>51230-2312-0000-0000</t>
  </si>
  <si>
    <t>UTENCILIOS PARA EL SERVICIO DE ALIMEN</t>
  </si>
  <si>
    <t>51220-2231-0000-0000</t>
  </si>
  <si>
    <t>PRUDUCTOS ALIMENTICIOS PARA PREPARAR ALI</t>
  </si>
  <si>
    <t>51220-2212-0000-0000</t>
  </si>
  <si>
    <t>PRODUCTOS ALIMENTICIOS PARA PERSONAS</t>
  </si>
  <si>
    <t>51220-2211-0000-0000</t>
  </si>
  <si>
    <t>MATERIAL DIDACTICO Y DE APOYO INFORMATIV</t>
  </si>
  <si>
    <t>51210-2171-0000-0000</t>
  </si>
  <si>
    <t>MATERIAL DE LIMPIEZA</t>
  </si>
  <si>
    <t>51210-2161-0000-0000</t>
  </si>
  <si>
    <t>MATERIAL IMPRESO E INFORMACION DIGITAL</t>
  </si>
  <si>
    <t>51210-2151-0000-0000</t>
  </si>
  <si>
    <t>MAT Y UTILES DE TEC D INF Y COMUNICA</t>
  </si>
  <si>
    <t>51210-2141-0000-0000</t>
  </si>
  <si>
    <t>EQUIPO MENOR</t>
  </si>
  <si>
    <t>51210-2112-0000-0000</t>
  </si>
  <si>
    <t>PAPELERIA MOD. RELAC. EXTERI</t>
  </si>
  <si>
    <t>51210-2111-0003-0000</t>
  </si>
  <si>
    <t>PAPEL.Y ACCES.IMPRENTA INTER</t>
  </si>
  <si>
    <t>51210-2111-0002-0000</t>
  </si>
  <si>
    <t>PAPELERIA</t>
  </si>
  <si>
    <t>51210-2111-0001-0000</t>
  </si>
  <si>
    <t>MATERIALES Y SUMINISTROS</t>
  </si>
  <si>
    <t>51200-0000-0000-0000</t>
  </si>
  <si>
    <t>SUBSIDIO PARA CUOTAS A CARGO DEL PATRON</t>
  </si>
  <si>
    <t>51150-1597-0000-0000</t>
  </si>
  <si>
    <t>APOYO FAMILIAR</t>
  </si>
  <si>
    <t>51150-1591-0000-0000</t>
  </si>
  <si>
    <t>AYUDA PARA 10 DE MAYO</t>
  </si>
  <si>
    <t>51150-1548-0000-0000</t>
  </si>
  <si>
    <t>AYUDA PARA DIA DE REYES</t>
  </si>
  <si>
    <t>51150-1547-0000-0000</t>
  </si>
  <si>
    <t>AYUDA PARA DESPENSA</t>
  </si>
  <si>
    <t>51150-1545-0000-0000</t>
  </si>
  <si>
    <t>AYUDAS P/GASTOS DE DEFUNCION</t>
  </si>
  <si>
    <t>51150-1542-0000-0000</t>
  </si>
  <si>
    <t>INDEMNIZACIONES</t>
  </si>
  <si>
    <t>51150-1521-0000-0000</t>
  </si>
  <si>
    <t>CUOTAS PARA EL FONDO DE AHORRO</t>
  </si>
  <si>
    <t>51150-1511-0000-0000</t>
  </si>
  <si>
    <t>APORTACIONES PARA SEGUROS</t>
  </si>
  <si>
    <t>51140-1441-0000-0000</t>
  </si>
  <si>
    <t>APORTACIONES AL SISTEMA DE RETIRO</t>
  </si>
  <si>
    <t>51140-1431-0000-0000</t>
  </si>
  <si>
    <t>APORTACIONES A FONDOS DE VIVIENDAS</t>
  </si>
  <si>
    <t>51140-1421-0000-0000</t>
  </si>
  <si>
    <t>APORTACIONES DE SEGURIDAD SOCIAL</t>
  </si>
  <si>
    <t>51140-1411-0000-0000</t>
  </si>
  <si>
    <t>GRATIFICACION DE FIN DE AÑO</t>
  </si>
  <si>
    <t>51130-1323-0000-0000</t>
  </si>
  <si>
    <t>PRIMA DOMINICAL</t>
  </si>
  <si>
    <t>51130-1322-0000-0000</t>
  </si>
  <si>
    <t>PRIMA VACACIONAL</t>
  </si>
  <si>
    <t>51130-1321-0000-0000</t>
  </si>
  <si>
    <t>PRIMAS P AÑOS DE SERV EFECTIVOS PRESTAD</t>
  </si>
  <si>
    <t>51130-1311-0000-0000</t>
  </si>
  <si>
    <t>GASTO NOMINA</t>
  </si>
  <si>
    <t>SUELDOS BASE AL PERSONAL PERMANENTE</t>
  </si>
  <si>
    <t>51110-1131-0000-0000</t>
  </si>
  <si>
    <t>SERVICIOS PERSONALES</t>
  </si>
  <si>
    <t>51100-0000-0000-0000</t>
  </si>
  <si>
    <t>EXPLICACIÓN</t>
  </si>
  <si>
    <t>%  GASTO</t>
  </si>
  <si>
    <t>NOTA:    EA-03</t>
  </si>
  <si>
    <t>5000    GASTOS Y OTRAS PERDIDAS</t>
  </si>
  <si>
    <t>TOTAL_3100</t>
  </si>
  <si>
    <t>PROPIOS Y MUNICIPAL</t>
  </si>
  <si>
    <t>APORTACIONES</t>
  </si>
  <si>
    <t>TRANSF.PARA LA ADQUISIC.D'BIENES MUEBLES</t>
  </si>
  <si>
    <t>31100-0000-0001-0000</t>
  </si>
  <si>
    <t>MODIFICACION</t>
  </si>
  <si>
    <t>NOTA:    VHP-01</t>
  </si>
  <si>
    <t>3100    HACIENDA PÚBLICA/PATRIMONIO CONTRIBUIDO</t>
  </si>
  <si>
    <t>TOTAL_3200</t>
  </si>
  <si>
    <t>RESULT. EJERC. ANTERIORES 2016</t>
  </si>
  <si>
    <t>32200-0000-0005-0000</t>
  </si>
  <si>
    <t>RESULT. EJERC. ANTERIORES 2015</t>
  </si>
  <si>
    <t>32200-0000-0004-0000</t>
  </si>
  <si>
    <t>RESULT. EJERC. ANTERIORES 2014</t>
  </si>
  <si>
    <t>32200-0000-0003-0000</t>
  </si>
  <si>
    <t>RESULT. EJERC. ANTERIORES 2013</t>
  </si>
  <si>
    <t>32200-0000-0002-0000</t>
  </si>
  <si>
    <t>RESULTADO DE EJERCICIOS ANTERIORES</t>
  </si>
  <si>
    <t>32200-0000-0001-0000</t>
  </si>
  <si>
    <t>MUNICIPAL</t>
  </si>
  <si>
    <t>RESULTADOS DEL EJERCICIO(AHORRO/DESAHORRO)</t>
  </si>
  <si>
    <t>32100-0000-0000-0000</t>
  </si>
  <si>
    <t>NOTA:        VHP-02</t>
  </si>
  <si>
    <t>3200    HACIENDA PÚBLICA/PATRIMONIO GENERADO</t>
  </si>
  <si>
    <t>TOTAL_1110</t>
  </si>
  <si>
    <t>BANORTE 1669084</t>
  </si>
  <si>
    <t>11140-0000-0002-0002</t>
  </si>
  <si>
    <t>BANORTE 0853696649</t>
  </si>
  <si>
    <t>11120-0000-0003-0001</t>
  </si>
  <si>
    <t>16996951 INCAPACIDADES</t>
  </si>
  <si>
    <t>11120-0000-0002-0009</t>
  </si>
  <si>
    <t>BAJIO 001000219</t>
  </si>
  <si>
    <t>11120-0000-0002-0008</t>
  </si>
  <si>
    <t>BAJIO 5334</t>
  </si>
  <si>
    <t>11120-0000-0002-0007</t>
  </si>
  <si>
    <t>BAJIO 9105602-1</t>
  </si>
  <si>
    <t>11120-0000-0002-0006</t>
  </si>
  <si>
    <t>BAJIO 4159646</t>
  </si>
  <si>
    <t>11120-0000-0002-0004</t>
  </si>
  <si>
    <t>BANCOMER 0194329600</t>
  </si>
  <si>
    <t>11120-0000-0001-0005</t>
  </si>
  <si>
    <t>BANCOMER 0446491731</t>
  </si>
  <si>
    <t>11120-0000-0001-0001</t>
  </si>
  <si>
    <t>CAJA INGRESOS</t>
  </si>
  <si>
    <t>11110-0000-0001-0003</t>
  </si>
  <si>
    <t>CAJA GASTOS POR COMPROBAR</t>
  </si>
  <si>
    <t>11110-0000-0001-0002</t>
  </si>
  <si>
    <t>CAJA CHICA</t>
  </si>
  <si>
    <t>11110-0000-0001-0001</t>
  </si>
  <si>
    <t>NOTA:         EFE-01</t>
  </si>
  <si>
    <t>1110    FLUJO DE EFECTIVO</t>
  </si>
  <si>
    <t>TOTAL_1240 Y 1250</t>
  </si>
  <si>
    <t>% SUB</t>
  </si>
  <si>
    <t>NOTA:     EFE-02</t>
  </si>
  <si>
    <t>1240 Y 1250  BIENES MUEBLES E INTANGIBLES</t>
  </si>
  <si>
    <t>1230  BIENES INMUEBLES, INFRAESTRUCTURA Y CONSTRUCCIONES EN PROCESO</t>
  </si>
  <si>
    <t>Construcción en bienes no capitalizable</t>
  </si>
  <si>
    <t>Inversión pública no capitalizable</t>
  </si>
  <si>
    <t>INVERSIÓN PÚBLICA</t>
  </si>
  <si>
    <t>Otros gastos varios</t>
  </si>
  <si>
    <t>Pérdidas por participación patrimonial</t>
  </si>
  <si>
    <t>Resultado por posición monetaria</t>
  </si>
  <si>
    <t>Diferencias de cotizaciones negativas en valores negociables</t>
  </si>
  <si>
    <t>Diferencias por tipo de cambio negativas en efectivo y equivalentes</t>
  </si>
  <si>
    <t>Bonificaciones y descuentos otorgados</t>
  </si>
  <si>
    <t>Pérdidas por responsabilidades</t>
  </si>
  <si>
    <t>Gastos de ejercicios anteriores</t>
  </si>
  <si>
    <t>Otros gastos</t>
  </si>
  <si>
    <t>Aumento por insuficiencia de provisiones</t>
  </si>
  <si>
    <t>Aumento por insuficiencia de estimaciones por pérdida o deterioro u obsolescencia</t>
  </si>
  <si>
    <t>Disminución de almacén de materiales y suministros de consumo</t>
  </si>
  <si>
    <t>Disminución de inventarios de materias primas, materiales y suministros para producción</t>
  </si>
  <si>
    <t>Disminución de inventarios de mercancías en proceso de elaboración</t>
  </si>
  <si>
    <t>Disminución de inventarios de mercancías terminadas</t>
  </si>
  <si>
    <t>Disminución de inventarios de mercancías para venta</t>
  </si>
  <si>
    <t>Disminución de inventarios</t>
  </si>
  <si>
    <t>Provisiones de pasivos a largo plazo</t>
  </si>
  <si>
    <t>Provisiones de pasivos a corto plazo</t>
  </si>
  <si>
    <t>Provisiones</t>
  </si>
  <si>
    <t>Disminución de Bienes por pérdida, obsolescencia y deterioro</t>
  </si>
  <si>
    <t>Amortización de activos intangibles</t>
  </si>
  <si>
    <t>Deterioro de los activos biológicos</t>
  </si>
  <si>
    <t>Depreciación de bienes muebles</t>
  </si>
  <si>
    <t>Depreciación de infraestructura</t>
  </si>
  <si>
    <t>Depreciación de bienes inmuebles</t>
  </si>
  <si>
    <t>Estimaciones por pérdida o deterioro de activos no circulantes</t>
  </si>
  <si>
    <t>Estimaciones por pérdida o deterioro de activos circulantes</t>
  </si>
  <si>
    <t>Estimaciones, depreciaciones, deterioros, obsolescencia y amortizaciones</t>
  </si>
  <si>
    <t>OTROS GASTOS Y PÉRDIDAS EXTRAORDINARIAS</t>
  </si>
  <si>
    <t>NOTA:     EFE-03</t>
  </si>
  <si>
    <t>4. Ingresos Contables (4 = 1 + 2 - 3)</t>
  </si>
  <si>
    <t>Otros ingresos presupuestarios no contables</t>
  </si>
  <si>
    <t>Ingresos derivados de financiamientos</t>
  </si>
  <si>
    <t>00</t>
  </si>
  <si>
    <t>Aprovechamientos capital</t>
  </si>
  <si>
    <t>Productos de capital</t>
  </si>
  <si>
    <t>3. Menos ingresos presupuestarios no contables</t>
  </si>
  <si>
    <t>Otros ingresos contables no presupuestarios</t>
  </si>
  <si>
    <t>Otros ingresos y beneficios varios</t>
  </si>
  <si>
    <t>Disminución del exceso de provisiones</t>
  </si>
  <si>
    <t>Disminución del exceso de estimaciones por pérdida o deterioro u obsolescencia</t>
  </si>
  <si>
    <t>Incremento por variación de inventarios</t>
  </si>
  <si>
    <t>2. Más ingresos contables no presupuestarios</t>
  </si>
  <si>
    <t>1. Ingresos Presupuestarios</t>
  </si>
  <si>
    <t>4. Total de Gasto Contable (4 = 1 - 2 + 3)</t>
  </si>
  <si>
    <t>Otros gastos contables no presupuestales</t>
  </si>
  <si>
    <t>3. Más gastos contables no presupuestales</t>
  </si>
  <si>
    <t>Otros egresos presupuestales no contables</t>
  </si>
  <si>
    <t>Adeudos de ejercicios fiscales anteriores (ADEFAS)</t>
  </si>
  <si>
    <t>Amortización de la deuda pública</t>
  </si>
  <si>
    <t>Provisiones para contingencias y otras erogaciones especiales</t>
  </si>
  <si>
    <t>Inversiones en fideicomisos, mandatos y otros análogos</t>
  </si>
  <si>
    <t>Compra de títulos y valores</t>
  </si>
  <si>
    <t>Acciones y participaciones de capital</t>
  </si>
  <si>
    <t>Obra pública en bienes propios</t>
  </si>
  <si>
    <t>Activos intangibles</t>
  </si>
  <si>
    <t>Bienes inmuebles</t>
  </si>
  <si>
    <t>5800-6100-6300</t>
  </si>
  <si>
    <t>Activos biológicos</t>
  </si>
  <si>
    <t>Maquinaria, otros equipos y herramientas</t>
  </si>
  <si>
    <t>Equipo de defensa y seguridad</t>
  </si>
  <si>
    <t>Vehículos y equipo de transporte</t>
  </si>
  <si>
    <t>Equipo e instrumental médico y de laboratorio</t>
  </si>
  <si>
    <t>Mobiliario y equipo educacional y recreativo</t>
  </si>
  <si>
    <t>Mobiliario y equipo de administración</t>
  </si>
  <si>
    <t>2. Menos egresos presupuestarios no contables</t>
  </si>
  <si>
    <t>1. Total de egresos (presupuestarios)</t>
  </si>
  <si>
    <t>PRESUPUESTO DE EGRESOS PAGADO</t>
  </si>
  <si>
    <t>8270-00-0000-00-0000-0000</t>
  </si>
  <si>
    <t>PRESUPUESTO DE EGRESOS EJERCIDO</t>
  </si>
  <si>
    <t>8260-00-0000-00-0000-0000</t>
  </si>
  <si>
    <t>PRESUPUESTO DEVENGADO</t>
  </si>
  <si>
    <t>8250-00-0000-00-0000-0000</t>
  </si>
  <si>
    <t>PRESUPUESTO COMPROMETIDO</t>
  </si>
  <si>
    <t>8240-00-0000-00-0000-0000</t>
  </si>
  <si>
    <t>PRESUPUESTO DE EGRESOS MODIFICADO</t>
  </si>
  <si>
    <t>8230-00-0000-00-0000-0000</t>
  </si>
  <si>
    <t>PRESUPUESTO DE EGRESOS POR EJERCER</t>
  </si>
  <si>
    <t>8220-00-0000-00-0000-0000</t>
  </si>
  <si>
    <t>PRESUPUESTO DE EGRESOS APROBADO</t>
  </si>
  <si>
    <t>8210-00-0000-00-0000-0000</t>
  </si>
  <si>
    <t>LEY DE INGRESOS RECAUDADA</t>
  </si>
  <si>
    <t>8150-00-0000-00-0000-0000</t>
  </si>
  <si>
    <t>LEY DE INGRESOS DEVENGADA</t>
  </si>
  <si>
    <t>8140-00-0000-00-0000-0000</t>
  </si>
  <si>
    <t>LEY DE INGRESOS MODIFICADA</t>
  </si>
  <si>
    <t>8130-00-0000-00-0000-0000</t>
  </si>
  <si>
    <t>LEY DE INGRESOS POR EJECUTAR</t>
  </si>
  <si>
    <t>8120-00-0000-00-0000-0000</t>
  </si>
  <si>
    <t>LEY DE INGRESOS ESTIMADA</t>
  </si>
  <si>
    <t>8110-00-0000-00-0000-0000</t>
  </si>
  <si>
    <t>NOTAS DE MEMORIA</t>
  </si>
  <si>
    <t>CUENTAS DE ORDEN PRESUPUESTARIAS</t>
  </si>
  <si>
    <t>B) Presupuestales</t>
  </si>
  <si>
    <t>Custodia de bienes históricos</t>
  </si>
  <si>
    <t>7.X.6</t>
  </si>
  <si>
    <t>Bienes históricos en custodia</t>
  </si>
  <si>
    <t>7.X.5</t>
  </si>
  <si>
    <t>Custodia de bienes artísticos</t>
  </si>
  <si>
    <t>7.X.4</t>
  </si>
  <si>
    <t>Bienes artísticos en custodia</t>
  </si>
  <si>
    <t>7.X.3</t>
  </si>
  <si>
    <t>Custodia de bienes arqueológicos</t>
  </si>
  <si>
    <t>7.X.2</t>
  </si>
  <si>
    <t>Bienes arqueológicos en custodia</t>
  </si>
  <si>
    <t>7.X.1</t>
  </si>
  <si>
    <t>Bienes arqueológicos, artísticos e históricos en custodia</t>
  </si>
  <si>
    <t>7.X</t>
  </si>
  <si>
    <t>Contrato de Comodato por Bienes</t>
  </si>
  <si>
    <t>Bienes Bajo Contrato en Comodato</t>
  </si>
  <si>
    <t>Contrato de Concesión por Bienes</t>
  </si>
  <si>
    <t>Bienes Bajo Contrato en Concesión</t>
  </si>
  <si>
    <t>BIENES EN CONCESIONADOS O EN COMODATO</t>
  </si>
  <si>
    <t>Inversión Pública Contratada Mediante Proyectos para Prestación de Servicios (PPS) y Similares</t>
  </si>
  <si>
    <t>Contratos para Inversión Mediante Proyectos para Prestación de Servicios (PPS) y Similares</t>
  </si>
  <si>
    <t>INVERSION MEDIANTE PROYECTOS PARA PRESTACION DE SERVICIOS (PPS) Y SIMILARES</t>
  </si>
  <si>
    <t>Resolución de Demandas en Proceso Judicial</t>
  </si>
  <si>
    <t>Demandas Judicial en Proceso de Resolución</t>
  </si>
  <si>
    <t>JUICIOS</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</si>
  <si>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</si>
  <si>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</si>
  <si>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</si>
  <si>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</si>
  <si>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</si>
  <si>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</si>
  <si>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AVALES Y GARANTIAS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</si>
  <si>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</si>
  <si>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</si>
  <si>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</si>
  <si>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</si>
  <si>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</si>
  <si>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</si>
  <si>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EMISION DE OBLIGACIONES</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</si>
  <si>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</si>
  <si>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</si>
  <si>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</si>
  <si>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</si>
  <si>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</si>
  <si>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</si>
  <si>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VALORES</t>
  </si>
  <si>
    <t>CUENTAS DE ORDEN CONTABLES</t>
  </si>
  <si>
    <t>A) Contables:</t>
  </si>
  <si>
    <r>
      <t xml:space="preserve">Las cuentas que se manejan para efectos de este documento son las siguientes:
</t>
    </r>
    <r>
      <rPr>
        <sz val="8"/>
        <color indexed="8"/>
        <rFont val="Arial"/>
        <family val="2"/>
      </rPr>
      <t xml:space="preserve">
</t>
    </r>
    <r>
      <rPr>
        <b/>
        <sz val="10"/>
        <rFont val="Arial"/>
        <family val="2"/>
      </rPr>
      <t/>
    </r>
  </si>
  <si>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</si>
  <si>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DE MEMORIA</t>
  </si>
  <si>
    <t xml:space="preserve">II. DE MEMORIA (DE ORDEN): </t>
  </si>
  <si>
    <t xml:space="preserve">TOTAL </t>
  </si>
  <si>
    <t>1115    FONDOS C/AFECTACION ESPECIFICA</t>
  </si>
  <si>
    <t>BANORTE 1605 CONGRESO</t>
  </si>
  <si>
    <t>'11121-0000-00001-0006</t>
  </si>
  <si>
    <t>BANORTE 2008</t>
  </si>
  <si>
    <t>'11121-0000-00001-0005</t>
  </si>
  <si>
    <t>BANORTE MARATON</t>
  </si>
  <si>
    <t>'11121-0000-00001-0004</t>
  </si>
  <si>
    <t/>
  </si>
  <si>
    <t>BANORTE ETIQ74511</t>
  </si>
  <si>
    <t>'11121-0000-00001-0003</t>
  </si>
  <si>
    <t>BANORTE CTA 806-01221-1</t>
  </si>
  <si>
    <t>'11121-0000-00001-0001</t>
  </si>
  <si>
    <t>I. INFORMACION CONTABLE</t>
  </si>
  <si>
    <t>LABORATORIO ARMAND FRAPPIER DE MONTREAL</t>
  </si>
  <si>
    <t>11232-0000-00125-0000</t>
  </si>
  <si>
    <t>OSCAR FERNANDO PERALTA AVILES</t>
  </si>
  <si>
    <t>11232-0000-00124-0000</t>
  </si>
  <si>
    <t>FERNANDO AVILA GONZALEZ</t>
  </si>
  <si>
    <t>11232-0000-00123-0000</t>
  </si>
  <si>
    <t>11232-0000-00122-0000</t>
  </si>
  <si>
    <t>MARIA CRISTINA FERNANDEZ LOZADA</t>
  </si>
  <si>
    <t>11232-0000-00121-0000</t>
  </si>
  <si>
    <t>GUADALUPE MERCADO ESPINOZA</t>
  </si>
  <si>
    <t>11232-0000-00120-0000</t>
  </si>
  <si>
    <t>DENTRO DEL PLAZO</t>
  </si>
  <si>
    <t>PENDIENTE COMPROBACION</t>
  </si>
  <si>
    <t>JOHANA FERNANDA MENDOZA GARCIA</t>
  </si>
  <si>
    <t>11232-0000-00119-0000</t>
  </si>
  <si>
    <t>PREMIOS MARATON LEON GUIAR</t>
  </si>
  <si>
    <t>11232-0000-00118-0000</t>
  </si>
  <si>
    <t>ANTONIO EUGENIO RIVERA CISNEROS</t>
  </si>
  <si>
    <t>11232-0000-00116-0000</t>
  </si>
  <si>
    <t>SISTEMA INTEGRAL DE ASEO PUBLICO DE LEON GUANAJUATO</t>
  </si>
  <si>
    <t>11232-0000-00104-0000</t>
  </si>
  <si>
    <t>OSCAR VELEZ GUERRA</t>
  </si>
  <si>
    <t>11232-0000-00086-0000</t>
  </si>
  <si>
    <t>MAYELA GERALDINA MACIAS CONCHAS</t>
  </si>
  <si>
    <t>11232-0000-00080-0000</t>
  </si>
  <si>
    <t>DAVID DEMETRIO FLORES JUAREZ</t>
  </si>
  <si>
    <t>11232-0000-00079-0000</t>
  </si>
  <si>
    <t>MARIANA BERENICE CASTAÑEDA ANGUIANO</t>
  </si>
  <si>
    <t>11232-0000-00056-0000</t>
  </si>
  <si>
    <t>ERIKA SANCHEZ ARENAS</t>
  </si>
  <si>
    <t>11232-0000-00049-0000</t>
  </si>
  <si>
    <t>MARIO CARREÑO BERNAL</t>
  </si>
  <si>
    <t>11232-0000-00027-0000</t>
  </si>
  <si>
    <t>DESBROZADORA</t>
  </si>
  <si>
    <t>ABEL FALCON</t>
  </si>
  <si>
    <t>11231-0000-00933-0000</t>
  </si>
  <si>
    <t>PAGO DE SOPLADORA</t>
  </si>
  <si>
    <t>APOLONIO CASTILLO IBARRA</t>
  </si>
  <si>
    <t>11231-0000-00932-0000</t>
  </si>
  <si>
    <t>JUAN MANUEL DIAZ MUÑOZ</t>
  </si>
  <si>
    <t>11231-0000-00931-0000</t>
  </si>
  <si>
    <t>ALFREDO RODRIGUEZ VILLALOBOS</t>
  </si>
  <si>
    <t>11231-0000-00930-0000</t>
  </si>
  <si>
    <t>ADRIAN MENDEZ JARAMILLO</t>
  </si>
  <si>
    <t>11231-0000-00929-0000</t>
  </si>
  <si>
    <t>MA. ROSARIO GAMIÑO PEREZ</t>
  </si>
  <si>
    <t>11231-0000-00928-0000</t>
  </si>
  <si>
    <t>CARLOS ARMANDO VALADEZ GRANADOS</t>
  </si>
  <si>
    <t>11231-0000-00927-0000</t>
  </si>
  <si>
    <t>GRACIELA VALTIERRA SANCHEZ</t>
  </si>
  <si>
    <t>11231-0000-00926-0000</t>
  </si>
  <si>
    <t xml:space="preserve">PAGO DE RETENCIÓN PENDIENTE </t>
  </si>
  <si>
    <t>FEDERACIÓN MEXICANA DE FUTBOL ASOCIACION, A.C.</t>
  </si>
  <si>
    <t>11231-0000-00925-0000</t>
  </si>
  <si>
    <t>ADRIANA RUELAS G</t>
  </si>
  <si>
    <t>11231-0000-00924-0000</t>
  </si>
  <si>
    <t>EN PROCESO</t>
  </si>
  <si>
    <t>ADOLFO ANGEL PEREZ ALFEREZ</t>
  </si>
  <si>
    <t>11231-0000-00923-0000</t>
  </si>
  <si>
    <t>CATALINA MADRIGAL LEON</t>
  </si>
  <si>
    <t>11231-0000-00922-0000</t>
  </si>
  <si>
    <t>MIGUEL OLEGARIO RIVERA MOJICA</t>
  </si>
  <si>
    <t>11231-0000-00921-0000</t>
  </si>
  <si>
    <t>INDUSTRIA DE REFRESCOS S DE RL DE CV</t>
  </si>
  <si>
    <t>11231-0000-00919-0000</t>
  </si>
  <si>
    <t>JORGE EMMANUEL DONATO ROMERO</t>
  </si>
  <si>
    <t>11231-0000-00916-0000</t>
  </si>
  <si>
    <t>JESSICA SELENE GUADALUPE RAMIREZ HERNANDEZ</t>
  </si>
  <si>
    <t>11231-0000-00915-0000</t>
  </si>
  <si>
    <t>PROGRAMA EQUIPAMIENTO DE GIMNASIOS CODE</t>
  </si>
  <si>
    <t>11231-0000-00914-0000</t>
  </si>
  <si>
    <t>MANUFACTURA COMPETITIVA DE CALZADO</t>
  </si>
  <si>
    <t>11231-0000-00913-0000</t>
  </si>
  <si>
    <t>LUIS FERNANDO MARES SALGADO</t>
  </si>
  <si>
    <t>11231-0000-00912-0000</t>
  </si>
  <si>
    <t>OPERADORA DE MOTELES Y RESTAURANTES, S.A DE C.V.</t>
  </si>
  <si>
    <t>11231-0000-00911-0000</t>
  </si>
  <si>
    <t>UNIVERSIDAD DE GUANAJUATO</t>
  </si>
  <si>
    <t>11231-0000-00910-0000</t>
  </si>
  <si>
    <t>DIFERENCIA EN SERVICIO DE NEXTEL</t>
  </si>
  <si>
    <t>FRANCISCO JAVIER MORENO</t>
  </si>
  <si>
    <t>11231-0000-00909-0000</t>
  </si>
  <si>
    <t>CARLOS ALEJANDRO LOPEZ TOVAR</t>
  </si>
  <si>
    <t>11231-0000-00908-0000</t>
  </si>
  <si>
    <t>MARIA DE LOS ANGELES RAMIREZ VAZQUEZ</t>
  </si>
  <si>
    <t>11231-0000-00907-0000</t>
  </si>
  <si>
    <t>FEDERACION NACIONAL DE AJEDREZ DE MEXICO, A.C.</t>
  </si>
  <si>
    <t>11231-0000-00906-0000</t>
  </si>
  <si>
    <t>JOSE MEDINA RAMOS</t>
  </si>
  <si>
    <t>11231-0000-00905-0000</t>
  </si>
  <si>
    <t>JUAN MANUEL RODRIGUEZ</t>
  </si>
  <si>
    <t>11231-0000-00904-0000</t>
  </si>
  <si>
    <t>FERRETERA INDUSTRIAL LEONESA, S.A. DE C.V.</t>
  </si>
  <si>
    <t>11231-0000-00902-0000</t>
  </si>
  <si>
    <t>JOSE LUIS DIAZ AGUILAR</t>
  </si>
  <si>
    <t>11231-0000-00901-0000</t>
  </si>
  <si>
    <t>PAGO DE MAESTRIA</t>
  </si>
  <si>
    <t>11231-0000-00900-0021</t>
  </si>
  <si>
    <t>VILLASEÑOR GONZALEZ SOFIA</t>
  </si>
  <si>
    <t>11231-0000-00900-0020</t>
  </si>
  <si>
    <t>TORRIJOS ROCHA BRENDA ARIANA</t>
  </si>
  <si>
    <t>11231-0000-00900-0019</t>
  </si>
  <si>
    <t>SANCHEZ ARENAS ERIKA DEL CARMEN</t>
  </si>
  <si>
    <t>11231-0000-00900-0018</t>
  </si>
  <si>
    <t>RUIZ MENDOZA LUIS ARTURO</t>
  </si>
  <si>
    <t>11231-0000-00900-0017</t>
  </si>
  <si>
    <t>RIVERA CISNEROS ANTONIO EUGENIO</t>
  </si>
  <si>
    <t>11231-0000-00900-0016</t>
  </si>
  <si>
    <t>ABDALAH MUÑOZ SERGIO ANDRES</t>
  </si>
  <si>
    <t>11231-0000-00900-0015</t>
  </si>
  <si>
    <t>RANGEL JANTES NESTOR</t>
  </si>
  <si>
    <t>11231-0000-00900-0014</t>
  </si>
  <si>
    <t>PEREZ RODRIGUEZ MARIA EUGENIA</t>
  </si>
  <si>
    <t>11231-0000-00900-0013</t>
  </si>
  <si>
    <t>PERALTA AVILES OSCAR FERNANDO</t>
  </si>
  <si>
    <t>11231-0000-00900-0012</t>
  </si>
  <si>
    <t>NICASIO CERVERA MARIA MAURA</t>
  </si>
  <si>
    <t>11231-0000-00900-0011</t>
  </si>
  <si>
    <t>MALDONADO HERNANDEZ MONICA</t>
  </si>
  <si>
    <t>11231-0000-00900-0010</t>
  </si>
  <si>
    <t>MACIAS GONZALEZ JOSE ALFREDO</t>
  </si>
  <si>
    <t>11231-0000-00900-0009</t>
  </si>
  <si>
    <t>MACIAS CONCHAS MAYELA GERARDINA</t>
  </si>
  <si>
    <t>11231-0000-00900-0008</t>
  </si>
  <si>
    <t>LOPEZ GARCIA JAZMIN ADRIANA</t>
  </si>
  <si>
    <t>11231-0000-00900-0007</t>
  </si>
  <si>
    <t>HERNANDEZ SALAZAR LUIS ARTURO</t>
  </si>
  <si>
    <t>11231-0000-00900-0006</t>
  </si>
  <si>
    <t>HERNANDEZ CASTILLO MARCO ANTONIO</t>
  </si>
  <si>
    <t>11231-0000-00900-0005</t>
  </si>
  <si>
    <t>GONZALEZ PARRA LAURA MOSERRAT</t>
  </si>
  <si>
    <t>11231-0000-00900-0004</t>
  </si>
  <si>
    <t>GOMEZ GONZALEZ IGNACIO MARTIN</t>
  </si>
  <si>
    <t>11231-0000-00900-0003</t>
  </si>
  <si>
    <t>DEVETAC HOLLMAN GERARDO ALBERTO</t>
  </si>
  <si>
    <t>11231-0000-00900-0002</t>
  </si>
  <si>
    <t>ALONZO LARA JESSICA DEL YAZMIN</t>
  </si>
  <si>
    <t>11231-0000-00900-0001</t>
  </si>
  <si>
    <t>ERIKA DEL CARMEN LOPEZ CASTRO</t>
  </si>
  <si>
    <t>11231-0000-00807-0000</t>
  </si>
  <si>
    <t>JOSE ALFREDO MACIAS GONZALEZ</t>
  </si>
  <si>
    <t>11231-0000-00806-0000</t>
  </si>
  <si>
    <t>11231-0000-00805-0000</t>
  </si>
  <si>
    <t>SERGIO ARTURO CABRERA PEÑA</t>
  </si>
  <si>
    <t>11231-0000-00804-0000</t>
  </si>
  <si>
    <t>GRUPO NOVEM, S.A. DE C.V.</t>
  </si>
  <si>
    <t>11231-0000-00802-0000</t>
  </si>
  <si>
    <t>SALUD DIGNA PARA TODOS I.A.P</t>
  </si>
  <si>
    <t>11231-0000-00801-0000</t>
  </si>
  <si>
    <t>ALAN OLIVARES LOPEZ</t>
  </si>
  <si>
    <t>11231-0000-00800-0001</t>
  </si>
  <si>
    <t>JULIO HERNANDEZ VERA</t>
  </si>
  <si>
    <t>11231-0000-00718-0000</t>
  </si>
  <si>
    <t>JOSE ANTONIO GONZALEZ SANTOS</t>
  </si>
  <si>
    <t>11231-0000-00717-0000</t>
  </si>
  <si>
    <t>GAS EXPRESS NIETO, S.A. DE C.V.</t>
  </si>
  <si>
    <t>11231-0000-00714-0000</t>
  </si>
  <si>
    <t>SEP DEGTIS</t>
  </si>
  <si>
    <t>11231-0000-00711-0000</t>
  </si>
  <si>
    <t>11231-0000-00710-0000</t>
  </si>
  <si>
    <t>JUANA VARGAS URRUTIA</t>
  </si>
  <si>
    <t>11231-0000-00708-0000</t>
  </si>
  <si>
    <t>ENRIQUE ANTONIO GODINEZ DIAZ</t>
  </si>
  <si>
    <t>11231-0000-00706-0000</t>
  </si>
  <si>
    <t>LAURA RAMIREZ MORENO</t>
  </si>
  <si>
    <t>11231-0000-00705-0000</t>
  </si>
  <si>
    <t>REINTEGRO EN PROCESO</t>
  </si>
  <si>
    <t>MUNICIPIO DE LEON (REINTEGRO)</t>
  </si>
  <si>
    <t>11231-0000-00701-0000</t>
  </si>
  <si>
    <t>GERARDO ALBERTO DEVETAC HOLLMAN</t>
  </si>
  <si>
    <t>11231-0000-00699-0000</t>
  </si>
  <si>
    <t>ROGELIO RAMIREZ SALINAS</t>
  </si>
  <si>
    <t>11231-0000-00692-0000</t>
  </si>
  <si>
    <t>DAVID GOMEZ MONJARAZ</t>
  </si>
  <si>
    <t>11231-0000-00682-0000</t>
  </si>
  <si>
    <t>INSTITUTO NACIONAL DE ESTADISTICAS Y GEOGRAFIA E INFORMATICA</t>
  </si>
  <si>
    <t>11231-0000-00679-0000</t>
  </si>
  <si>
    <t>BANORTE CUENTA CORRIENTE</t>
  </si>
  <si>
    <t>11231-0000-00676-0000</t>
  </si>
  <si>
    <t>PROMOTORA LEONESA S.A. DE C.V.</t>
  </si>
  <si>
    <t>11231-0000-00669-0000</t>
  </si>
  <si>
    <t>NESTOR RANGEL JANTES</t>
  </si>
  <si>
    <t>11231-0000-00658-0000</t>
  </si>
  <si>
    <t>GASMART</t>
  </si>
  <si>
    <t>11231-0000-00653-0000</t>
  </si>
  <si>
    <t>MORALES MEDINA AGUSTIN(EQUIP LEONAS AYB)</t>
  </si>
  <si>
    <t>11231-0000-00646-0000</t>
  </si>
  <si>
    <t>ADELANTO DE NOMINA</t>
  </si>
  <si>
    <t>11231-0000-00644-0064</t>
  </si>
  <si>
    <t>LESLI DEL ROCIO ABARCA PEREZ</t>
  </si>
  <si>
    <t>11231-0000-00644-0037</t>
  </si>
  <si>
    <t>JULIAN HERNANDEZ ARELLANO</t>
  </si>
  <si>
    <t>11231-0000-00644-0035</t>
  </si>
  <si>
    <t>JUAN DEL VALLE ESCOBAR</t>
  </si>
  <si>
    <t>11231-0000-00644-0023</t>
  </si>
  <si>
    <t>PENDIENTE DE AJUSTE</t>
  </si>
  <si>
    <t>MARCO CESAR MAGAÑA CAUDILLO</t>
  </si>
  <si>
    <t>11231-0000-00644-0009</t>
  </si>
  <si>
    <t>JORGE IGNACIO MEDINA ZAPIEN</t>
  </si>
  <si>
    <t>11231-0000-00644-0004</t>
  </si>
  <si>
    <t>SISTEMA DE ALCANTARILLADO Y AGUA POTABLE (SAPAL)</t>
  </si>
  <si>
    <t>11231-0000-00643-0000</t>
  </si>
  <si>
    <t>REGIDOR JOSE LUIS ZUÑIGA</t>
  </si>
  <si>
    <t>11231-0000-00641-0000</t>
  </si>
  <si>
    <t>11231-0000-00637-0000</t>
  </si>
  <si>
    <t>11231-0000-00557-0000</t>
  </si>
  <si>
    <t>MA. CRISTINA ALMADA MARTINEZ</t>
  </si>
  <si>
    <t>11231-0000-00548-0000</t>
  </si>
  <si>
    <t>JAQUELINE BERENICE GARCIA ABUNDEZ</t>
  </si>
  <si>
    <t>11231-0000-00540-0000</t>
  </si>
  <si>
    <t>ISABEL JASSO DEL ANGEL</t>
  </si>
  <si>
    <t>11231-0000-00537-0000</t>
  </si>
  <si>
    <t>AMALIA FLORES PAZ</t>
  </si>
  <si>
    <t>11231-0000-00535-0000</t>
  </si>
  <si>
    <t>MARIA GUADALUPE MUÑOZ MUÑOZ</t>
  </si>
  <si>
    <t>11231-0000-00525-0000</t>
  </si>
  <si>
    <t>MA. DE LOURDES MORENO VALADEZ</t>
  </si>
  <si>
    <t>11231-0000-00522-0000</t>
  </si>
  <si>
    <t>CATALINA LINO RAMIREZ</t>
  </si>
  <si>
    <t>11231-0000-00521-0000</t>
  </si>
  <si>
    <t>RICARDO SALDAÑA PORRAS</t>
  </si>
  <si>
    <t>11231-0000-00493-0000</t>
  </si>
  <si>
    <t>SEGURIDAD PRIVADA ERUMA</t>
  </si>
  <si>
    <t>11231-0000-00489-0000</t>
  </si>
  <si>
    <t>FATIMA HORTA</t>
  </si>
  <si>
    <t>11231-0000-00480-0000</t>
  </si>
  <si>
    <t>LESLY ABARCA</t>
  </si>
  <si>
    <t>11231-0000-00478-0000</t>
  </si>
  <si>
    <t>LUZ MARÍA ESCOBAR MANRIQUEZ</t>
  </si>
  <si>
    <t>11231-0000-00476-0000</t>
  </si>
  <si>
    <t>CODE</t>
  </si>
  <si>
    <t>11231-0000-00454-0000</t>
  </si>
  <si>
    <t>MARIA DE JESUS NEGRETE RODRIGUEZ</t>
  </si>
  <si>
    <t>11231-0000-00450-0000</t>
  </si>
  <si>
    <t>11231-0000-00445-0000</t>
  </si>
  <si>
    <t>ALICIA MARTINEZ JARAMILLO</t>
  </si>
  <si>
    <t>11231-0000-00424-0000</t>
  </si>
  <si>
    <t>TANIA ARACELI CORDERO GARCIA</t>
  </si>
  <si>
    <t>11231-0000-00423-0000</t>
  </si>
  <si>
    <t>MARTHA TORRES RAMIREZ</t>
  </si>
  <si>
    <t>11231-0000-00416-0000</t>
  </si>
  <si>
    <t>MA. DEL ROCIO CARREON HERNANDEZ</t>
  </si>
  <si>
    <t>11231-0000-00411-0000</t>
  </si>
  <si>
    <t>MA. GUADALUPE MUÑOZ</t>
  </si>
  <si>
    <t>11231-0000-00407-0000</t>
  </si>
  <si>
    <t>MARIO MANRIQUEZ RAMIREZ</t>
  </si>
  <si>
    <t>11231-0000-00402-0000</t>
  </si>
  <si>
    <t>REBECA ISABEL AYALA VAZQUEZ</t>
  </si>
  <si>
    <t>11231-0000-00397-0000</t>
  </si>
  <si>
    <t>SPEED TIME SA DE CV</t>
  </si>
  <si>
    <t>11231-0000-00388-0000</t>
  </si>
  <si>
    <t>RECARGOS DE NOMINAL CURSOS DE VERANO</t>
  </si>
  <si>
    <t>11231-0000-00378-0000</t>
  </si>
  <si>
    <t>MAPFRE TEPEYAC S.A.</t>
  </si>
  <si>
    <t>11231-0000-00372-0000</t>
  </si>
  <si>
    <t>JORGE ALBERTO VARGAS PINOS</t>
  </si>
  <si>
    <t>11231-0000-00352-0042</t>
  </si>
  <si>
    <t>DIFERENCIA EN COMPRAS</t>
  </si>
  <si>
    <t>MARTHA TORRES JASSO</t>
  </si>
  <si>
    <t>11231-0000-00351-0000</t>
  </si>
  <si>
    <t>11231-0000-00342-0000</t>
  </si>
  <si>
    <t>ANGUIANO PEREZ JORGE ARTURO</t>
  </si>
  <si>
    <t>11231-0000-00207-0002</t>
  </si>
  <si>
    <t>SERRATO ROJAS HECTOR MARTIN</t>
  </si>
  <si>
    <t>11231-0000-00194-0004</t>
  </si>
  <si>
    <t>DIFERENCIA DE VALES</t>
  </si>
  <si>
    <t>VERONICA GUTIERREZ MATA</t>
  </si>
  <si>
    <t>11231-0000-00193-0000</t>
  </si>
  <si>
    <t>VENDOR PUBLICIDAD EXTERIOR</t>
  </si>
  <si>
    <t>11231-0000-00187-0000</t>
  </si>
  <si>
    <t>LUIS RAYMUNDO ROMO MURILLO</t>
  </si>
  <si>
    <t>11231-0000-00178-0239</t>
  </si>
  <si>
    <t>RODRIGO PADILLA SEGOVIA</t>
  </si>
  <si>
    <t>11231-0000-00178-0238</t>
  </si>
  <si>
    <t>GABRIEL AVIÑA HERNANDEZ</t>
  </si>
  <si>
    <t>11231-0000-00178-0237</t>
  </si>
  <si>
    <t>ALEJANDRO NEGRETE ANDRADE</t>
  </si>
  <si>
    <t>11231-0000-00178-0236</t>
  </si>
  <si>
    <t>FRANCISCO JAVIER FLORES PALOMARES</t>
  </si>
  <si>
    <t>11231-0000-00178-0235</t>
  </si>
  <si>
    <t>11231-0000-00178-0234</t>
  </si>
  <si>
    <t>JAVIER MORENO ACOSTA</t>
  </si>
  <si>
    <t>11231-0000-00178-0233</t>
  </si>
  <si>
    <t>JUAN FRANCISCO MORENO MANRIQUE</t>
  </si>
  <si>
    <t>11231-0000-00178-0232</t>
  </si>
  <si>
    <t>VICTOR ANDRES LOPEZ GONZALEZ</t>
  </si>
  <si>
    <t>11231-0000-00178-0231</t>
  </si>
  <si>
    <t>ALFREDO JACOBO ESPINOZA</t>
  </si>
  <si>
    <t>11231-0000-00178-0230</t>
  </si>
  <si>
    <t>FRANCISCO DE LA PAZ ESPARZA CANO</t>
  </si>
  <si>
    <t>11231-0000-00178-0229</t>
  </si>
  <si>
    <t>11231-0000-00178-0228</t>
  </si>
  <si>
    <t>DANIEL EMIGDIO ROMO MARQUEZ</t>
  </si>
  <si>
    <t>11231-0000-00178-0227</t>
  </si>
  <si>
    <t>FRANCISCO AUGUSTO RIOS VILLALPANDO</t>
  </si>
  <si>
    <t>11231-0000-00178-0226</t>
  </si>
  <si>
    <t>ARTURO ISRAEL MENDEZ ARANDA</t>
  </si>
  <si>
    <t>11231-0000-00178-0225</t>
  </si>
  <si>
    <t>LUIS ARTURO RUIZ MENDOZA</t>
  </si>
  <si>
    <t>11231-0000-00178-0224</t>
  </si>
  <si>
    <t>GABRIEL SUAREZ VELAZQUEZ</t>
  </si>
  <si>
    <t>11231-0000-00178-0223</t>
  </si>
  <si>
    <t>GERARDO ALBERTO DEVETAC GOLLMAN</t>
  </si>
  <si>
    <t>11231-0000-00178-0222</t>
  </si>
  <si>
    <t>ESTEBAN GABRIEL PADILLA RODRIGUEZ</t>
  </si>
  <si>
    <t>11231-0000-00178-0221</t>
  </si>
  <si>
    <t>11231-0000-00178-0220</t>
  </si>
  <si>
    <t>11231-0000-00178-0219</t>
  </si>
  <si>
    <t>ALBERTO FABRIZIO GUERRA COBIAN</t>
  </si>
  <si>
    <t>11231-0000-00178-0218</t>
  </si>
  <si>
    <t>11231-0000-00178-0217</t>
  </si>
  <si>
    <t>MIRIAM AVALOS SERVIN</t>
  </si>
  <si>
    <t>11231-0000-00178-0216</t>
  </si>
  <si>
    <t>ANA PAULINA AMEZQUITA NEGRETE</t>
  </si>
  <si>
    <t>11231-0000-00178-0215</t>
  </si>
  <si>
    <t>MA. DE LOS ANGELES RAMIREZ VAZQUEZ</t>
  </si>
  <si>
    <t>11231-0000-00178-0214</t>
  </si>
  <si>
    <t>11231-0000-00178-0213</t>
  </si>
  <si>
    <t>MARIA DE LA LUZ ARGOTE VALADEZ</t>
  </si>
  <si>
    <t>11231-0000-00178-0212</t>
  </si>
  <si>
    <t>ELIZABETH LOPEZ VAZQUEZ</t>
  </si>
  <si>
    <t>11231-0000-00178-0211</t>
  </si>
  <si>
    <t>CRISTINA SERRANO MORENO</t>
  </si>
  <si>
    <t>11231-0000-00178-0210</t>
  </si>
  <si>
    <t>JESSICA SELENE RAMIREZ HERNANDEZ</t>
  </si>
  <si>
    <t>11231-0000-00178-0209</t>
  </si>
  <si>
    <t>MARIA MAURA NICASIO CERVERA</t>
  </si>
  <si>
    <t>11231-0000-00178-0208</t>
  </si>
  <si>
    <t>SOFIA VILLASEÑOR GONZALEZ</t>
  </si>
  <si>
    <t>11231-0000-00178-0207</t>
  </si>
  <si>
    <t>ALEXIA ITZAYANA GOMEZ BEER</t>
  </si>
  <si>
    <t>11231-0000-00178-0206</t>
  </si>
  <si>
    <t>11231-0000-00178-0205</t>
  </si>
  <si>
    <t>ORALIA ARELLANO DIAZ</t>
  </si>
  <si>
    <t>11231-0000-00178-0203</t>
  </si>
  <si>
    <t>11231-0000-00178-0199</t>
  </si>
  <si>
    <t>11231-0000-00178-0196</t>
  </si>
  <si>
    <t>JOSE ISABEL ALVAREZ BOCANEGRA</t>
  </si>
  <si>
    <t>11231-0000-00178-0195</t>
  </si>
  <si>
    <t>ANGELA SUSANA TORRES ROMERO</t>
  </si>
  <si>
    <t>11231-0000-00178-0187</t>
  </si>
  <si>
    <t>MARIA DEL ROCIO ROCHA PADILLA</t>
  </si>
  <si>
    <t>11231-0000-00178-0186</t>
  </si>
  <si>
    <t>MONICA MALDONADO HERNANDEZ</t>
  </si>
  <si>
    <t>11231-0000-00178-0185</t>
  </si>
  <si>
    <t>MARIA ESMERALDA MARTINEZ MUÑOZ</t>
  </si>
  <si>
    <t>11231-0000-00178-0181</t>
  </si>
  <si>
    <t>PATRICIA DIAZ MARTINEZ</t>
  </si>
  <si>
    <t>11231-0000-00178-0180</t>
  </si>
  <si>
    <t>PAOLA NALLELY RENTERIA CRUCES</t>
  </si>
  <si>
    <t>11231-0000-00178-0179</t>
  </si>
  <si>
    <t>MARIA GUILLERMINA VEGA NUÑEZ</t>
  </si>
  <si>
    <t>11231-0000-00178-0178</t>
  </si>
  <si>
    <t>MANUEL ALEJANDRO ANICA GALEANA</t>
  </si>
  <si>
    <t>11231-0000-00178-0173</t>
  </si>
  <si>
    <t>11231-0000-00178-0168</t>
  </si>
  <si>
    <t>BRENDA ARIANA TORRIJOS ROCHA</t>
  </si>
  <si>
    <t>11231-0000-00178-0167</t>
  </si>
  <si>
    <t>11231-0000-00178-0165</t>
  </si>
  <si>
    <t>OMAR DANIEL PATIÑO TORRES</t>
  </si>
  <si>
    <t>11231-0000-00178-0157</t>
  </si>
  <si>
    <t>MAYELA GERARDINA MACIAS CONCHAS</t>
  </si>
  <si>
    <t>11231-0000-00178-0154</t>
  </si>
  <si>
    <t>11231-0000-00178-0151</t>
  </si>
  <si>
    <t>GUILLERMO HORTA BRACAMONTES</t>
  </si>
  <si>
    <t>11231-0000-00178-0144</t>
  </si>
  <si>
    <t>BEATRIZ ADRIANA JACINTO RANGEL</t>
  </si>
  <si>
    <t>11231-0000-00178-0142</t>
  </si>
  <si>
    <t>MARIA EUGENIA PEREZ RODRIGUEZ</t>
  </si>
  <si>
    <t>11231-0000-00178-0141</t>
  </si>
  <si>
    <t>ANA CRISTINA HERNANDEZ TRUJILLO</t>
  </si>
  <si>
    <t>11231-0000-00178-0139</t>
  </si>
  <si>
    <t>ANA MIREYA PADILLA URIBE</t>
  </si>
  <si>
    <t>11231-0000-00178-0138</t>
  </si>
  <si>
    <t>SANDRA DANIELA RAMIREZ ALBA</t>
  </si>
  <si>
    <t>11231-0000-00178-0133</t>
  </si>
  <si>
    <t>ERIKA DEL CARMEN SANCHEZ ARENAS</t>
  </si>
  <si>
    <t>11231-0000-00178-0132</t>
  </si>
  <si>
    <t>GERALDINE RODRIGUEZ JACOBO</t>
  </si>
  <si>
    <t>11231-0000-00178-0131</t>
  </si>
  <si>
    <t>MARTHA GUADALUPE SILLAS DELGADO</t>
  </si>
  <si>
    <t>11231-0000-00178-0124</t>
  </si>
  <si>
    <t>11231-0000-00178-0122</t>
  </si>
  <si>
    <t>11231-0000-00178-0121</t>
  </si>
  <si>
    <t>NORMA ANGELICA ZAMORA PONCE</t>
  </si>
  <si>
    <t>11231-0000-00178-0115</t>
  </si>
  <si>
    <t>JUAN JOSUE ALCANTAR HERNANDEZ</t>
  </si>
  <si>
    <t>11231-0000-00178-0109</t>
  </si>
  <si>
    <t>JULIO NAVA QUIROZ</t>
  </si>
  <si>
    <t>11231-0000-00178-0107</t>
  </si>
  <si>
    <t>11231-0000-00178-0104</t>
  </si>
  <si>
    <t>JUAN EDUARDO SALAZAR BETANZOS</t>
  </si>
  <si>
    <t>11231-0000-00178-0095</t>
  </si>
  <si>
    <t>11231-0000-00178-0093</t>
  </si>
  <si>
    <t>EN PROCESO DE PAGO</t>
  </si>
  <si>
    <t>LUIS ARTURO HERNANDEZ SALAZAR</t>
  </si>
  <si>
    <t>11231-0000-00178-0092</t>
  </si>
  <si>
    <t>OMAR MUÑOZ FLORES</t>
  </si>
  <si>
    <t>11231-0000-00178-0090</t>
  </si>
  <si>
    <t>IGNACIO MARTIN GOMEZ GONZALEZ</t>
  </si>
  <si>
    <t>11231-0000-00178-0083</t>
  </si>
  <si>
    <t>JUAN MANUEL GUERRA FUENTES</t>
  </si>
  <si>
    <t>11231-0000-00178-0078</t>
  </si>
  <si>
    <t>MARIA DE JESUS CAMARILLO BECERRA</t>
  </si>
  <si>
    <t>11231-0000-00178-0074</t>
  </si>
  <si>
    <t>11231-0000-00178-0066</t>
  </si>
  <si>
    <t>11231-0000-00178-0062</t>
  </si>
  <si>
    <t>ALFEREZ RODRIGUEZ J JESUS</t>
  </si>
  <si>
    <t>11231-0000-00178-0056</t>
  </si>
  <si>
    <t>MORENO JARAMILLO MARIO</t>
  </si>
  <si>
    <t>11231-0000-00178-0049</t>
  </si>
  <si>
    <t>MARTINEZ REYES ALEJANDRO</t>
  </si>
  <si>
    <t>11231-0000-00178-0045</t>
  </si>
  <si>
    <t>CARREÑO BERNAL MARIO</t>
  </si>
  <si>
    <t>11231-0000-00178-0032</t>
  </si>
  <si>
    <t>TORRES JASSO MARTHA ALICIA</t>
  </si>
  <si>
    <t>11231-0000-00178-0025</t>
  </si>
  <si>
    <t>TAVAREZ RIOS TANIA SARAI</t>
  </si>
  <si>
    <t>11231-0000-00178-0023</t>
  </si>
  <si>
    <t>RICO PEREZ ALEJANDRA</t>
  </si>
  <si>
    <t>11231-0000-00178-0021</t>
  </si>
  <si>
    <t>PALACIOS DELGADO SANDRA</t>
  </si>
  <si>
    <t>11231-0000-00178-0016</t>
  </si>
  <si>
    <t>MARIA VERONICA GUTIERREZ MATA</t>
  </si>
  <si>
    <t>11231-0000-00178-0011</t>
  </si>
  <si>
    <t>ESPARZA GONZALEZ DIANA ANGELICA</t>
  </si>
  <si>
    <t>11231-0000-00178-0006</t>
  </si>
  <si>
    <t>CORDERO GARCIA THANIA ARACELI</t>
  </si>
  <si>
    <t>11231-0000-00178-0004</t>
  </si>
  <si>
    <t>AGUILERA PEREZ OLGA</t>
  </si>
  <si>
    <t>11231-0000-00178-0001</t>
  </si>
  <si>
    <t>ELSA HERRERA BARRERA</t>
  </si>
  <si>
    <t>11231-0000-00167-0057</t>
  </si>
  <si>
    <t>JAIME AVIÑA PONCE</t>
  </si>
  <si>
    <t>11231-0000-00167-0056</t>
  </si>
  <si>
    <t>J. NESTOR RANGEL JANTES</t>
  </si>
  <si>
    <t>11231-0000-00167-0055</t>
  </si>
  <si>
    <t>ADOLFO PEREZ ALFEREZ</t>
  </si>
  <si>
    <t>11231-0000-00167-0054</t>
  </si>
  <si>
    <t>MA. MATILDE JIMENEZ AMARO</t>
  </si>
  <si>
    <t>11231-0000-00167-0050</t>
  </si>
  <si>
    <t>VIRGINA BONILLA AGUIRRE</t>
  </si>
  <si>
    <t>11231-0000-00167-0049</t>
  </si>
  <si>
    <t>SANDRA RUEDA SALAZAR</t>
  </si>
  <si>
    <t>11231-0000-00167-0048</t>
  </si>
  <si>
    <t>ANDRES DIAZ RODRIGUEZ</t>
  </si>
  <si>
    <t>11231-0000-00167-0047</t>
  </si>
  <si>
    <t>MARIA GOMEZ GUTIERREZ</t>
  </si>
  <si>
    <t>11231-0000-00167-0046</t>
  </si>
  <si>
    <t>FRANCISCO RODRIGUEZ MARTINEZ</t>
  </si>
  <si>
    <t>11231-0000-00167-0042</t>
  </si>
  <si>
    <t>ISABEL BARCO BARCO</t>
  </si>
  <si>
    <t>11231-0000-00167-0038</t>
  </si>
  <si>
    <t>MARIA GUADALUPE MUÑOZ</t>
  </si>
  <si>
    <t>11231-0000-00167-0031</t>
  </si>
  <si>
    <t>11231-0000-00167-0018</t>
  </si>
  <si>
    <t>MA DE LOS ANGELES AMARO FALCON</t>
  </si>
  <si>
    <t>11231-0000-00167-0001</t>
  </si>
  <si>
    <t>ANUNCIOS TECNICOS MOCTEZUMA</t>
  </si>
  <si>
    <t>11231-0000-00150-0000</t>
  </si>
  <si>
    <t>ELVA CECILIA SANCHEZ BRAVO</t>
  </si>
  <si>
    <t>11231-0000-00149-0350</t>
  </si>
  <si>
    <t>MAYRA GUADALUPE GUTIERREZ RODRIGUEZ</t>
  </si>
  <si>
    <t>11231-0000-00149-0349</t>
  </si>
  <si>
    <t>11231-0000-00149-0348</t>
  </si>
  <si>
    <t>CLAUDIA RAMIREZ ROMO</t>
  </si>
  <si>
    <t>11231-0000-00149-0347</t>
  </si>
  <si>
    <t>YOLANDA MONJARAZ HERNANDEZ</t>
  </si>
  <si>
    <t>11231-0000-00149-0346</t>
  </si>
  <si>
    <t>11231-0000-00149-0345</t>
  </si>
  <si>
    <t>11231-0000-00149-0343</t>
  </si>
  <si>
    <t>MARÍA DE LA LUZ ARGOTE VALADEZ</t>
  </si>
  <si>
    <t>11231-0000-00149-0342</t>
  </si>
  <si>
    <t>ALICIA MARTINEZ REYES</t>
  </si>
  <si>
    <t>11231-0000-00149-0333</t>
  </si>
  <si>
    <t>11231-0000-00149-0331</t>
  </si>
  <si>
    <t>11231-0000-00149-0326</t>
  </si>
  <si>
    <t>11231-0000-00149-0322</t>
  </si>
  <si>
    <t>MARIA DE LOS ANGELES AMARO FALCON</t>
  </si>
  <si>
    <t>11231-0000-00149-0318</t>
  </si>
  <si>
    <t>11231-0000-00149-0315</t>
  </si>
  <si>
    <t>DIFERENCIA POR PAGO</t>
  </si>
  <si>
    <t>HECTOR GUILLERMO RODRIGUEZ HDZ</t>
  </si>
  <si>
    <t>11231-0000-00149-0308</t>
  </si>
  <si>
    <t>CURSO DE VERANO PRESIDENCIA</t>
  </si>
  <si>
    <t>11231-0000-00149-0279</t>
  </si>
  <si>
    <t>11231-0000-00149-0183</t>
  </si>
  <si>
    <t>ANICETO TAVAREZ MENDOZA</t>
  </si>
  <si>
    <t>11231-0000-00149-0135</t>
  </si>
  <si>
    <t>11231-0000-00149-0111</t>
  </si>
  <si>
    <t>EQUIPOS Y TRACTORES DEL BAJIO, S.A. DE C</t>
  </si>
  <si>
    <t>11231-0000-00031-0000</t>
  </si>
  <si>
    <t>MARIO MORENO JARAMILLO</t>
  </si>
  <si>
    <t>11231-0000-00015-0000</t>
  </si>
  <si>
    <t>11231-0000-00013-0000</t>
  </si>
  <si>
    <t>CAJA POPULAR MEXICANA SC DE AP DE</t>
  </si>
  <si>
    <t>11231-0000-00012-0000</t>
  </si>
  <si>
    <t>REPOSICIÓN DE TARJETA</t>
  </si>
  <si>
    <t>DIANA ANGELICA ESPARZA GONZALEZ</t>
  </si>
  <si>
    <t>11231-0000-00001-0000</t>
  </si>
  <si>
    <t>ALMACEN DE HERRAMIENTAS MENORES STOCK</t>
  </si>
  <si>
    <t>'11518-2912-00000-0000</t>
  </si>
  <si>
    <t>ALM. PREN. DE SEG. Y PROT. PERS. STOCK</t>
  </si>
  <si>
    <t>'11516-2723-00000-0000</t>
  </si>
  <si>
    <t>ALMACEN VESTUARIOS Y UNIFORMES STOCK</t>
  </si>
  <si>
    <t>'11516-2712-00000-0000</t>
  </si>
  <si>
    <t>ALM. COMB. LUB Y ADITIVOS STOCK</t>
  </si>
  <si>
    <t>'11515-2614-00000-0000</t>
  </si>
  <si>
    <t>ALM. OTROS MAT. Y ART. DE CONS. STOCK</t>
  </si>
  <si>
    <t>'11513-2492-00000-0000</t>
  </si>
  <si>
    <t>ALMACEN DE EVENTOS KARDEX</t>
  </si>
  <si>
    <t>'11512-2231-00003-0000</t>
  </si>
  <si>
    <t>ALMACEN MATERIAL DE LIMPIEZA STOCK</t>
  </si>
  <si>
    <t>'11511-2162-00000-0000</t>
  </si>
  <si>
    <t>MATERIALES Y UT. Y EQU. MEN. DE T STOCK</t>
  </si>
  <si>
    <t>'11511-2143-00000-0000</t>
  </si>
  <si>
    <t>MATERIALES UTILES Y EQUIPOS MENORES DE T</t>
  </si>
  <si>
    <t>'11511-2141-00000-0000</t>
  </si>
  <si>
    <t>ALM. EQUIPOS MENORES DE OFICINA STOCK</t>
  </si>
  <si>
    <t>'11511-2115-00000-0000</t>
  </si>
  <si>
    <t>ALMACEN PAPELERIA Y UTILES DE OFIC STOCK</t>
  </si>
  <si>
    <t>'11511-2114-00000-0000</t>
  </si>
  <si>
    <t>TOTAL</t>
  </si>
  <si>
    <t>12639-0000-00001-0000</t>
  </si>
  <si>
    <t>OTRO MOBILIARIO Y EQ. EDUCACIONAL Y RECR</t>
  </si>
  <si>
    <t>12638-0000-00001-0000</t>
  </si>
  <si>
    <t>12637-0000-00001-0000</t>
  </si>
  <si>
    <t>MAQUINARIA Y EQUIPO PARA EL COMERCIO</t>
  </si>
  <si>
    <t>12636-0000-00001-0000</t>
  </si>
  <si>
    <t>OTRO EQUIPO DE TRANSPORTE</t>
  </si>
  <si>
    <t>12634-0000-00002-0000</t>
  </si>
  <si>
    <t>AUTOMOVILES Y CAMIONES</t>
  </si>
  <si>
    <t>12634-0000-00001-0000</t>
  </si>
  <si>
    <t>EQUIPO PARA USO MEDICO DENTAL</t>
  </si>
  <si>
    <t>12633-0000-00001-0000</t>
  </si>
  <si>
    <t>EQUIPO DE AUDIO Y VIDEO</t>
  </si>
  <si>
    <t>12632-0000-00001-0000</t>
  </si>
  <si>
    <t>MUEBLES EXCEPTO DE OFICINA</t>
  </si>
  <si>
    <t>12631-0000-00005-0000</t>
  </si>
  <si>
    <t>12631-0000-00003-0000</t>
  </si>
  <si>
    <t>COMPUTADORAS Y EQUIPO PERIFERICO</t>
  </si>
  <si>
    <t>12631-0000-00002-0000</t>
  </si>
  <si>
    <t>MUEBLES DE OFICINA Y ESTANTERIAS</t>
  </si>
  <si>
    <t>12631-0000-00001-0000</t>
  </si>
  <si>
    <t>1260    DEPRECIACIÓN Y DETERIORO ACUMULADA DE BIENES</t>
  </si>
  <si>
    <t>MAQ Y EQ P/EL COMERCIO Y LOS SER</t>
  </si>
  <si>
    <t>12469-5691-00001-0000</t>
  </si>
  <si>
    <t>12467-5671-00001-0000</t>
  </si>
  <si>
    <t>EQUIPO DE COMUNICACIÓN Y TELECOMUNICACIO</t>
  </si>
  <si>
    <t>12465-5651-00000-0000</t>
  </si>
  <si>
    <t>SISTEMAS DE AIRE ACONDICIONADO, CALEFACC</t>
  </si>
  <si>
    <t>12464-5641-00000-0000</t>
  </si>
  <si>
    <t>MAQUINARIA Y EQUIPO DE CONSTRUCCCION</t>
  </si>
  <si>
    <t>12463-5631-00000-0000</t>
  </si>
  <si>
    <t>12462-5621-00000-0000</t>
  </si>
  <si>
    <t>12449-5491-00000-0000</t>
  </si>
  <si>
    <t>12442-5421-00000-0000</t>
  </si>
  <si>
    <t>VEHÍCULOS Y EQUIPO TERRESTRE</t>
  </si>
  <si>
    <t>12441-5411-00000-0000</t>
  </si>
  <si>
    <t>EQUIPO PARA USO MÉDICO, DENTAL Y PARA LA</t>
  </si>
  <si>
    <t>12431-5311-00000-0000</t>
  </si>
  <si>
    <t>12429-5291-00000-0000</t>
  </si>
  <si>
    <t>CAMARAS FOTOGRAFICAS Y DE VIDEO</t>
  </si>
  <si>
    <t>12423-5231-00000-0000</t>
  </si>
  <si>
    <t>12422-5291-00000-0000</t>
  </si>
  <si>
    <t>12422-5221-00000-0000</t>
  </si>
  <si>
    <t>EQUIPO DE AUDIO Y DE VIDEO</t>
  </si>
  <si>
    <t>12421-5211-00000-0000</t>
  </si>
  <si>
    <t>MOBILIARIO Y EQUIPO PARA COMERCIO Y SERV</t>
  </si>
  <si>
    <t>12419-5192-00000-0000</t>
  </si>
  <si>
    <t>OTROS MOBILIARIOS Y EQUIPOS DE ADMINISTR</t>
  </si>
  <si>
    <t>12419-5191-00000-0000</t>
  </si>
  <si>
    <t>COMPUTADORAS Y EQUIPO PERIFÉRICO</t>
  </si>
  <si>
    <t>12413-5151-00000-0000</t>
  </si>
  <si>
    <t>MUEBLES, EXCEPTO DE OFICINA Y ESTANTERÍA</t>
  </si>
  <si>
    <t>12412-5121-00000-0000</t>
  </si>
  <si>
    <t>MUEBLES DE OFICINA Y ESTANTERÍA</t>
  </si>
  <si>
    <t>12411-5111-00000-0000</t>
  </si>
  <si>
    <t>I. INFORMACIÓN CONTABLE</t>
  </si>
  <si>
    <t>SOFWARE</t>
  </si>
  <si>
    <t>12651-0000-00001-0000</t>
  </si>
  <si>
    <t>1265    AMORTIZACIÓN ACUMULADA DE BIENES</t>
  </si>
  <si>
    <t>12510-5911-00000-0000</t>
  </si>
  <si>
    <t>TOTAL _1290</t>
  </si>
  <si>
    <t>TOTAL _1190</t>
  </si>
  <si>
    <t xml:space="preserve">CUENTAS X PAGAR CP </t>
  </si>
  <si>
    <t>JOZIMAE MALVAEZ</t>
  </si>
  <si>
    <t>21199-0000-01336-0000</t>
  </si>
  <si>
    <t>SOPLADORA DE LA U.D. PARQUE DEL ÁRBOL</t>
  </si>
  <si>
    <t>21199-0000-01335-0000</t>
  </si>
  <si>
    <t>MA. ELENA RAMIREZ GOMEZ</t>
  </si>
  <si>
    <t>21199-0000-01334-0000</t>
  </si>
  <si>
    <t>MARTIN ROSENDO HERNANDEZ LANDIN</t>
  </si>
  <si>
    <t>21199-0000-01333-0000</t>
  </si>
  <si>
    <t>BLAS ROCHA BALANDRAN</t>
  </si>
  <si>
    <t>21199-0000-01332-0000</t>
  </si>
  <si>
    <t>CRISTINA BEATRIZ SCHIAVI</t>
  </si>
  <si>
    <t>21199-0000-01331-0000</t>
  </si>
  <si>
    <t>21199-0000-01330-0000</t>
  </si>
  <si>
    <t>MARTHA ELENA HERRERA GRANADOS</t>
  </si>
  <si>
    <t>21199-0000-01328-0000</t>
  </si>
  <si>
    <t>POR DEFINIR</t>
  </si>
  <si>
    <t>CHARLES KOECH KANDIE</t>
  </si>
  <si>
    <t>21199-0000-01327-0000</t>
  </si>
  <si>
    <t>DAGOBERTO RODRIGUEZ VIRAMONTES</t>
  </si>
  <si>
    <t>21199-0000-01326-0000</t>
  </si>
  <si>
    <t>YESSICA ANDREE VELAZQUEZ REYES</t>
  </si>
  <si>
    <t>21199-0000-01325-0000</t>
  </si>
  <si>
    <t>JUAN MIGUEL VALTIERRA RAMOS</t>
  </si>
  <si>
    <t>21199-0000-01324-0000</t>
  </si>
  <si>
    <t>JORGE LUIS RAMIREZ SANCHEZ</t>
  </si>
  <si>
    <t>21199-0000-01323-0000</t>
  </si>
  <si>
    <t>GUADALUPE ALEJANDRA GARCIA ESQUIVEL</t>
  </si>
  <si>
    <t>21199-0000-01322-0000</t>
  </si>
  <si>
    <t>JESSICA GRISELDA RAMOS HERRERA</t>
  </si>
  <si>
    <t>21199-0000-01321-0000</t>
  </si>
  <si>
    <t>JAQUELINE BERENICE GARCIA</t>
  </si>
  <si>
    <t>21199-0000-01320-0000</t>
  </si>
  <si>
    <t>J. NATIVIDAD ROCHA SANCHEZ</t>
  </si>
  <si>
    <t>21199-0000-01319-0000</t>
  </si>
  <si>
    <t>JOSE HERNANDEZ ROBAINA</t>
  </si>
  <si>
    <t>21199-0000-01318-0000</t>
  </si>
  <si>
    <t>PAULO SERGIO MURILLO VALLEJO</t>
  </si>
  <si>
    <t>21199-0000-01317-0000</t>
  </si>
  <si>
    <t>ERENDIRA SARAHI RODRIGUEZ DE LA CRUZ</t>
  </si>
  <si>
    <t>21199-0000-01316-0000</t>
  </si>
  <si>
    <t>MONICA MENESES VANEGAS</t>
  </si>
  <si>
    <t>21199-0000-01315-0000</t>
  </si>
  <si>
    <t>LEONARDO MARTIN BURGOS ORNELAS</t>
  </si>
  <si>
    <t>21199-0000-01314-0000</t>
  </si>
  <si>
    <t>CAROLINA LIZET ESTRADA PARRA</t>
  </si>
  <si>
    <t>21199-0000-01313-0000</t>
  </si>
  <si>
    <t>JOSE GUADALUPE NAJERA OLIVA</t>
  </si>
  <si>
    <t>21199-0000-01312-0000</t>
  </si>
  <si>
    <t>ALBERTO JORGE BARAJAS GARCIA</t>
  </si>
  <si>
    <t>21199-0000-01311-0000</t>
  </si>
  <si>
    <t>YOTEKATL ALEJANDRO GUERRERO BECERRA</t>
  </si>
  <si>
    <t>21199-0000-01310-0000</t>
  </si>
  <si>
    <t>BANORTE TERMINAL</t>
  </si>
  <si>
    <t>21199-0000-01309-0000</t>
  </si>
  <si>
    <t>21199-0000-01308-0000</t>
  </si>
  <si>
    <t>ERIC DANIEL CASTILLO MARQUEZ</t>
  </si>
  <si>
    <t>21199-0000-01307-0000</t>
  </si>
  <si>
    <t>JOSE LUIS FRANCO MEJIA</t>
  </si>
  <si>
    <t>21199-0000-01306-0000</t>
  </si>
  <si>
    <t>VIRTUS GTO VOLEYBALL CLUB A.C.</t>
  </si>
  <si>
    <t>21199-0000-01305-0000</t>
  </si>
  <si>
    <t>RAFAEL PULIDO RUBIO</t>
  </si>
  <si>
    <t>21199-0000-01304-0000</t>
  </si>
  <si>
    <t>CARLOS ALBERTO HERNANDEZ ARTEAGA</t>
  </si>
  <si>
    <t>21199-0000-01303-0000</t>
  </si>
  <si>
    <t>ASESORIA EMPRESARIAL MATOS, S.A. DE C.V.</t>
  </si>
  <si>
    <t>21199-0000-01302-0000</t>
  </si>
  <si>
    <t>PAGO EN ENERO</t>
  </si>
  <si>
    <t>21199-0000-01301-0000</t>
  </si>
  <si>
    <t>INSTITUTO ALCALA DE CIENCIAS Y ESPECIALIDADES DE LA SALUD, MEXICO</t>
  </si>
  <si>
    <t>21199-0000-01300-0000</t>
  </si>
  <si>
    <t>MARCO ANTONIO HERNANDEZ CASTILLO</t>
  </si>
  <si>
    <t>21199-0000-01298-0000</t>
  </si>
  <si>
    <t>BERTHA AMERICA CHIRINOS TORRES</t>
  </si>
  <si>
    <t>21199-0000-01297-0000</t>
  </si>
  <si>
    <t>21199-0000-01296-0000</t>
  </si>
  <si>
    <t>21199-0000-01295-0000</t>
  </si>
  <si>
    <t>21199-0000-01294-0000</t>
  </si>
  <si>
    <t>INSTITUTO ESTATAL DE SALUD</t>
  </si>
  <si>
    <t>21199-0000-01293-0000</t>
  </si>
  <si>
    <t>ASSOCIATION OF INTERNATIONAL MARTHON AND DISTANCE RACES</t>
  </si>
  <si>
    <t>21199-0000-01292-0000</t>
  </si>
  <si>
    <t>SPEED TIME, S.A. DE C.V.</t>
  </si>
  <si>
    <t>21199-0000-01291-0000</t>
  </si>
  <si>
    <t>CAJA POPULAR MEXICANA, S.C. DE A.P. DE R.L. DE C.V.</t>
  </si>
  <si>
    <t>21199-0000-01290-0000</t>
  </si>
  <si>
    <t>MIRYAM MARTINEZ LINARES</t>
  </si>
  <si>
    <t>21199-0000-01289-0000</t>
  </si>
  <si>
    <t>JOSE DE JESUS GARCIA GARCIA</t>
  </si>
  <si>
    <t>21199-0000-01288-0000</t>
  </si>
  <si>
    <t>KARLA MONTSERRAT DIAZ GALVAN</t>
  </si>
  <si>
    <t>21199-0000-01287-0000</t>
  </si>
  <si>
    <t>OSCAR EDGARDO CRUZ BERMUDEZ</t>
  </si>
  <si>
    <t>21199-0000-01286-0000</t>
  </si>
  <si>
    <t>FRANQUISIEBLE, S.A.P.I. DE C.V.</t>
  </si>
  <si>
    <t>21199-0000-01285-0000</t>
  </si>
  <si>
    <t>HDI SEGUROS, S.A. DE C.V.</t>
  </si>
  <si>
    <t>21199-0000-01284-0000</t>
  </si>
  <si>
    <t>REBECA ROSALINDA SOLIS GONZALEZ</t>
  </si>
  <si>
    <t>21199-0000-01283-0000</t>
  </si>
  <si>
    <t>21199-0000-01282-0000</t>
  </si>
  <si>
    <t>MONICA FERRO VILLAGOMEZ</t>
  </si>
  <si>
    <t>21199-0000-01280-0000</t>
  </si>
  <si>
    <t>RAUL NORAT BASTER</t>
  </si>
  <si>
    <t>21199-0000-01279-0000</t>
  </si>
  <si>
    <t>INMOBILIARIA PASEO DE LA REFORMA, S.A. DE C.V.</t>
  </si>
  <si>
    <t>21199-0000-01278-0000</t>
  </si>
  <si>
    <t>FRANCISCO RAFAEL PACHECO VALDOVINOS</t>
  </si>
  <si>
    <t>21199-0000-01277-0000</t>
  </si>
  <si>
    <t>HUGO ALONSO</t>
  </si>
  <si>
    <t>21199-0000-01275-0000</t>
  </si>
  <si>
    <t>ENRIQUE MARTINEZ OLIVA</t>
  </si>
  <si>
    <t>21199-0000-01274-0000</t>
  </si>
  <si>
    <t>PROABEJAS, A.C.</t>
  </si>
  <si>
    <t>21199-0000-01272-0000</t>
  </si>
  <si>
    <t>HECTOR LUNA CID</t>
  </si>
  <si>
    <t>21199-0000-01271-0000</t>
  </si>
  <si>
    <t>JOSEFINA RUEDA AMEZQUITA</t>
  </si>
  <si>
    <t>21199-0000-01269-0000</t>
  </si>
  <si>
    <t>1 SALUD DIGNA PARA TODOS I.A.P.</t>
  </si>
  <si>
    <t>21199-0000-01267-0000</t>
  </si>
  <si>
    <t>JOSE ANTONIO HERNANDEZ SANTOYO</t>
  </si>
  <si>
    <t>21199-0000-01265-0000</t>
  </si>
  <si>
    <t>SARA YENIRA HERNANDEZ MENDEZ</t>
  </si>
  <si>
    <t>21199-0000-01261-0000</t>
  </si>
  <si>
    <t>UNIVERSIDAD MERIDIANO, A.C.</t>
  </si>
  <si>
    <t>21199-0000-01260-0000</t>
  </si>
  <si>
    <t>21199-0000-01255-0000</t>
  </si>
  <si>
    <t>EDUARDO DE LA CRUZ AGÜERO ESPONDA</t>
  </si>
  <si>
    <t>21199-0000-01242-0000</t>
  </si>
  <si>
    <t>GIMNASIO MIK, S.A. DE C.V.</t>
  </si>
  <si>
    <t>21199-0000-01238-0000</t>
  </si>
  <si>
    <t>THONA SEGUROS, S.A. DE C.V.</t>
  </si>
  <si>
    <t>21199-0000-01237-0000</t>
  </si>
  <si>
    <t>SAUL DAVID GOMEZ AVILA</t>
  </si>
  <si>
    <t>21199-0000-01231-0000</t>
  </si>
  <si>
    <t>LETICIA AVALOS LOPEZ</t>
  </si>
  <si>
    <t>21199-0000-01228-0000</t>
  </si>
  <si>
    <t>JUAN FRANCISCO MANUEL MENDEZ GARCIA</t>
  </si>
  <si>
    <t>21199-0000-01222-0000</t>
  </si>
  <si>
    <t>21199-0000-01219-0000</t>
  </si>
  <si>
    <t>GUSTAVO DE IGNACIO CORDERO</t>
  </si>
  <si>
    <t>21199-0000-01215-0000</t>
  </si>
  <si>
    <t>NAVA BARAJAS JOSE MANUEL</t>
  </si>
  <si>
    <t>21199-0000-01209-0000</t>
  </si>
  <si>
    <t>21199-0000-01202-0000</t>
  </si>
  <si>
    <t>AT&amp;T COMUNICACIONES DIGITALES, S. DE R.L. DE C.V.</t>
  </si>
  <si>
    <t>21199-0000-01197-0000</t>
  </si>
  <si>
    <t>EN PROCESO DE AJUSTE</t>
  </si>
  <si>
    <t>LUIS ALBERTO CERVANTES NIETO</t>
  </si>
  <si>
    <t>21199-0000-01196-0000</t>
  </si>
  <si>
    <t>RACQUETBOL DEL BAJIO, A.C.</t>
  </si>
  <si>
    <t>21199-0000-01189-0000</t>
  </si>
  <si>
    <t>SPORT PROMOTION, S.A. DE C.V.</t>
  </si>
  <si>
    <t>21199-0000-01188-0000</t>
  </si>
  <si>
    <t>21199-0000-01185-0000</t>
  </si>
  <si>
    <t>HECTOR TORRES GARCIA</t>
  </si>
  <si>
    <t>21199-0000-01175-0000</t>
  </si>
  <si>
    <t>AT&amp;T COMERCIALIZACION MOVIL, S. DE R.L. DE C.V.</t>
  </si>
  <si>
    <t>21199-0000-01172-0000</t>
  </si>
  <si>
    <t>ENLACE TPE, S.A. DE C.V.</t>
  </si>
  <si>
    <t>21199-0000-01171-0000</t>
  </si>
  <si>
    <t>SANDRA PAULINA ABOITES SANTIBAÑEZ</t>
  </si>
  <si>
    <t>21199-0000-01160-0000</t>
  </si>
  <si>
    <t>MARIA FERNANDA CORNEJO HUGO</t>
  </si>
  <si>
    <t>21199-0000-01157-0000</t>
  </si>
  <si>
    <t>21199-0000-01084-0000</t>
  </si>
  <si>
    <t>21199-0000-01078-0000</t>
  </si>
  <si>
    <t>SEP DGETIS CETIS 21</t>
  </si>
  <si>
    <t>21199-0000-01072-0000</t>
  </si>
  <si>
    <t>21199-0000-01060-0000</t>
  </si>
  <si>
    <t>RITA RIOS REYEZ</t>
  </si>
  <si>
    <t>21199-0000-01059-0000</t>
  </si>
  <si>
    <t>CREDITO PRODUCTIVO CRE-SER SAPI DE C.V.</t>
  </si>
  <si>
    <t>21199-0000-01055-0000</t>
  </si>
  <si>
    <t>FIANZA DE SISTEMA DE COMPETENCIA</t>
  </si>
  <si>
    <t>21199-0000-01054-0000</t>
  </si>
  <si>
    <t>GERARDO DIAZ LEDEZMA</t>
  </si>
  <si>
    <t>21199-0000-01041-0000</t>
  </si>
  <si>
    <t>SI VALE MEXICO, S.A. DE C.V.</t>
  </si>
  <si>
    <t>21199-0000-00999-0000</t>
  </si>
  <si>
    <t>JUAN VELAZQUEZ SANDOVAL</t>
  </si>
  <si>
    <t>21199-0000-00996-0000</t>
  </si>
  <si>
    <t>ANA LETICIA OSUNA LUNA</t>
  </si>
  <si>
    <t>21199-0000-00989-0000</t>
  </si>
  <si>
    <t>ROSA ARIAS RIOS</t>
  </si>
  <si>
    <t>21199-0000-00985-0000</t>
  </si>
  <si>
    <t>FRANCISCO HERNANDEZ RAMIREZ</t>
  </si>
  <si>
    <t>21199-0000-00984-0000</t>
  </si>
  <si>
    <t>SISTEMA DE AGUA POTABLE Y ALCANTARILLADO DE LEÓN</t>
  </si>
  <si>
    <t>21199-0000-00979-0000</t>
  </si>
  <si>
    <t>ALONDRA MURILLO HERNANDEZ</t>
  </si>
  <si>
    <t>21199-0000-00978-0000</t>
  </si>
  <si>
    <t>YADIRA CORTES LINARES</t>
  </si>
  <si>
    <t>21199-0000-00977-0000</t>
  </si>
  <si>
    <t>21199-0000-00966-0000</t>
  </si>
  <si>
    <t>SEHEILA LIZBETH MUÑOZ HINOJOSA</t>
  </si>
  <si>
    <t>21199-0000-00963-0000</t>
  </si>
  <si>
    <t>EOS SOLUCIONES, S DE R.L. DE C.V.</t>
  </si>
  <si>
    <t>21199-0000-00918-0000</t>
  </si>
  <si>
    <t>ISABEL ELENA SANTILLAN CANO</t>
  </si>
  <si>
    <t>21199-0000-00909-0000</t>
  </si>
  <si>
    <t>BEATRIZ CECILIA TREVIÑO FIGUEROA</t>
  </si>
  <si>
    <t>21199-0000-00896-0000</t>
  </si>
  <si>
    <t>ESCUADRÓN COBRA</t>
  </si>
  <si>
    <t>21199-0000-00890-0000</t>
  </si>
  <si>
    <t>ALEJANDRA RICO PÉREZ</t>
  </si>
  <si>
    <t>21199-0000-00888-0000</t>
  </si>
  <si>
    <t>RETENCIONES FEDERACION MEXICANA DE ATLETISMO</t>
  </si>
  <si>
    <t>21199-0000-00869-0000</t>
  </si>
  <si>
    <t>JUAN GABRIEL GIL MARIN</t>
  </si>
  <si>
    <t>21199-0000-00865-0000</t>
  </si>
  <si>
    <t>21199-0000-00817-0000</t>
  </si>
  <si>
    <t>RODRIGUEZ GUZMAN JOSE RAUL</t>
  </si>
  <si>
    <t>21199-0000-00806-0000</t>
  </si>
  <si>
    <t>MIRIAM FABIOLA MENDEZ LOPEZ</t>
  </si>
  <si>
    <t>21199-0000-00802-0000</t>
  </si>
  <si>
    <t>EMETERIO PATLAN MURILLO</t>
  </si>
  <si>
    <t>21199-0000-00750-0000</t>
  </si>
  <si>
    <t>PERLA PATRICIA MOJICA HERNÁNDEZ</t>
  </si>
  <si>
    <t>21199-0000-00689-0000</t>
  </si>
  <si>
    <t>MA GUADALUPE MERCADO ESPINOZA</t>
  </si>
  <si>
    <t>21199-0000-00581-0000</t>
  </si>
  <si>
    <t>CARLOS ARGUETA GONZALEZ</t>
  </si>
  <si>
    <t>21199-0000-00541-0000</t>
  </si>
  <si>
    <t>ESTEFANIA GARCIA PEREA</t>
  </si>
  <si>
    <t>21199-0000-00517-0000</t>
  </si>
  <si>
    <t>J. JESUS ALFEREZ RODRIGUEZ</t>
  </si>
  <si>
    <t>21199-0000-00510-0000</t>
  </si>
  <si>
    <t>21199-0000-00498-0000</t>
  </si>
  <si>
    <t>JORGE LUIS AGUIRRE SOLIS</t>
  </si>
  <si>
    <t>21199-0000-00490-0000</t>
  </si>
  <si>
    <t>MONREAL PACHECO BERNARDO</t>
  </si>
  <si>
    <t>21199-0000-00469-0000</t>
  </si>
  <si>
    <t>MORENO RAMIREZ FELIPE CARLOS</t>
  </si>
  <si>
    <t>21199-0000-00448-0000</t>
  </si>
  <si>
    <t>FRANCISCO PEREZ GUTIERREZ</t>
  </si>
  <si>
    <t>21199-0000-00447-0000</t>
  </si>
  <si>
    <t>BUSTOS MUÑOZ TOMAS</t>
  </si>
  <si>
    <t>21199-0000-00437-0000</t>
  </si>
  <si>
    <t>ARIADTNE CARDENAS NUÑEZ</t>
  </si>
  <si>
    <t>21199-0000-00391-0000</t>
  </si>
  <si>
    <t>HULIO HORTA GOMEZ</t>
  </si>
  <si>
    <t>21199-0000-00388-0000</t>
  </si>
  <si>
    <t>HOSPITAL ARANDA DE LA PARRA S.A. DE C.V.</t>
  </si>
  <si>
    <t>21199-0000-00380-0000</t>
  </si>
  <si>
    <t>HECTOR GUILLERMO RODRIGUEZ HERNANDEZ</t>
  </si>
  <si>
    <t>21199-0000-00362-0062</t>
  </si>
  <si>
    <t>JOSE LUIS CASTREJON PEREZ</t>
  </si>
  <si>
    <t>21199-0000-00362-0034</t>
  </si>
  <si>
    <t>HERNANDEZ CARRILLO HUGO CUTBERTO</t>
  </si>
  <si>
    <t>21199-0000-00362-0017</t>
  </si>
  <si>
    <t>ENRIQUE GUZMAN REYES</t>
  </si>
  <si>
    <t>21199-0000-00359-0000</t>
  </si>
  <si>
    <t>ASOC. DE NATACION DE GUANAJUATO AC</t>
  </si>
  <si>
    <t>21199-0000-00356-0000</t>
  </si>
  <si>
    <t>ITESM</t>
  </si>
  <si>
    <t>21199-0000-00355-0000</t>
  </si>
  <si>
    <t>MARTIN JIMENEZ VILLAFUENTES</t>
  </si>
  <si>
    <t>21199-0000-00353-0000</t>
  </si>
  <si>
    <t>ANGUIANO SOTELO JUAN INES</t>
  </si>
  <si>
    <t>21199-0000-00350-0000</t>
  </si>
  <si>
    <t>OSCAR GARCIA ZAPATA</t>
  </si>
  <si>
    <t>21199-0000-00348-0000</t>
  </si>
  <si>
    <t>LUIS ENRIQUE RODRIGUEZ HERNANDEZ</t>
  </si>
  <si>
    <t>21199-0000-00327-0000</t>
  </si>
  <si>
    <t>JORGE SANTIAGO REYES</t>
  </si>
  <si>
    <t>21199-0000-00326-0000</t>
  </si>
  <si>
    <t>BECAS POR PAGAR</t>
  </si>
  <si>
    <t>21199-0000-00322-0000</t>
  </si>
  <si>
    <t>DEMETRIO LEDEZMA GONZALEZ</t>
  </si>
  <si>
    <t>21199-0000-00312-0000</t>
  </si>
  <si>
    <t>ORGANIZACION NACIONAL DE PORRAS</t>
  </si>
  <si>
    <t>21199-0000-00310-0003</t>
  </si>
  <si>
    <t>TORNEO EMPRESARIAL</t>
  </si>
  <si>
    <t>21199-0000-00309-0000</t>
  </si>
  <si>
    <t>JUAN ANTONIO MARTINEZ</t>
  </si>
  <si>
    <t>21199-0000-00308-0000</t>
  </si>
  <si>
    <t>USUARIO ENTRENAMIENTOS DEPORTIVOS</t>
  </si>
  <si>
    <t>21199-0000-00085-0000</t>
  </si>
  <si>
    <t>CHAVEZ LOPEZ CANDELARIO</t>
  </si>
  <si>
    <t>21199-0000-00083-0000</t>
  </si>
  <si>
    <t>HONORARIOS ASIMILADOS POR PAGAR</t>
  </si>
  <si>
    <t>21199-0000-00074-0000</t>
  </si>
  <si>
    <t>SUELDOS POR PAGAR</t>
  </si>
  <si>
    <t>21199-0000-00073-0000</t>
  </si>
  <si>
    <t>PUBLICIDAD EFECTIVA DE LEON SA DE</t>
  </si>
  <si>
    <t>21199-0000-00060-0000</t>
  </si>
  <si>
    <t>DANONE WORLD CUP</t>
  </si>
  <si>
    <t>21199-0000-00042-0000</t>
  </si>
  <si>
    <t>INSTITUTO MEXICANO DE LA PROPIEDAD INDUSTRIAL</t>
  </si>
  <si>
    <t>21199-0000-00036-0000</t>
  </si>
  <si>
    <t>ALEJANDRO MARTINEZ REYES</t>
  </si>
  <si>
    <t>21199-0000-00034-0000</t>
  </si>
  <si>
    <t>SANDRA PALACIOS DELGADO</t>
  </si>
  <si>
    <t>21199-0000-00028-0000</t>
  </si>
  <si>
    <t>JOSE LUIS PALACIOS BLANCO</t>
  </si>
  <si>
    <t>21199-0000-00026-0000</t>
  </si>
  <si>
    <t>21199-0000-00025-0000</t>
  </si>
  <si>
    <t>AGUSTIN DE JESUS MACIAS TORRES</t>
  </si>
  <si>
    <t>21199-0000-00018-0000</t>
  </si>
  <si>
    <t>ACREMEX SOCIEDAD COOPERATIVA DE RL</t>
  </si>
  <si>
    <t>21199-0000-00012-0000</t>
  </si>
  <si>
    <t>21199-0000-00008-0000</t>
  </si>
  <si>
    <t>ALFONSO SANCHEZ RUIZ</t>
  </si>
  <si>
    <t>21199-0000-00005-0000</t>
  </si>
  <si>
    <t>RENDIMIENTOS DE FONDO DE AHORRO</t>
  </si>
  <si>
    <t>21198-0000-00003-0000</t>
  </si>
  <si>
    <t>FONDO DE AHORRO POR PAGAR</t>
  </si>
  <si>
    <t>21198-0000-00002-0000</t>
  </si>
  <si>
    <t>AGUINALDOS POR PAGAR</t>
  </si>
  <si>
    <t>21198-0000-00001-0000</t>
  </si>
  <si>
    <t>AMORTIZACION</t>
  </si>
  <si>
    <t>21179-0000-00001-0000</t>
  </si>
  <si>
    <t>21175-0000-00009-0000</t>
  </si>
  <si>
    <t>IMPUESTO NOMINAL</t>
  </si>
  <si>
    <t>21175-0000-00008-0000</t>
  </si>
  <si>
    <t>IMPUESTO CEDULAR</t>
  </si>
  <si>
    <t>21175-0000-00007-0000</t>
  </si>
  <si>
    <t>2% SAR</t>
  </si>
  <si>
    <t>21175-0000-00006-0000</t>
  </si>
  <si>
    <t>CESANTIA Y VEJEZ</t>
  </si>
  <si>
    <t>21175-0000-00005-0000</t>
  </si>
  <si>
    <t>IMSS</t>
  </si>
  <si>
    <t>21175-0000-00004-0000</t>
  </si>
  <si>
    <t>ISR RETENIDO POR HONORARIOS ASIMIL</t>
  </si>
  <si>
    <t>21175-0000-00003-0000</t>
  </si>
  <si>
    <t>ISR RETENIDO POR SERVICIOS PROFESI</t>
  </si>
  <si>
    <t>21175-0000-00002-0000</t>
  </si>
  <si>
    <t>ISPT</t>
  </si>
  <si>
    <t>21175-0000-00001-0000</t>
  </si>
  <si>
    <t>MONEDERO ELECTRONICO MI GAS, S.A. DE C.V.</t>
  </si>
  <si>
    <t>21121-0000-01509-0000</t>
  </si>
  <si>
    <t>21121-0000-01508-0000</t>
  </si>
  <si>
    <t>MARIA DE LOS ANGELES HERNANDEZ SOTELO</t>
  </si>
  <si>
    <t>21121-0000-01507-0000</t>
  </si>
  <si>
    <t>102 CONSTRUCTORES SA DE CV</t>
  </si>
  <si>
    <t>21121-0000-01506-0000</t>
  </si>
  <si>
    <t>JUAN PABLO RAMIREZ SANCHEZ</t>
  </si>
  <si>
    <t>21121-0000-01505-0000</t>
  </si>
  <si>
    <t>JOSE ANTONIO PEREZ PEÑA</t>
  </si>
  <si>
    <t>21121-0000-01504-0000</t>
  </si>
  <si>
    <t>FURBUS DE MEXICO SA DE CV</t>
  </si>
  <si>
    <t>21121-0000-01503-0000</t>
  </si>
  <si>
    <t>JORGE LUIS GARDUZA RODRIGUEZ</t>
  </si>
  <si>
    <t>21121-0000-01502-0000</t>
  </si>
  <si>
    <t>CLAUDIA ERIKA HERNANDEZ ANDRADE</t>
  </si>
  <si>
    <t>21121-0000-01501-0000</t>
  </si>
  <si>
    <t>CENTRO DE SOLUCION EMPRESARIAL SA DE CV</t>
  </si>
  <si>
    <t>21121-0000-01500-0000</t>
  </si>
  <si>
    <t>DISEÑO ACTUAL SA DE CV</t>
  </si>
  <si>
    <t>21121-0000-01499-0000</t>
  </si>
  <si>
    <t>COMERCIALIZADORA ULTRA FITNESS SA DE CV</t>
  </si>
  <si>
    <t>21121-0000-01498-0000</t>
  </si>
  <si>
    <t>ROSA MARTINEZ ALVAREZ</t>
  </si>
  <si>
    <t>21121-0000-01497-0000</t>
  </si>
  <si>
    <t>PADILLA RODRIGUEZ CONTADORES SC</t>
  </si>
  <si>
    <t>21121-0000-01495-0000</t>
  </si>
  <si>
    <t>SPAS Y PISCINAS MEDITERRANEO SA DE CV</t>
  </si>
  <si>
    <t>21121-0000-01494-0000</t>
  </si>
  <si>
    <t>SURTIDORES DE PRODUCTOS DIVERSOS, S.A. DE C.V.</t>
  </si>
  <si>
    <t>21121-0000-01493-0000</t>
  </si>
  <si>
    <t>CONCRETOS Y MATERIALES CONSTRUCTORA LIMITED, S.A. DE C.V.</t>
  </si>
  <si>
    <t>21121-0000-01492-0000</t>
  </si>
  <si>
    <t>TRANSPORTE TRAVEL MOSAN, S. DE R.L. DE C.V.</t>
  </si>
  <si>
    <t>21121-0000-01491-0000</t>
  </si>
  <si>
    <t>JUAN ANTONIO TORRES GOMEZ</t>
  </si>
  <si>
    <t>21121-0000-01490-0000</t>
  </si>
  <si>
    <t>CONSTRUCTORA CEMECRA, SA DE CV</t>
  </si>
  <si>
    <t>21121-0000-01489-0000</t>
  </si>
  <si>
    <t>COMERCIALIZADORA ZACHI, SA DE CV</t>
  </si>
  <si>
    <t>21121-0000-01488-0000</t>
  </si>
  <si>
    <t>AUTO LLANTAS ANDRADE SA DE CV</t>
  </si>
  <si>
    <t>21121-0000-01487-0000</t>
  </si>
  <si>
    <t>ALEJANDRO PALOMO VELA</t>
  </si>
  <si>
    <t>21121-0000-01486-0000</t>
  </si>
  <si>
    <t>ACRILICOS PLASTITEC, SA DE CV</t>
  </si>
  <si>
    <t>21121-0000-01485-0000</t>
  </si>
  <si>
    <t>PBD CONSTRUCTORES SA DE CV</t>
  </si>
  <si>
    <t>21121-0000-01484-0000</t>
  </si>
  <si>
    <t>ETN TURISTAR LUJO SA DE CV</t>
  </si>
  <si>
    <t>21121-0000-01483-0000</t>
  </si>
  <si>
    <t>JOSE GUADALUPE ARGUIJO NAVARRO</t>
  </si>
  <si>
    <t>21121-0000-01481-0000</t>
  </si>
  <si>
    <t>GRUPO MILUS, S.A. DE C.V.</t>
  </si>
  <si>
    <t>21121-0000-01480-0000</t>
  </si>
  <si>
    <t>JUAN LUIS BARRIOS NIEVES</t>
  </si>
  <si>
    <t>21121-0000-01479-0000</t>
  </si>
  <si>
    <t>ADOLFO MANCERA REYNA</t>
  </si>
  <si>
    <t>21121-0000-01478-0000</t>
  </si>
  <si>
    <t>MATERIALES PARA CONSTRUCCION GRANADA, SA DE CV</t>
  </si>
  <si>
    <t>21121-0000-01477-0000</t>
  </si>
  <si>
    <t>ERNESTO DELGADO OLIVARES</t>
  </si>
  <si>
    <t>21121-0000-01476-0000</t>
  </si>
  <si>
    <t>SOMBREROS OROZCO, S.A. DE C.V.</t>
  </si>
  <si>
    <t>21121-0000-01475-0000</t>
  </si>
  <si>
    <t>DISTRIBUIDORA Y SERVICIOS TEMOAYA SA DE CV</t>
  </si>
  <si>
    <t>21121-0000-01474-0000</t>
  </si>
  <si>
    <t>LUIS GOMEZ SAMUANO</t>
  </si>
  <si>
    <t>21121-0000-01473-0000</t>
  </si>
  <si>
    <t>XTREME3 DISTRIBUCIONES, S.A. DE C.V.</t>
  </si>
  <si>
    <t>21121-0000-01472-0000</t>
  </si>
  <si>
    <t>SANJUANA RODRIGUEZ</t>
  </si>
  <si>
    <t>21121-0000-01471-0000</t>
  </si>
  <si>
    <t>JAIME CASTILLO MORENO</t>
  </si>
  <si>
    <t>21121-0000-01470-0000</t>
  </si>
  <si>
    <t>SERGIO MELENDEZ GARCIA</t>
  </si>
  <si>
    <t>21121-0000-01469-0000</t>
  </si>
  <si>
    <t>OSWALDO BORREGO FLORES</t>
  </si>
  <si>
    <t>21121-0000-01468-0000</t>
  </si>
  <si>
    <t>ADRIAN VALIÑAS FLORES</t>
  </si>
  <si>
    <t>21121-0000-01467-0000</t>
  </si>
  <si>
    <t>DARIO LEONEL MARQUEZ CEJA</t>
  </si>
  <si>
    <t>21121-0000-01466-0000</t>
  </si>
  <si>
    <t>SUPERTOLDOS DEL BAJIO, S.A. DE C.V.</t>
  </si>
  <si>
    <t>21121-0000-01465-0000</t>
  </si>
  <si>
    <t>SISTEMAS INTEGRALES PARA CONGRESOS Y CONVENCIONES, S.A. DE C.V.</t>
  </si>
  <si>
    <t>21121-0000-01464-0000</t>
  </si>
  <si>
    <t>ALU MINOX SA DE CV</t>
  </si>
  <si>
    <t>21121-0000-01463-0000</t>
  </si>
  <si>
    <t>EQUIPOS INTERFERENCIALES DE MEXICO, S.A. DE C.V.</t>
  </si>
  <si>
    <t>21121-0000-01461-0000</t>
  </si>
  <si>
    <t>HEAT COMMERCIAL, S.A. DE C.V.</t>
  </si>
  <si>
    <t>21121-0000-01460-0000</t>
  </si>
  <si>
    <t>DYNAMO ELITE Y COMERCIO, S.A. DE C.V.</t>
  </si>
  <si>
    <t>21121-0000-01459-0000</t>
  </si>
  <si>
    <t>ALFONSO HUMBERTO GUERRA COBIAN</t>
  </si>
  <si>
    <t>21121-0000-01458-0000</t>
  </si>
  <si>
    <t>ERIC ALEJANDRO MANRIQUE  PATIÑO</t>
  </si>
  <si>
    <t>21121-0000-01457-0000</t>
  </si>
  <si>
    <t>ROMAN DISTRIBUIDORA DE PRODUCTOS FARMACEUTICOS, S.A. DE C.V.</t>
  </si>
  <si>
    <t>21121-0000-01456-0000</t>
  </si>
  <si>
    <t>INSTITUTO DE SEGURIDAD SOCIAL DEL ESTADO DE GUANAJUATO</t>
  </si>
  <si>
    <t>21121-0000-01455-0000</t>
  </si>
  <si>
    <t>EDUARDO RODRIGUEZ CUELLAR</t>
  </si>
  <si>
    <t>21121-0000-01454-0000</t>
  </si>
  <si>
    <t>CARLOS ANTONIO MAGNO PRUDENCIO</t>
  </si>
  <si>
    <t>21121-0000-01452-0000</t>
  </si>
  <si>
    <t>FERNANDO MENDOZA GONZÁLEZ</t>
  </si>
  <si>
    <t>21121-0000-01451-0000</t>
  </si>
  <si>
    <t>JUANA YAHVEH GARCIA OJEDA</t>
  </si>
  <si>
    <t>21121-0000-01450-0000</t>
  </si>
  <si>
    <t>RENE ANDRES MONDRAGON BARRAGAN</t>
  </si>
  <si>
    <t>21121-0000-01448-0000</t>
  </si>
  <si>
    <t>OPERADORA DE NEGOCIOS DEL BAJIO, S.A. DE C.V.</t>
  </si>
  <si>
    <t>21121-0000-01447-0000</t>
  </si>
  <si>
    <t>JUAN CARLOS LARIOS CAMACHO</t>
  </si>
  <si>
    <t>21121-0000-01446-0000</t>
  </si>
  <si>
    <t>MANUEL GARCIA VALDES</t>
  </si>
  <si>
    <t>21121-0000-01445-0000</t>
  </si>
  <si>
    <t>CLAUDIA CATALINA HUERTA ORTIZ</t>
  </si>
  <si>
    <t>21121-0000-01444-0000</t>
  </si>
  <si>
    <t>ALFREDO HUITRON ARCHUNDIA</t>
  </si>
  <si>
    <t>21121-0000-01443-0000</t>
  </si>
  <si>
    <t>JOSE LUIS ROMERO HERNANDEZ</t>
  </si>
  <si>
    <t>21121-0000-01442-0000</t>
  </si>
  <si>
    <t>LUMO FINANCIERA DEL CENTRO, S.A. DE C.V. SOFOM E.N.R.</t>
  </si>
  <si>
    <t>21121-0000-01441-0000</t>
  </si>
  <si>
    <t>PROYECTO EMPRESARIAL ROEST DE GTO. S.A.</t>
  </si>
  <si>
    <t>21121-0000-01440-0000</t>
  </si>
  <si>
    <t>MA. JOSEFINA OROZCO CISNEROS</t>
  </si>
  <si>
    <t>21121-0000-01439-0000</t>
  </si>
  <si>
    <t>RMD CONSULTORA EMPRESARIAL, S.C.</t>
  </si>
  <si>
    <t>21121-0000-01438-0000</t>
  </si>
  <si>
    <t>COMERCIALIZADORA BXA, S.A. DE C.V.</t>
  </si>
  <si>
    <t>21121-0000-01437-0000</t>
  </si>
  <si>
    <t>SERVICIOS DE TRANSPORTE TERRESTRE TURISTICO PERSONAL Y ESCOL</t>
  </si>
  <si>
    <t>21121-0000-01436-0000</t>
  </si>
  <si>
    <t>JAVIER TORRES RUIZ</t>
  </si>
  <si>
    <t>21121-0000-01435-0000</t>
  </si>
  <si>
    <t>AGUSTIN LOPEZ ALANIS</t>
  </si>
  <si>
    <t>21121-0000-01434-0000</t>
  </si>
  <si>
    <t>MARTHA CABRIA JAIME</t>
  </si>
  <si>
    <t>21121-0000-01433-0000</t>
  </si>
  <si>
    <t>JOSE JULIO GUZMAN CASTELLANOS</t>
  </si>
  <si>
    <t>21121-0000-01430-0000</t>
  </si>
  <si>
    <t>RAFAEL OÑATE LEON</t>
  </si>
  <si>
    <t>21121-0000-01429-0000</t>
  </si>
  <si>
    <t>KARLA MONTSERRAT DIAZ GALVÁN</t>
  </si>
  <si>
    <t>21121-0000-01428-0000</t>
  </si>
  <si>
    <t>OMAR VALDIVIA FUENTES</t>
  </si>
  <si>
    <t>21121-0000-01427-0000</t>
  </si>
  <si>
    <t>CONSTRUMENTAL, S.A. DE C.V.</t>
  </si>
  <si>
    <t>21121-0000-01426-0000</t>
  </si>
  <si>
    <t>RODAMIENTOS TECNICOS DE LEON, S.A. DE C.V.</t>
  </si>
  <si>
    <t>21121-0000-01425-0000</t>
  </si>
  <si>
    <t>ITZEL OLIVIA OCAMPO FLORES</t>
  </si>
  <si>
    <t>21121-0000-01424-0000</t>
  </si>
  <si>
    <t>MARCOS JOSUE OLIVOS YAÑEZ</t>
  </si>
  <si>
    <t>21121-0000-01423-0000</t>
  </si>
  <si>
    <t>DC ROAL, S. DE R.L. DE C.V.</t>
  </si>
  <si>
    <t>21121-0000-01422-0000</t>
  </si>
  <si>
    <t>COHEN SOLUTIONS, S.A. DE C.V.</t>
  </si>
  <si>
    <t>21121-0000-01421-0000</t>
  </si>
  <si>
    <t>ELEKTROINSTRUMENTOS INDUSTRIALES, S.A.</t>
  </si>
  <si>
    <t>21121-0000-01420-0000</t>
  </si>
  <si>
    <t>FRANCISCO RODRIGUEZ RODRIGUEZ</t>
  </si>
  <si>
    <t>21121-0000-01419-0000</t>
  </si>
  <si>
    <t>PATIÑO ROJAS JHONNY</t>
  </si>
  <si>
    <t>21121-0000-01418-0000</t>
  </si>
  <si>
    <t>CONSTRUCTORA Y URBANIZADORA ALEIXUS S.A. DE C.V.</t>
  </si>
  <si>
    <t>21121-0000-01417-0000</t>
  </si>
  <si>
    <t>IMPULSORA DE MADERAS DEL BAJÍO, S.A. DE C.V.</t>
  </si>
  <si>
    <t>21121-0000-01416-0000</t>
  </si>
  <si>
    <t>CHAVEZ OCHOA MARCO ANTONIO</t>
  </si>
  <si>
    <t>21121-0000-01415-0000</t>
  </si>
  <si>
    <t>MALLA LEON, S.A. DE C.V.</t>
  </si>
  <si>
    <t>21121-0000-01414-0000</t>
  </si>
  <si>
    <t>ROBERTO GUTIERREZ DE VELASCO MENDOZA</t>
  </si>
  <si>
    <t>21121-0000-01413-0000</t>
  </si>
  <si>
    <t>EDUARDO MACEIRA SEGUNDO</t>
  </si>
  <si>
    <t>21121-0000-01412-0000</t>
  </si>
  <si>
    <t>ARTURO HERNANDEZ AVILES</t>
  </si>
  <si>
    <t>21121-0000-01411-0000</t>
  </si>
  <si>
    <t>COMERCIALIZADORA CHALLENGER 1800, S.A. DE C.V.</t>
  </si>
  <si>
    <t>21121-0000-01410-0000</t>
  </si>
  <si>
    <t>BRENDA JANET BELTRAN CAPUCHINO</t>
  </si>
  <si>
    <t>21121-0000-01409-0000</t>
  </si>
  <si>
    <t>ECODELI COMERCIAL, S.A. DE C.V.</t>
  </si>
  <si>
    <t>21121-0000-01408-0000</t>
  </si>
  <si>
    <t>MARIA DE LOS ANGELES LOPEZ REYES</t>
  </si>
  <si>
    <t>21121-0000-01407-0000</t>
  </si>
  <si>
    <t>JOSE DE JESUS MUÑOZ CEDILLO</t>
  </si>
  <si>
    <t>21121-0000-01406-0000</t>
  </si>
  <si>
    <t>JOSE MIGUEL MEZA GONZALEZ</t>
  </si>
  <si>
    <t>21121-0000-01405-0000</t>
  </si>
  <si>
    <t>INTERPIRE, S.A DE C.V.</t>
  </si>
  <si>
    <t>21121-0000-01404-0000</t>
  </si>
  <si>
    <t>GRUPO ACIR, S.A. DE C.V.</t>
  </si>
  <si>
    <t>21121-0000-01403-0000</t>
  </si>
  <si>
    <t>TRO SELLOS MÉXICO, S. DE R.L. DE C.V.</t>
  </si>
  <si>
    <t>21121-0000-01402-0000</t>
  </si>
  <si>
    <t>DISTRIBUIDORA DE MATERIALES TRIANGULO, S.A. DE C.V.</t>
  </si>
  <si>
    <t>21121-0000-01401-0000</t>
  </si>
  <si>
    <t>SANTIAGO MACIAS MUÑOZ</t>
  </si>
  <si>
    <t>21121-0000-01400-0000</t>
  </si>
  <si>
    <t>CENTRIFUGADOS MEXICANOS, S.A. DE C.V.</t>
  </si>
  <si>
    <t>21121-0000-01399-0000</t>
  </si>
  <si>
    <t>ANA MARIA JIMENEZ JACOME</t>
  </si>
  <si>
    <t>21121-0000-01398-0000</t>
  </si>
  <si>
    <t>FERRETERIA PLASCENCIA, S.A. DE C.V.</t>
  </si>
  <si>
    <t>21121-0000-01397-0000</t>
  </si>
  <si>
    <t>PRO BAJIO, S.A. DE C.V.</t>
  </si>
  <si>
    <t>21121-0000-01396-0000</t>
  </si>
  <si>
    <t>MIRYAM BERENICE SOTO MEJIA</t>
  </si>
  <si>
    <t>21121-0000-01395-0000</t>
  </si>
  <si>
    <t>VIRGINIA GOMEZ</t>
  </si>
  <si>
    <t>21121-0000-01394-0000</t>
  </si>
  <si>
    <t>HEALTHY POOL MEXICO SA DE CV</t>
  </si>
  <si>
    <t>21121-0000-01393-0000</t>
  </si>
  <si>
    <t>CONSTRUCCIONES GARDEN DEL BAJIO SA DE CV</t>
  </si>
  <si>
    <t>21121-0000-01392-0000</t>
  </si>
  <si>
    <t>PUNTO VERDE DE LEON SA DE CV</t>
  </si>
  <si>
    <t>21121-0000-01390-0000</t>
  </si>
  <si>
    <t>VENDER DE LEON Y COMPAÑIA SA DE CV</t>
  </si>
  <si>
    <t>21121-0000-01389-0000</t>
  </si>
  <si>
    <t>CENTRO TUR OPERADORA DE A Y B HOTEL SA DE CV</t>
  </si>
  <si>
    <t>21121-0000-01388-0000</t>
  </si>
  <si>
    <t>21121-0000-01387-0000</t>
  </si>
  <si>
    <t>ISRAEL MENDEZ CERVANTES</t>
  </si>
  <si>
    <t>21121-0000-01386-0000</t>
  </si>
  <si>
    <t>LUIS MANUEL GOMEZ PADILLA</t>
  </si>
  <si>
    <t>21121-0000-01385-0000</t>
  </si>
  <si>
    <t>FEDERACION MEXICANA DE FUTBOL ASOCIACION AC</t>
  </si>
  <si>
    <t>21121-0000-01384-0000</t>
  </si>
  <si>
    <t>ASA IMPRESIONES PUBLICITARIAS SA DE CV</t>
  </si>
  <si>
    <t>21121-0000-01383-0000</t>
  </si>
  <si>
    <t>MYRIAM BERENICE SOTO MEJIA</t>
  </si>
  <si>
    <t>21121-0000-01381-0000</t>
  </si>
  <si>
    <t>AZTECA INFLABLES SA DE CV</t>
  </si>
  <si>
    <t>21121-0000-01379-0000</t>
  </si>
  <si>
    <t>ANA GABRIELA RAMIREZ SANCHEZ</t>
  </si>
  <si>
    <t>21121-0000-01377-0000</t>
  </si>
  <si>
    <t>GUILLERMO PRISCILIANO ORTEGA MUÑOZ</t>
  </si>
  <si>
    <t>21121-0000-01376-0000</t>
  </si>
  <si>
    <t>JUAN PABLO RODRIGUEZ JIMENEZ</t>
  </si>
  <si>
    <t>21121-0000-01375-0000</t>
  </si>
  <si>
    <t>JUAN MANUEL COTO CAMPILLO</t>
  </si>
  <si>
    <t>21121-0000-01372-0000</t>
  </si>
  <si>
    <t>EUGENIA LIBERTAD GONZALEZ PASINI</t>
  </si>
  <si>
    <t>21121-0000-01368-0000</t>
  </si>
  <si>
    <t>MA. GUADALUPE DEL RIO HERNANDEZ</t>
  </si>
  <si>
    <t>21121-0000-01365-0000</t>
  </si>
  <si>
    <t>MA. LUISA FLORES CERVERA</t>
  </si>
  <si>
    <t>21121-0000-01364-0000</t>
  </si>
  <si>
    <t>SARA LANDEROS GUERRERO</t>
  </si>
  <si>
    <t>21121-0000-01363-0000</t>
  </si>
  <si>
    <t>CRISTINA TORRES VEGA</t>
  </si>
  <si>
    <t>21121-0000-01362-0000</t>
  </si>
  <si>
    <t>FABRICA DE CONTENIDOS SA DE CV</t>
  </si>
  <si>
    <t>21121-0000-01356-0000</t>
  </si>
  <si>
    <t>SERVICIOS CORPORATIVOS EMPRESARIALES LUGRO SA DE CV</t>
  </si>
  <si>
    <t>21121-0000-01355-0000</t>
  </si>
  <si>
    <t>ELISA DEL CARMEN CAMARENA ORIGEL</t>
  </si>
  <si>
    <t>21121-0000-01353-0000</t>
  </si>
  <si>
    <t>COMERCIALIZADORA LASER ATLETICA SA DE CV</t>
  </si>
  <si>
    <t>21121-0000-01347-0000</t>
  </si>
  <si>
    <t>JUSTINO MUÑOZ MANRIQUEZ</t>
  </si>
  <si>
    <t>21121-0000-01341-0000</t>
  </si>
  <si>
    <t>MARIA DE JESUS RAMIREZ HERNANDEZ</t>
  </si>
  <si>
    <t>21121-0000-01339-0000</t>
  </si>
  <si>
    <t>EDITORIAL TELEVISA, S.A. DE C.V.</t>
  </si>
  <si>
    <t>21121-0000-01337-0000</t>
  </si>
  <si>
    <t>PROMOCIONES TURISTICA HERCA, S.A. DE C.V.</t>
  </si>
  <si>
    <t>21121-0000-01332-0000</t>
  </si>
  <si>
    <t>VICTOR ARNULFO HERNANDEZ PADILLA</t>
  </si>
  <si>
    <t>21121-0000-01331-0000</t>
  </si>
  <si>
    <t>INDUSTRIA DEL BLOCK SA DE CV</t>
  </si>
  <si>
    <t>21121-0000-01328-0000</t>
  </si>
  <si>
    <t>MARTIN MORENO AVILA</t>
  </si>
  <si>
    <t>21121-0000-01325-0000</t>
  </si>
  <si>
    <t>SYNAMICA SA DE CV</t>
  </si>
  <si>
    <t>21121-0000-01324-0000</t>
  </si>
  <si>
    <t>ALEJANDRA DEL SOCORRO HERNANDEZ ORTIZ</t>
  </si>
  <si>
    <t>21121-0000-01323-0000</t>
  </si>
  <si>
    <t>VERTIMANIA SA DE CV</t>
  </si>
  <si>
    <t>21121-0000-01320-0000</t>
  </si>
  <si>
    <t>SEGURIDAD PRIVADA INTEGRAL MANAVIL SA DE CV</t>
  </si>
  <si>
    <t>21121-0000-01318-0000</t>
  </si>
  <si>
    <t>SHIRIM SA DE CV</t>
  </si>
  <si>
    <t>21121-0000-01316-0000</t>
  </si>
  <si>
    <t>CONEXION LOGISTICA BAJIO SA DE CV</t>
  </si>
  <si>
    <t>21121-0000-01315-0000</t>
  </si>
  <si>
    <t>MARIA HAYDE GARCIA JIMENEZ</t>
  </si>
  <si>
    <t>21121-0000-01312-0000</t>
  </si>
  <si>
    <t>ENEDINA GOMEZ GUTIERREZ</t>
  </si>
  <si>
    <t>21121-0000-01310-0000</t>
  </si>
  <si>
    <t>MA DEL ROSARIO SILVA ALVAREZ</t>
  </si>
  <si>
    <t>21121-0000-01307-0000</t>
  </si>
  <si>
    <t>LUIS GERARDO MENDOZA ANDRADE</t>
  </si>
  <si>
    <t>21121-0000-01303-0000</t>
  </si>
  <si>
    <t>ARNULFO MORALES CAUDILLO</t>
  </si>
  <si>
    <t>21121-0000-01302-0000</t>
  </si>
  <si>
    <t>21121-0000-01297-0000</t>
  </si>
  <si>
    <t>JOSE ANTONIO MATA RODRIGUEZ</t>
  </si>
  <si>
    <t>21121-0000-01294-0000</t>
  </si>
  <si>
    <t>COMERCIALIZADORA AYBE, S. DE R.L. DE C.V.</t>
  </si>
  <si>
    <t>21121-0000-01293-0000</t>
  </si>
  <si>
    <t>REFRESQUERA INTERNACIONAL, S.A. DE C.V.</t>
  </si>
  <si>
    <t>21121-0000-01291-0000</t>
  </si>
  <si>
    <t>GUSTAVO SILVA MORENO</t>
  </si>
  <si>
    <t>21121-0000-01287-0000</t>
  </si>
  <si>
    <t>BICICLETAS LEON, S.A. DE C.V.</t>
  </si>
  <si>
    <t>21121-0000-01285-0000</t>
  </si>
  <si>
    <t>LITHO FORMAS SA DE CV</t>
  </si>
  <si>
    <t>21121-0000-01279-0000</t>
  </si>
  <si>
    <t>RUTH JOSEFA GOMEZ MARTINEZ</t>
  </si>
  <si>
    <t>21121-0000-01278-0000</t>
  </si>
  <si>
    <t>ARMANDO SCHLESKE CUEN</t>
  </si>
  <si>
    <t>21121-0000-01277-0000</t>
  </si>
  <si>
    <t>EDITORIAL MARTINICA SA DE CV</t>
  </si>
  <si>
    <t>21121-0000-01276-0000</t>
  </si>
  <si>
    <t>ANDRES GONZALEZ PLASCENCIA</t>
  </si>
  <si>
    <t>21121-0000-01254-0000</t>
  </si>
  <si>
    <t>LUIS ALFREDO DURAN CALVILLO</t>
  </si>
  <si>
    <t>21121-0000-01252-0000</t>
  </si>
  <si>
    <t>ACONDICIONAMIENTO DEL AGUA AQUARII, S.A. DE C.V.</t>
  </si>
  <si>
    <t>21121-0000-01251-0000</t>
  </si>
  <si>
    <t>ILDA NOEMI COBIAN PIÑA</t>
  </si>
  <si>
    <t>21121-0000-01246-0000</t>
  </si>
  <si>
    <t>NOR MAX, S.A. DE C.V.</t>
  </si>
  <si>
    <t>21121-0000-01244-0000</t>
  </si>
  <si>
    <t>CONRADO ELEAZAR MUNTANE JUAREZ</t>
  </si>
  <si>
    <t>21121-0000-01243-0000</t>
  </si>
  <si>
    <t>GRUPO TORRES CORZO AUTOMOTRIZ DEL BAJIO, S.A. DE C.V.</t>
  </si>
  <si>
    <t>21121-0000-01233-0000</t>
  </si>
  <si>
    <t>INTER-AMERICAS STANDARDS SERVICES SC</t>
  </si>
  <si>
    <t>21121-0000-01214-0000</t>
  </si>
  <si>
    <t>FIBRA HOTELERA, S.C.</t>
  </si>
  <si>
    <t>21121-0000-01207-0000</t>
  </si>
  <si>
    <t>PIOMIKRON PUBLICIDAD, S.A. DE C.V.</t>
  </si>
  <si>
    <t>21121-0000-01204-0000</t>
  </si>
  <si>
    <t>MIGUEL ANGEL GIL COLLINS</t>
  </si>
  <si>
    <t>21121-0000-01199-0000</t>
  </si>
  <si>
    <t>MALLAS Y MATERIALES, S.A. DE C.V.</t>
  </si>
  <si>
    <t>21121-0000-01198-0000</t>
  </si>
  <si>
    <t>RACQUET DOCTOR DE MEXICO, S.A. DE C.V.</t>
  </si>
  <si>
    <t>21121-0000-01192-0000</t>
  </si>
  <si>
    <t>LEON AUTOMOTRIZ, S.A. DE C.V.</t>
  </si>
  <si>
    <t>21121-0000-01191-0000</t>
  </si>
  <si>
    <t>REFACCIONARIA LEONESA S,A DE C.V</t>
  </si>
  <si>
    <t>21121-0000-01181-0000</t>
  </si>
  <si>
    <t>FACTURAR EN LINEA, S. DE R.L. DE C.V.</t>
  </si>
  <si>
    <t>21121-0000-01180-0000</t>
  </si>
  <si>
    <t>NAMAI COMERCIO SA DE CV</t>
  </si>
  <si>
    <t>21121-0000-01170-0000</t>
  </si>
  <si>
    <t>PERSPECTIVA LOGISTICA DEL CENTRO S.A. DE .C.V.</t>
  </si>
  <si>
    <t>21121-0000-01166-0000</t>
  </si>
  <si>
    <t>JOSE PABLO LOPEZ PEREZ</t>
  </si>
  <si>
    <t>21121-0000-01149-0000</t>
  </si>
  <si>
    <t>ELECTROCOMPONENTES LEON, S.A. DE C.V.</t>
  </si>
  <si>
    <t>21121-0000-01147-0000</t>
  </si>
  <si>
    <t>AUTOMATIZACION &amp; EQUIPO ELECTRICO DE MEXICO, S.A. DE C.V.</t>
  </si>
  <si>
    <t>21121-0000-01136-0000</t>
  </si>
  <si>
    <t>SUPERFICIES PROFESIONALES DEL BAJIO S.A. DE C.V.</t>
  </si>
  <si>
    <t>21121-0000-01120-0000</t>
  </si>
  <si>
    <t>CASUVE S.A. DE C.V.</t>
  </si>
  <si>
    <t>21121-0000-01114-0000</t>
  </si>
  <si>
    <t>EN PROCESO DE DEFINIR</t>
  </si>
  <si>
    <t>SUNTRONICS DEL BAJIO S.A. DE C.V.</t>
  </si>
  <si>
    <t>21121-0000-01113-0000</t>
  </si>
  <si>
    <t>ADALBERTO GUTIERREZ FERNANDEZ</t>
  </si>
  <si>
    <t>21121-0000-01111-0000</t>
  </si>
  <si>
    <t>FERRETERIA LA PASIEGA, S.A. DE C.V.</t>
  </si>
  <si>
    <t>21121-0000-01099-0000</t>
  </si>
  <si>
    <t>HERRAMIENTAS CASA MIRANDA SA DE CV</t>
  </si>
  <si>
    <t>21121-0000-01095-0000</t>
  </si>
  <si>
    <t>CLUB OFICIAL DE BOXEO MUNICIPAL DE DOLORES HIDALGO GUANAJUATO AC</t>
  </si>
  <si>
    <t>21121-0000-01094-0000</t>
  </si>
  <si>
    <t>PINTURAS SENSACOLOR, SA DE CV</t>
  </si>
  <si>
    <t>21121-0000-01088-0000</t>
  </si>
  <si>
    <t>ACEROMEX S.A. DE C.V.</t>
  </si>
  <si>
    <t>21121-0000-01086-0000</t>
  </si>
  <si>
    <t>COMERCIALIZADO DE ABARROTES SAGITARIO, S.A. DE C.V.</t>
  </si>
  <si>
    <t>21121-0000-01085-0000</t>
  </si>
  <si>
    <t>MIGUEL ANGEL TORRES PEREZ</t>
  </si>
  <si>
    <t>21121-0000-01083-0000</t>
  </si>
  <si>
    <t>LETICIA GOMEZ RUIZ</t>
  </si>
  <si>
    <t>21121-0000-01081-0000</t>
  </si>
  <si>
    <t>ORG DE MEXICO, S.A. DE C.V.</t>
  </si>
  <si>
    <t>21121-0000-01077-0000</t>
  </si>
  <si>
    <t>SUMICOM TELEMARKETING SA DE CV</t>
  </si>
  <si>
    <t>21121-0000-01071-0000</t>
  </si>
  <si>
    <t>21121-0000-01064-0000</t>
  </si>
  <si>
    <t>LUIS HERIBERTO OJEDA MUÑOZ</t>
  </si>
  <si>
    <t>21121-0000-01062-0000</t>
  </si>
  <si>
    <t>STEREOREY MEXICO, S.A.</t>
  </si>
  <si>
    <t>21121-0000-01051-0000</t>
  </si>
  <si>
    <t>SANITARIOS IDEALES, S. DE R.L. DE C.V.</t>
  </si>
  <si>
    <t>21121-0000-01048-0000</t>
  </si>
  <si>
    <t>IMPRESOS Y CONSTRUCCION INDUSTRIAL REMACE COLORS SA DE CV</t>
  </si>
  <si>
    <t>21121-0000-01043-0000</t>
  </si>
  <si>
    <t>OFIYDIS MOBILIARIO DE OFICINA SA DE CV</t>
  </si>
  <si>
    <t>21121-0000-01038-0000</t>
  </si>
  <si>
    <t>ROY MEMORY GUADALAJARA, S.A. DE C.V.</t>
  </si>
  <si>
    <t>21121-0000-01036-0000</t>
  </si>
  <si>
    <t>JUAN PEDRO FUENTES BARAJAS</t>
  </si>
  <si>
    <t>21121-0000-01030-0000</t>
  </si>
  <si>
    <t>BAMBU Y  VIDRIOS, S.A. DE C.V.</t>
  </si>
  <si>
    <t>21121-0000-01029-0000</t>
  </si>
  <si>
    <t>COPPEL, SA DE CV</t>
  </si>
  <si>
    <t>21121-0000-01016-0000</t>
  </si>
  <si>
    <t>MIGUEL ALFREDO ESTRADA ESPINOSA</t>
  </si>
  <si>
    <t>21121-0000-01000-0000</t>
  </si>
  <si>
    <t>ACEROPANEL, S.A. DE C.V.</t>
  </si>
  <si>
    <t>21121-0000-00995-0000</t>
  </si>
  <si>
    <t>T.V. AZTECA, S.A.B. DE C.V.</t>
  </si>
  <si>
    <t>21121-0000-00993-0000</t>
  </si>
  <si>
    <t>JOSE HUMBERTO MARTINEZ RANGEL</t>
  </si>
  <si>
    <t>21121-0000-00990-0000</t>
  </si>
  <si>
    <t>GUILLERMO ALEJANDRO LOPEZ CAMARILLO</t>
  </si>
  <si>
    <t>21121-0000-00983-0000</t>
  </si>
  <si>
    <t>MADAME DUBARRY, S.A. DE C.V.</t>
  </si>
  <si>
    <t>21121-0000-00981-0000</t>
  </si>
  <si>
    <t>ELIAS GUERRA GODINEZ</t>
  </si>
  <si>
    <t>21121-0000-00973-0000</t>
  </si>
  <si>
    <t>SPORTFLEX DE MEXICO, SA DE CV</t>
  </si>
  <si>
    <t>21121-0000-00970-0000</t>
  </si>
  <si>
    <t>CENTRO COMUNITARIO DE ATENCION PSICOLOGI</t>
  </si>
  <si>
    <t>21121-0000-00968-0000</t>
  </si>
  <si>
    <t>EQUIPOS Y TRACTORES DEL BAJIO, SA DE CV</t>
  </si>
  <si>
    <t>21121-0000-00963-0000</t>
  </si>
  <si>
    <t>ASOCICACION DE GIMNASIA DEL ESTADO DE GUANAJUATO A.C.</t>
  </si>
  <si>
    <t>21121-0000-00956-0000</t>
  </si>
  <si>
    <t>GUILLERMO SANCHEZ RENDON</t>
  </si>
  <si>
    <t>21121-0000-00953-0000</t>
  </si>
  <si>
    <t>INTERIMAGEN GRAFICA DE MEXICO S.A. DE C.V.</t>
  </si>
  <si>
    <t>21121-0000-00938-0000</t>
  </si>
  <si>
    <t>JUAN JOSE HERNANDEZ NAVARRO</t>
  </si>
  <si>
    <t>21121-0000-00937-0000</t>
  </si>
  <si>
    <t>EDISON MAQUINARIA, SA. DE CV</t>
  </si>
  <si>
    <t>21121-0000-00922-0000</t>
  </si>
  <si>
    <t>PROMOTORA DE PROYECTOS COMERCIALES, SA DE C.V.</t>
  </si>
  <si>
    <t>21121-0000-00919-0000</t>
  </si>
  <si>
    <t>ABASTECEDORA LUMEN, S.A. DE C.V.</t>
  </si>
  <si>
    <t>21121-0000-00905-0000</t>
  </si>
  <si>
    <t>MODA EUROAMERICANA, S.A. DE C.V.</t>
  </si>
  <si>
    <t>21121-0000-00901-0000</t>
  </si>
  <si>
    <t>FABRICA DE ROPA LEON INDUSTRIAL, S.A. DE C.V.</t>
  </si>
  <si>
    <t>21121-0000-00900-0000</t>
  </si>
  <si>
    <t>JUAN VEGA LUNA</t>
  </si>
  <si>
    <t>21121-0000-00894-0000</t>
  </si>
  <si>
    <t>GASMART COMERCIALIZADORA, S.A. DE C.V.</t>
  </si>
  <si>
    <t>21121-0000-00893-0000</t>
  </si>
  <si>
    <t>MARTHA GRACIELA ARIAS TELLEZ</t>
  </si>
  <si>
    <t>21121-0000-00889-0000</t>
  </si>
  <si>
    <t>JOSE REFUGIO LOZANO ARELLANO</t>
  </si>
  <si>
    <t>21121-0000-00888-0000</t>
  </si>
  <si>
    <t>ARTE Y COLOR DIGITAL, S.A. DE C.V.</t>
  </si>
  <si>
    <t>21121-0000-00885-0000</t>
  </si>
  <si>
    <t>ATLETISMO GUANAJUATENSE, A.C.</t>
  </si>
  <si>
    <t>21121-0000-00878-0000</t>
  </si>
  <si>
    <t>PASA DEL BAJIO, S.A. DE C.V.</t>
  </si>
  <si>
    <t>21121-0000-00877-0000</t>
  </si>
  <si>
    <t>ALEJANDRO MOJICA MUÑOZ</t>
  </si>
  <si>
    <t>21121-0000-00876-0000</t>
  </si>
  <si>
    <t>DESARROLLOS Y SOLUCIONES EN TI, SA DE CV</t>
  </si>
  <si>
    <t>21121-0000-00874-0000</t>
  </si>
  <si>
    <t>ANTONIA DEL ROCÍO MENA NORIEGA</t>
  </si>
  <si>
    <t>21121-0000-00871-0000</t>
  </si>
  <si>
    <t>AGUAS GARCÍA ROSA MARÍA</t>
  </si>
  <si>
    <t>21121-0000-00870-0000</t>
  </si>
  <si>
    <t>CONTRERAS RODRIGUEZ RAFAEL</t>
  </si>
  <si>
    <t>21121-0000-00869-0000</t>
  </si>
  <si>
    <t>COSTCO DE MEXICO S.A. DE C.V.</t>
  </si>
  <si>
    <t>21121-0000-00858-0000</t>
  </si>
  <si>
    <t>STVB SERVICIOS DE TRASLADO DE VALORES DEL BAJIO S.A. DE C.V.</t>
  </si>
  <si>
    <t>21121-0000-00852-0000</t>
  </si>
  <si>
    <t>JORGE ALBERTO GALVAN GARCIA</t>
  </si>
  <si>
    <t>21121-0000-00846-0000</t>
  </si>
  <si>
    <t>FERRO GASTRONOMIA Y RENTA DE EQUIPO,SA D</t>
  </si>
  <si>
    <t>21121-0000-00838-0000</t>
  </si>
  <si>
    <t>IMPRESOS REMACE COLORS, S.A. DE C.V.</t>
  </si>
  <si>
    <t>21121-0000-00830-0000</t>
  </si>
  <si>
    <t>REGIE T INTERNACIONAL SA DE CV</t>
  </si>
  <si>
    <t>21121-0000-00825-0000</t>
  </si>
  <si>
    <t>MAPEQ MAYORISTAS EN PAPELERIA, S.A. DE C.V</t>
  </si>
  <si>
    <t>21121-0000-00812-0000</t>
  </si>
  <si>
    <t>MA. ENGRACIA GUERRERO GONZALEZ</t>
  </si>
  <si>
    <t>21121-0000-00810-0000</t>
  </si>
  <si>
    <t>FILEMON OROZCO GONZALEZ</t>
  </si>
  <si>
    <t>21121-0000-00798-0000</t>
  </si>
  <si>
    <t>ORGANIZACION ASCA, S.C.</t>
  </si>
  <si>
    <t>21121-0000-00794-0000</t>
  </si>
  <si>
    <t>JOSE ARTURO RODRIGUEZ ORTEGA</t>
  </si>
  <si>
    <t>21121-0000-00789-0000</t>
  </si>
  <si>
    <t>GRADO CERO PUBLICIDAD, S.A. DE C.V.</t>
  </si>
  <si>
    <t>21121-0000-00785-0000</t>
  </si>
  <si>
    <t>ANDRES ABONZA CONTRERAS</t>
  </si>
  <si>
    <t>21121-0000-00781-0000</t>
  </si>
  <si>
    <t>ENRIQUE CARLOS VALDEZ OLIVARES</t>
  </si>
  <si>
    <t>21121-0000-00778-0000</t>
  </si>
  <si>
    <t>PAGO EN ENERO Y FEBRERO</t>
  </si>
  <si>
    <t>UNIVERDIAD MERIDIANO AC</t>
  </si>
  <si>
    <t>21121-0000-00776-0000</t>
  </si>
  <si>
    <t>ARTURO LEYVA FILLAD</t>
  </si>
  <si>
    <t>21121-0000-00767-0000</t>
  </si>
  <si>
    <t>COPIADORAS DIGITALES DEL BAJIO S.A. DE C.V.</t>
  </si>
  <si>
    <t>21121-0000-00761-0000</t>
  </si>
  <si>
    <t>ELECTROPURA S DE RL DE CV</t>
  </si>
  <si>
    <t>21121-0000-00756-0000</t>
  </si>
  <si>
    <t>PINTURAS MERLIN S.A. DE C.V.</t>
  </si>
  <si>
    <t>21121-0000-00744-0000</t>
  </si>
  <si>
    <t>HOTEL SAN FRACISCO</t>
  </si>
  <si>
    <t>21121-0000-00742-0000</t>
  </si>
  <si>
    <t>HOSPITAL FOTOGRAFICO S.A. DE C.V.</t>
  </si>
  <si>
    <t>21121-0000-00741-0000</t>
  </si>
  <si>
    <t>BLANCA ESTELA PONCE AGUILAR</t>
  </si>
  <si>
    <t>21121-0000-00740-0000</t>
  </si>
  <si>
    <t>LILIANA BALTAZAR BAUTISTA</t>
  </si>
  <si>
    <t>21121-0000-00739-0000</t>
  </si>
  <si>
    <t>GOLDENSTAR DE MEXICO S.A. DE C.V.</t>
  </si>
  <si>
    <t>21121-0000-00727-0000</t>
  </si>
  <si>
    <t>CONTROL PRINT ENTER, S.A. DE C.V.</t>
  </si>
  <si>
    <t>21121-0000-00715-0000</t>
  </si>
  <si>
    <t>LCD TECNOLOGY, S.A. DE C.V.</t>
  </si>
  <si>
    <t>21121-0000-00708-0000</t>
  </si>
  <si>
    <t>JUAN CARLOS ANGEL VALLEJO</t>
  </si>
  <si>
    <t>21121-0000-00704-0000</t>
  </si>
  <si>
    <t>SISTEMA INTEGRAL DE ASEO PUBLICO DE LEON</t>
  </si>
  <si>
    <t>21121-0000-00701-0000</t>
  </si>
  <si>
    <t>MANUEL JAVIER CARRANCO ALVAREZ</t>
  </si>
  <si>
    <t>21121-0000-00699-0000</t>
  </si>
  <si>
    <t>JOSE MANUEL OROZCO HERNANDEZ</t>
  </si>
  <si>
    <t>21121-0000-00697-0000</t>
  </si>
  <si>
    <t>TORRES MARIN IGNACIO</t>
  </si>
  <si>
    <t>21121-0000-00682-0000</t>
  </si>
  <si>
    <t>JUAN CARLOS VARGAS GARCIA</t>
  </si>
  <si>
    <t>21121-0000-00678-0000</t>
  </si>
  <si>
    <t>COMERCIALIZADORA DE PAPEL GODI S.A. DE C</t>
  </si>
  <si>
    <t>21121-0000-00672-0000</t>
  </si>
  <si>
    <t>21121-0000-00664-0000</t>
  </si>
  <si>
    <t>ENDITEL SA DE CV</t>
  </si>
  <si>
    <t>21121-0000-00657-0000</t>
  </si>
  <si>
    <t>FARMACIA SIMILARES SA DE CV</t>
  </si>
  <si>
    <t>21121-0000-00651-0000</t>
  </si>
  <si>
    <t>CIA. INSUMOS FERRETEROS DEL CENTRO SA DE</t>
  </si>
  <si>
    <t>21121-0000-00643-0000</t>
  </si>
  <si>
    <t>PROGYM SA DE RL DE CV</t>
  </si>
  <si>
    <t>21121-0000-00641-0000</t>
  </si>
  <si>
    <t>MAPFRE TEPEYAC SA</t>
  </si>
  <si>
    <t>21121-0000-00630-0000</t>
  </si>
  <si>
    <t>PROMOMEDIOS DE LEON SA DE CV</t>
  </si>
  <si>
    <t>21121-0000-00628-0000</t>
  </si>
  <si>
    <t>JOSE ARTURO GUERRERO GAYTAN</t>
  </si>
  <si>
    <t>21121-0000-00615-0000</t>
  </si>
  <si>
    <t>OPERADORA OMX SA DE CV</t>
  </si>
  <si>
    <t>21121-0000-00589-0000</t>
  </si>
  <si>
    <t>JESUS ANAYA OVIEDO</t>
  </si>
  <si>
    <t>21121-0000-00579-0000</t>
  </si>
  <si>
    <t>MULTIELECTRON SA DE CV</t>
  </si>
  <si>
    <t>21121-0000-00575-0000</t>
  </si>
  <si>
    <t>ADMINISTRACION DE INMUEBLES DE LEON SA D</t>
  </si>
  <si>
    <t>21121-0000-00573-0000</t>
  </si>
  <si>
    <t>CIA. FERREMAS SA DE CV</t>
  </si>
  <si>
    <t>21121-0000-00565-0000</t>
  </si>
  <si>
    <t>LILIANA CANALES GUTIERREZ</t>
  </si>
  <si>
    <t>21121-0000-00558-0000</t>
  </si>
  <si>
    <t>COMERCIARY SA DE CV</t>
  </si>
  <si>
    <t>21121-0000-00548-0000</t>
  </si>
  <si>
    <t>21121-0000-00526-0000</t>
  </si>
  <si>
    <t>DAVID OLVERA MORENO</t>
  </si>
  <si>
    <t>21121-0000-00516-0000</t>
  </si>
  <si>
    <t>BERMACK DE MEXICO SA DE CV</t>
  </si>
  <si>
    <t>21121-0000-00508-0000</t>
  </si>
  <si>
    <t>MARY CARMEN LIMON RUIZ</t>
  </si>
  <si>
    <t>21121-0000-00503-0000</t>
  </si>
  <si>
    <t>VIMARSA SA DE CV</t>
  </si>
  <si>
    <t>21121-0000-00484-0000</t>
  </si>
  <si>
    <t>JOSE GUILLERMO VELAZQUEZ RODRIGUEZ</t>
  </si>
  <si>
    <t>21121-0000-00470-0000</t>
  </si>
  <si>
    <t>COLEGIO DE CONTADORES PUBLICOS DDE</t>
  </si>
  <si>
    <t>21121-0000-00449-0000</t>
  </si>
  <si>
    <t>YOLANDA MONSERRAT LARIOS HURTADO</t>
  </si>
  <si>
    <t>21121-0000-00434-0000</t>
  </si>
  <si>
    <t>OFICINAS Y ESCOLARES SA DE CV</t>
  </si>
  <si>
    <t>21121-0000-00429-0000</t>
  </si>
  <si>
    <t>APSSA SA DE CV</t>
  </si>
  <si>
    <t>21121-0000-00423-0000</t>
  </si>
  <si>
    <t>SALYERI DE GUANAJUATO SA DE CV</t>
  </si>
  <si>
    <t>21121-0000-00407-0000</t>
  </si>
  <si>
    <t>REDI COMERCIAL SA DE CV</t>
  </si>
  <si>
    <t>21121-0000-00402-0000</t>
  </si>
  <si>
    <t>IVAN ALEXEI GARCIA MARES</t>
  </si>
  <si>
    <t>21121-0000-00399-0000</t>
  </si>
  <si>
    <t>SANITARIOS PORTATILES DEL CENTRO SA DE CV</t>
  </si>
  <si>
    <t>21121-0000-00345-0000</t>
  </si>
  <si>
    <t>RECUBRIMIENTOS TECNICOS DE LEON SA</t>
  </si>
  <si>
    <t>21121-0000-00331-0000</t>
  </si>
  <si>
    <t>LUIS CARLOS CORNEJO MALDONADO</t>
  </si>
  <si>
    <t>21121-0000-00229-0000</t>
  </si>
  <si>
    <t>MANUEL MEZA SILVA SA DE CV</t>
  </si>
  <si>
    <t>21121-0000-00211-0000</t>
  </si>
  <si>
    <t>LIMPRO COMERCIAL SA DE CV</t>
  </si>
  <si>
    <t>21121-0000-00199-0000</t>
  </si>
  <si>
    <t>FARRE ALUMBRADO Y CONTROL SA DE CV</t>
  </si>
  <si>
    <t>21121-0000-00193-0000</t>
  </si>
  <si>
    <t>DISTRIBUIDORA ANDY DE LEON SA DE C</t>
  </si>
  <si>
    <t>21121-0000-00172-0000</t>
  </si>
  <si>
    <t>MARCOZER SA DE CV</t>
  </si>
  <si>
    <t>21121-0000-00168-0000</t>
  </si>
  <si>
    <t>CARLOS ELIAS LUNA BECERRA</t>
  </si>
  <si>
    <t>21121-0000-00161-0000</t>
  </si>
  <si>
    <t>MA DE LA LUZ GONZALEZ MORENO</t>
  </si>
  <si>
    <t>21121-0000-00136-0000</t>
  </si>
  <si>
    <t>PAGINA TRES SA</t>
  </si>
  <si>
    <t>21121-0000-00135-0000</t>
  </si>
  <si>
    <t>LETICIA PADILLA MU?OZ</t>
  </si>
  <si>
    <t>21121-0000-00120-0000</t>
  </si>
  <si>
    <t>OFFICE DEPOT DE MEXICO SA DE CV</t>
  </si>
  <si>
    <t>21121-0000-00118-0000</t>
  </si>
  <si>
    <t>GAS EXPRESS NIETO SA DE CV</t>
  </si>
  <si>
    <t>21121-0000-00117-0000</t>
  </si>
  <si>
    <t>INSTITUTO ESTATAL DE CAPACITACION</t>
  </si>
  <si>
    <t>21121-0000-00115-0000</t>
  </si>
  <si>
    <t>NUEVA WAL MART DE MEXICO S DE RL D</t>
  </si>
  <si>
    <t>21121-0000-00108-0000</t>
  </si>
  <si>
    <t>EL HERALDO DE LEON COMPAÑIA EDITORIAL,S. DE R.L. DE C.V.</t>
  </si>
  <si>
    <t>21121-0000-00098-0000</t>
  </si>
  <si>
    <t>CIA PERIODISTICA DEL SOL DE LEON S</t>
  </si>
  <si>
    <t>21121-0000-00097-0000</t>
  </si>
  <si>
    <t>HERRERA GUERRERO LUIS RICARDO</t>
  </si>
  <si>
    <t>21121-0000-00074-0000</t>
  </si>
  <si>
    <t>IGNACIO ENRIQUEZ FERNANDEZ</t>
  </si>
  <si>
    <t>21121-0000-00065-0000</t>
  </si>
  <si>
    <t>TELEVISION DE PUEBLA SA DE CV</t>
  </si>
  <si>
    <t>21121-0000-00053-0000</t>
  </si>
  <si>
    <t>BK2 MEXICO SA DE CV</t>
  </si>
  <si>
    <t>21121-0000-00040-0000</t>
  </si>
  <si>
    <t>HOME DEPOT MEXICO S DE RL DE CV</t>
  </si>
  <si>
    <t>21121-0000-00039-0000</t>
  </si>
  <si>
    <t>VICTOR MARTINEZ RAMIREZ</t>
  </si>
  <si>
    <t>21121-0000-00032-0000</t>
  </si>
  <si>
    <t>FERRETERA INDUSTRIAL LEONESA SA DE</t>
  </si>
  <si>
    <t>21121-0000-00026-0000</t>
  </si>
  <si>
    <t>SALVADOR CORONA CHAVEZ</t>
  </si>
  <si>
    <t>21121-0000-00024-0000</t>
  </si>
  <si>
    <t>MA CONCEPCION MONZON HUERTA</t>
  </si>
  <si>
    <t>21121-0000-00022-0000</t>
  </si>
  <si>
    <t>GRUPO NOVEM SA DE CV</t>
  </si>
  <si>
    <t>21121-0000-00019-0000</t>
  </si>
  <si>
    <t>TELEFONOS DE MEXICO SAB DE CV</t>
  </si>
  <si>
    <t>21121-0000-00018-0000</t>
  </si>
  <si>
    <t>ZUMINK SA DE CV</t>
  </si>
  <si>
    <t>21121-0000-00017-0000</t>
  </si>
  <si>
    <t>COMISION FEDERAL DE ELECTRICIDAD</t>
  </si>
  <si>
    <t>21121-0000-00013-0000</t>
  </si>
  <si>
    <t>DAVID HERMOSILLO NU?O</t>
  </si>
  <si>
    <t>21121-0000-00005-0000</t>
  </si>
  <si>
    <t>TRANSPORTES TURISTICOS EXCELENCIA</t>
  </si>
  <si>
    <t>21121-0000-00004-0000</t>
  </si>
  <si>
    <t>2110  Y  2120    CUENTAS Y DOCUMENTOS POR PAGAR</t>
  </si>
  <si>
    <t>2160    FONDOS Y BIENES DE TERCEROS EN GARANTÍA Y/O ADMINISTRACIÓN A CORTO PLAZO</t>
  </si>
  <si>
    <t>C05</t>
  </si>
  <si>
    <t>Financiamiento Dispuesto</t>
  </si>
  <si>
    <t>Núm. Contrato Decrédito</t>
  </si>
  <si>
    <t>NOTAS DE GESTION ADMINISTRATIVA</t>
  </si>
  <si>
    <t>FORMA PARTE DE APROXIMADAMENTE EL 31 % DE LOS INGRESOS DE LA INSTITUCIÓN</t>
  </si>
  <si>
    <t>'42220-9200-02000-0038</t>
  </si>
  <si>
    <t>APOYO CODE REHB CANCHA1 U.D NVO MILENIO</t>
  </si>
  <si>
    <t>'42220-9200-02000-0037</t>
  </si>
  <si>
    <t>63°CAMPEONATO NACIONAL E INTERNAC. AJEDR</t>
  </si>
  <si>
    <t>'42220-9200-02000-0036</t>
  </si>
  <si>
    <t>'42220-9200-02000-0035</t>
  </si>
  <si>
    <t>APOYO EQUIPO DE ABEJAS DE LEON</t>
  </si>
  <si>
    <t>'42220-9200-02000-0034</t>
  </si>
  <si>
    <t>MARATON CODE</t>
  </si>
  <si>
    <t>'42220-9200-02000-0022</t>
  </si>
  <si>
    <t>MARATON LEON PRESIDENCIA</t>
  </si>
  <si>
    <t>'42220-9200-02000-0020</t>
  </si>
  <si>
    <t>BECAS (ETIQUETADO)</t>
  </si>
  <si>
    <t>'42220-9200-02000-0009</t>
  </si>
  <si>
    <t>MASIFICACION DE LA ACTIVACION FISICA</t>
  </si>
  <si>
    <t>'42220-9200-02000-0008</t>
  </si>
  <si>
    <t>SISTEMA DE COMPETENCIAS ETIQUETADO</t>
  </si>
  <si>
    <t>'42220-9200-02000-0006</t>
  </si>
  <si>
    <t>REHABILITACION DE MINIDEPORTIVAS</t>
  </si>
  <si>
    <t>'42220-9200-02000-0001</t>
  </si>
  <si>
    <t>SUBSIDIO MUNICIPAL</t>
  </si>
  <si>
    <t>42220-9200-01042-0000</t>
  </si>
  <si>
    <t>FORMA PARTE DE APROXIMADAMENTE EL 69 % DE LOS INGRESOS DE LA INSTITUCIÓN</t>
  </si>
  <si>
    <t>USO DE ESPACIO PARA STAN EN U.DEPORTIVAS</t>
  </si>
  <si>
    <t>'42130-8300-00089-0000</t>
  </si>
  <si>
    <t>USO DE ESPACIO DE PUBLICIDAD EN U.DEPORT</t>
  </si>
  <si>
    <t>'42130-8300-00088-0000</t>
  </si>
  <si>
    <t>APORTACION X USO DE ESPACIO DE CAFETERIA</t>
  </si>
  <si>
    <t>'42130-8300-00086-0000</t>
  </si>
  <si>
    <t>CAFETERIA LUIS I RODRIGUEZ</t>
  </si>
  <si>
    <t>'42130-8300-00079-0000</t>
  </si>
  <si>
    <t>CAFETERIA ENRIQUE FERNANDEZ MARTINEZ</t>
  </si>
  <si>
    <t>'42130-8300-00077-0000</t>
  </si>
  <si>
    <t>APORTACION POR PAQUETE MOBILIARIO</t>
  </si>
  <si>
    <t>'42130-8300-00075-0000</t>
  </si>
  <si>
    <t>SALVADOR ZAPIEN</t>
  </si>
  <si>
    <t>'42130-8300-00073-0000</t>
  </si>
  <si>
    <t>CASIMIRO RAMIREZ (NIEVES)</t>
  </si>
  <si>
    <t>'42130-8300-00072-0000</t>
  </si>
  <si>
    <t>ANUNCIOS TÉCNICOS MOCTEZUMA SA DE CV</t>
  </si>
  <si>
    <t>'42130-8300-00068-0000</t>
  </si>
  <si>
    <t>INICIATIVA PRIVADA</t>
  </si>
  <si>
    <t>'42130-8300-00067-0000</t>
  </si>
  <si>
    <t>SEMANA RECREATIVA DE PASCUA</t>
  </si>
  <si>
    <t>41740-7200-09010-0001</t>
  </si>
  <si>
    <t>APORT.POR CONSULTA DE FISIOT Y REHABILIT</t>
  </si>
  <si>
    <t>41740-7200-09008-0001</t>
  </si>
  <si>
    <t>ACTIVACION FISICA LABORAL</t>
  </si>
  <si>
    <t>41740-7200-09007-0001</t>
  </si>
  <si>
    <t>MASTER DE NATACION</t>
  </si>
  <si>
    <t>41740-7200-09005-0026</t>
  </si>
  <si>
    <t>FESTIVAL DE NATACION</t>
  </si>
  <si>
    <t>41740-7200-09005-0024</t>
  </si>
  <si>
    <t>COMPETENCIA DE ACUATLON DIA DEL PADRE</t>
  </si>
  <si>
    <t>41740-7200-09005-0017</t>
  </si>
  <si>
    <t>CONGRESO INTERNACIONAL DEPORTE MUNICIPAL LEON 201A</t>
  </si>
  <si>
    <t>41740-7200-09005-0014</t>
  </si>
  <si>
    <t>MARATON  LEON</t>
  </si>
  <si>
    <t>41740-7200-09005-0011</t>
  </si>
  <si>
    <t>PROGRAMAS Y TORNEO</t>
  </si>
  <si>
    <t>41740-7200-09005-0001</t>
  </si>
  <si>
    <t>CURSO DE SICEFUT</t>
  </si>
  <si>
    <t>41740-7200-09004-0050</t>
  </si>
  <si>
    <t>APORTACIONES POR USO DE INSTALACIONES</t>
  </si>
  <si>
    <t>41740-7200-09004-0041</t>
  </si>
  <si>
    <t>ANTONIO TOTA CARBAJAL</t>
  </si>
  <si>
    <t>41740-7200-09003-0002</t>
  </si>
  <si>
    <t>UD ENRIQUE FERNANDEZ MARTINEZ</t>
  </si>
  <si>
    <t>41740-7200-09003-0001</t>
  </si>
  <si>
    <t>ACTIVACION FISICA ESCOLAR</t>
  </si>
  <si>
    <t>41740-7200-09002-0005</t>
  </si>
  <si>
    <t>VENTA DE PLAYERAS CURSOS DE VERANO</t>
  </si>
  <si>
    <t>41740-7200-09001-0010</t>
  </si>
  <si>
    <t>UD NUEVO MILENIO</t>
  </si>
  <si>
    <t>41740-7200-09001-0007</t>
  </si>
  <si>
    <t>UD PARQUE CHAPALITA</t>
  </si>
  <si>
    <t>41740-7200-09001-0006</t>
  </si>
  <si>
    <t>UD PARQUE DEL ARBOL</t>
  </si>
  <si>
    <t>41740-7200-09001-0005</t>
  </si>
  <si>
    <t>UD JESUS RODRIGUEZ GAONA</t>
  </si>
  <si>
    <t>41740-7200-09001-0004</t>
  </si>
  <si>
    <t>UD LUIS I RODRIGUEZ</t>
  </si>
  <si>
    <t>41740-7200-09001-0003</t>
  </si>
  <si>
    <t>UD ANTONIO TOTA CARBAJAL</t>
  </si>
  <si>
    <t>41740-7200-09001-0002</t>
  </si>
  <si>
    <t>41740-7200-09001-0001</t>
  </si>
  <si>
    <t>ESCUELA DE ESCALADA</t>
  </si>
  <si>
    <t>41740-7200-08008-0001</t>
  </si>
  <si>
    <t>ACONDICIONAMIENTO FÍSICO</t>
  </si>
  <si>
    <t>41740-7200-08007-0039</t>
  </si>
  <si>
    <t>FUTBOL</t>
  </si>
  <si>
    <t>41740-7200-08007-0038</t>
  </si>
  <si>
    <t>ZUMBA MILENIO</t>
  </si>
  <si>
    <t>41740-7200-08007-0013</t>
  </si>
  <si>
    <t>41740-7200-08006-0038</t>
  </si>
  <si>
    <t>BOX</t>
  </si>
  <si>
    <t>41740-7200-08006-0011</t>
  </si>
  <si>
    <t>FITNESS P.A</t>
  </si>
  <si>
    <t>41740-7200-08005-0042</t>
  </si>
  <si>
    <t>41740-7200-08005-0041</t>
  </si>
  <si>
    <t>FUT BOL</t>
  </si>
  <si>
    <t>41740-7200-08005-0038</t>
  </si>
  <si>
    <t>41740-7200-08005-0011</t>
  </si>
  <si>
    <t>TAE KWON DO</t>
  </si>
  <si>
    <t>41740-7200-08005-0009</t>
  </si>
  <si>
    <t>GIMNASIA P.A</t>
  </si>
  <si>
    <t>41740-7200-08005-0005</t>
  </si>
  <si>
    <t>CAMPAMENTO FAMILIAR EN JRG</t>
  </si>
  <si>
    <t>41740-7200-08004-0043</t>
  </si>
  <si>
    <t>VOLEIBOL JRGVOLEIBOL JRG</t>
  </si>
  <si>
    <t>41740-7200-08004-0041</t>
  </si>
  <si>
    <t>41740-7200-08004-0038</t>
  </si>
  <si>
    <t>BALONCESTO</t>
  </si>
  <si>
    <t>41740-7200-08004-0012</t>
  </si>
  <si>
    <t>41740-7200-08004-0011</t>
  </si>
  <si>
    <t>41740-7200-08004-0009</t>
  </si>
  <si>
    <t>ACTIVATE POR TU SALUD</t>
  </si>
  <si>
    <t>41740-7200-08004-0008</t>
  </si>
  <si>
    <t>GIMNASIA</t>
  </si>
  <si>
    <t>41740-7200-08004-0005</t>
  </si>
  <si>
    <t>DANZA FLAMENCA LIR</t>
  </si>
  <si>
    <t>41740-7200-08003-0039</t>
  </si>
  <si>
    <t>VOLEIBOL</t>
  </si>
  <si>
    <t>41740-7200-08003-0033</t>
  </si>
  <si>
    <t>CACHIBOL ADULTOS MAYORES</t>
  </si>
  <si>
    <t>41740-7200-08003-0032</t>
  </si>
  <si>
    <t>FUTBOL Y PORTEROS</t>
  </si>
  <si>
    <t>41740-7200-08003-0029</t>
  </si>
  <si>
    <t>WU SHU KUNG FU</t>
  </si>
  <si>
    <t>41740-7200-08003-0015</t>
  </si>
  <si>
    <t>BAALONCESTO</t>
  </si>
  <si>
    <t>41740-7200-08003-0012</t>
  </si>
  <si>
    <t>41740-7200-08003-0011</t>
  </si>
  <si>
    <t>41740-7200-08003-0009</t>
  </si>
  <si>
    <t>41740-7200-08003-0005</t>
  </si>
  <si>
    <t>ATLETISMO</t>
  </si>
  <si>
    <t>41740-7200-08003-0002</t>
  </si>
  <si>
    <t>DEPORTE ESPECIAL NATACIÓN (ATC)</t>
  </si>
  <si>
    <t>41740-7200-08002-0046</t>
  </si>
  <si>
    <t>NATACION ADULTOS MAYORES ATC</t>
  </si>
  <si>
    <t>41740-7200-08002-0045</t>
  </si>
  <si>
    <t>YOGA TOTA</t>
  </si>
  <si>
    <t>41740-7200-08002-0043</t>
  </si>
  <si>
    <t>41740-7200-08002-0033</t>
  </si>
  <si>
    <t>41740-7200-08002-0029</t>
  </si>
  <si>
    <t>ZUMBA</t>
  </si>
  <si>
    <t>41740-7200-08002-0022</t>
  </si>
  <si>
    <t>41740-7200-08002-0015</t>
  </si>
  <si>
    <t>NATACION</t>
  </si>
  <si>
    <t>41740-7200-08002-0013</t>
  </si>
  <si>
    <t>41740-7200-08002-0012</t>
  </si>
  <si>
    <t>41740-7200-08002-0011</t>
  </si>
  <si>
    <t>41740-7200-08002-0009</t>
  </si>
  <si>
    <t>41740-7200-08002-0005</t>
  </si>
  <si>
    <t>BADMINTON</t>
  </si>
  <si>
    <t>41740-7200-08002-0003</t>
  </si>
  <si>
    <t>DEPORTE ESPECIAL DE NATACIÓN (EFM)</t>
  </si>
  <si>
    <t>41740-7200-08001-0056</t>
  </si>
  <si>
    <t>DEPORTE ESPECIAL DE FUTBOL (EFM)</t>
  </si>
  <si>
    <t>41740-7200-08001-0055</t>
  </si>
  <si>
    <t>DEPORTE ESPECIAL DE ATLETISMO (EFM)</t>
  </si>
  <si>
    <t>41740-7200-08001-0054</t>
  </si>
  <si>
    <t>DANZON EFM(MENORES DE 60 AÑOS)</t>
  </si>
  <si>
    <t>41740-7200-08001-0053</t>
  </si>
  <si>
    <t>DANZA FLAMENCA EFM (MENORES DE 60 AÑOS</t>
  </si>
  <si>
    <t>41740-7200-08001-0052</t>
  </si>
  <si>
    <t>CACHIBOL EFM</t>
  </si>
  <si>
    <t>41740-7200-08001-0051</t>
  </si>
  <si>
    <t>DANZON EFM</t>
  </si>
  <si>
    <t>41740-7200-08001-0049</t>
  </si>
  <si>
    <t>DANZA FLAMENCA EFM</t>
  </si>
  <si>
    <t>41740-7200-08001-0048</t>
  </si>
  <si>
    <t>TRX EFM</t>
  </si>
  <si>
    <t>41740-7200-08001-0047</t>
  </si>
  <si>
    <t>NATACION ADULTOS MAYORES EFM</t>
  </si>
  <si>
    <t>41740-7200-08001-0046</t>
  </si>
  <si>
    <t>41740-7200-08001-0045</t>
  </si>
  <si>
    <t>NADO SINCRONIZADO</t>
  </si>
  <si>
    <t>41740-7200-08001-0044</t>
  </si>
  <si>
    <t>BALLET</t>
  </si>
  <si>
    <t>41740-7200-08001-0043</t>
  </si>
  <si>
    <t>WATERPOLO</t>
  </si>
  <si>
    <t>41740-7200-08001-0042</t>
  </si>
  <si>
    <t>FITNESS</t>
  </si>
  <si>
    <t>41740-7200-08001-0041</t>
  </si>
  <si>
    <t>41740-7200-08001-0029</t>
  </si>
  <si>
    <t>EXAMEN MEDICO</t>
  </si>
  <si>
    <t>41740-7200-08001-0028</t>
  </si>
  <si>
    <t>GIMNASIO</t>
  </si>
  <si>
    <t>41740-7200-08001-0025</t>
  </si>
  <si>
    <t>YOGA</t>
  </si>
  <si>
    <t>41740-7200-08001-0023</t>
  </si>
  <si>
    <t>PORRAS</t>
  </si>
  <si>
    <t>41740-7200-08001-0021</t>
  </si>
  <si>
    <t>DEPORTES ESPECIALES</t>
  </si>
  <si>
    <t>41740-7200-08001-0020</t>
  </si>
  <si>
    <t>TAI CHI CHUAN</t>
  </si>
  <si>
    <t>41740-7200-08001-0019</t>
  </si>
  <si>
    <t>KARATE</t>
  </si>
  <si>
    <t>41740-7200-08001-0018</t>
  </si>
  <si>
    <t>TENIS</t>
  </si>
  <si>
    <t>41740-7200-08001-0017</t>
  </si>
  <si>
    <t>CLAVADOS</t>
  </si>
  <si>
    <t>41740-7200-08001-0016</t>
  </si>
  <si>
    <t>41740-7200-08001-0015</t>
  </si>
  <si>
    <t>CAPOERA</t>
  </si>
  <si>
    <t>41740-7200-08001-0014</t>
  </si>
  <si>
    <t>41740-7200-08001-0013</t>
  </si>
  <si>
    <t>41740-7200-08001-0012</t>
  </si>
  <si>
    <t>41740-7200-08001-0011</t>
  </si>
  <si>
    <t>AJEDREZ</t>
  </si>
  <si>
    <t>41740-7200-08001-0010</t>
  </si>
  <si>
    <t>41740-7200-08001-0009</t>
  </si>
  <si>
    <t>41740-7200-08001-0008</t>
  </si>
  <si>
    <t>41740-7200-08001-0005</t>
  </si>
  <si>
    <t>ESGRIMA</t>
  </si>
  <si>
    <t>41740-7200-08001-0002</t>
  </si>
  <si>
    <t>41740-7200-08001-0001</t>
  </si>
  <si>
    <t>ESTACIONAMIENTO MOTO  PXTREMO H</t>
  </si>
  <si>
    <t>41740-7200-07102-0002</t>
  </si>
  <si>
    <t>ESTACIONAMIENTO VEHICULO PXTREMO H</t>
  </si>
  <si>
    <t>41740-7200-07102-0001</t>
  </si>
  <si>
    <t>ADMISION ESTUD Y MENORES 12AÑOS EXTREMO H</t>
  </si>
  <si>
    <t>41740-7200-07101-0002</t>
  </si>
  <si>
    <t>ADMISION  GENERAL EXTREMO H</t>
  </si>
  <si>
    <t>41740-7200-07101-0001</t>
  </si>
  <si>
    <t>ESCALADA VISITA UNICA</t>
  </si>
  <si>
    <t>41740-7200-07100-0006</t>
  </si>
  <si>
    <t>FUTBOL TIERRA</t>
  </si>
  <si>
    <t>41740-7200-07005-0003</t>
  </si>
  <si>
    <t>ADMISION EXTREMO $ 5.00 NM</t>
  </si>
  <si>
    <t>41740-7200-07004-0002</t>
  </si>
  <si>
    <t>ADMISION EXTREMO $ 11.00</t>
  </si>
  <si>
    <t>41740-7200-07004-0001</t>
  </si>
  <si>
    <t>ESTACIONAMIENTO MOTO  NM</t>
  </si>
  <si>
    <t>41740-7200-07002-0002</t>
  </si>
  <si>
    <t>ESTACIONAMIENTO VEHICULO  NM</t>
  </si>
  <si>
    <t>41740-7200-07002-0001</t>
  </si>
  <si>
    <t>ADMISION 2X1 NM</t>
  </si>
  <si>
    <t>41740-7200-07001-0003</t>
  </si>
  <si>
    <t>ADMISION ESTUDIANTES Y MENORES 12AÑOS NM</t>
  </si>
  <si>
    <t>41740-7200-07001-0002</t>
  </si>
  <si>
    <t>ADMISION GENERAL NM</t>
  </si>
  <si>
    <t>41740-7200-07001-0001</t>
  </si>
  <si>
    <t>CAMPO URUGUAYO EMPASTADO</t>
  </si>
  <si>
    <t>41740-7200-06005-0025</t>
  </si>
  <si>
    <t>PALAPAS</t>
  </si>
  <si>
    <t>41740-7200-06005-0021</t>
  </si>
  <si>
    <t>FUTBOL RAPIDO</t>
  </si>
  <si>
    <t>41740-7200-06005-0019</t>
  </si>
  <si>
    <t>AREA INFANTIL PARA FIESTAS</t>
  </si>
  <si>
    <t>41740-7200-06005-0018</t>
  </si>
  <si>
    <t>FUTBOL URUGUAYO</t>
  </si>
  <si>
    <t>41740-7200-06005-0016</t>
  </si>
  <si>
    <t>EXTERIORES DE BALONCESTO</t>
  </si>
  <si>
    <t>41740-7200-06005-0014</t>
  </si>
  <si>
    <t>ESTACIONAMIENTO MOTO  CH</t>
  </si>
  <si>
    <t>41740-7200-06002-0002</t>
  </si>
  <si>
    <t>ESTACIONAMIENTO VEHICULO  CH</t>
  </si>
  <si>
    <t>41740-7200-06002-0001</t>
  </si>
  <si>
    <t>ADMISION 2X1 P. CH</t>
  </si>
  <si>
    <t>41740-7200-06001-0003</t>
  </si>
  <si>
    <t>ADMISION ESTUDIANTES Y MENORES 12AÑOS CH</t>
  </si>
  <si>
    <t>41740-7200-06001-0002</t>
  </si>
  <si>
    <t>ADMISION GENERAL P. CH</t>
  </si>
  <si>
    <t>41740-7200-06001-0001</t>
  </si>
  <si>
    <t>EXPLANADAS EXTERIORES</t>
  </si>
  <si>
    <t>41740-7200-05005-0024</t>
  </si>
  <si>
    <t>41740-7200-05005-0021</t>
  </si>
  <si>
    <t>41740-7200-05005-0014</t>
  </si>
  <si>
    <t>41740-7200-05005-0003</t>
  </si>
  <si>
    <t>FUTBOL EMPASTADO</t>
  </si>
  <si>
    <t>41740-7200-05005-0002</t>
  </si>
  <si>
    <t>ADMISION EXTREMO $ 5.00</t>
  </si>
  <si>
    <t>41740-7200-05004-0002</t>
  </si>
  <si>
    <t>41740-7200-05004-0001</t>
  </si>
  <si>
    <t>ESTACIONAMIENTO MOTO  PA</t>
  </si>
  <si>
    <t>41740-7200-05002-0002</t>
  </si>
  <si>
    <t>ESTACIONAMIENTO VEHICULO PA</t>
  </si>
  <si>
    <t>41740-7200-05002-0001</t>
  </si>
  <si>
    <t>ADMISION 2X1 PA</t>
  </si>
  <si>
    <t>41740-7200-05001-0003</t>
  </si>
  <si>
    <t>ADMISION ESTUDIANTESY MENORES 12AÑOS PA</t>
  </si>
  <si>
    <t>41740-7200-05001-0002</t>
  </si>
  <si>
    <t>ADMISION GENERAL  PA</t>
  </si>
  <si>
    <t>41740-7200-05001-0001</t>
  </si>
  <si>
    <t>41740-7200-04005-0019</t>
  </si>
  <si>
    <t>41740-7200-04005-0014</t>
  </si>
  <si>
    <t>CANCHAS DE TENIS</t>
  </si>
  <si>
    <t>41740-7200-04005-0010</t>
  </si>
  <si>
    <t>41740-7200-04005-0003</t>
  </si>
  <si>
    <t>FUTBOL EMPASTADOS</t>
  </si>
  <si>
    <t>41740-7200-04005-0002</t>
  </si>
  <si>
    <t>ESTACIONAMIENTO MOTO  JRG</t>
  </si>
  <si>
    <t>41740-7200-04002-0002</t>
  </si>
  <si>
    <t>ESTACIONAMIENTO VEHICULO  JRG</t>
  </si>
  <si>
    <t>41740-7200-04002-0001</t>
  </si>
  <si>
    <t>ADMISION 2X1  JRG</t>
  </si>
  <si>
    <t>41740-7200-04001-0003</t>
  </si>
  <si>
    <t>ADMISION ESTUDIANTESY MENORES12 AÑOS JRG</t>
  </si>
  <si>
    <t>41740-7200-04001-0002</t>
  </si>
  <si>
    <t>ADMISION  GENERAL  JRG</t>
  </si>
  <si>
    <t>41740-7200-04001-0001</t>
  </si>
  <si>
    <t>VELODROMO</t>
  </si>
  <si>
    <t>41740-7200-03005-0022</t>
  </si>
  <si>
    <t>41740-7200-03005-0018</t>
  </si>
  <si>
    <t>BEISBOL DOMINGO SANTANA</t>
  </si>
  <si>
    <t>41740-7200-03005-0017</t>
  </si>
  <si>
    <t>CANCHAS DE FRONTON</t>
  </si>
  <si>
    <t>41740-7200-03005-0015</t>
  </si>
  <si>
    <t>41740-7200-03005-0014</t>
  </si>
  <si>
    <t>PISTA DE ATLETISMO</t>
  </si>
  <si>
    <t>41740-7200-03005-0012</t>
  </si>
  <si>
    <t>AUDITORIO</t>
  </si>
  <si>
    <t>41740-7200-03005-0011</t>
  </si>
  <si>
    <t>41740-7200-03005-0003</t>
  </si>
  <si>
    <t>41740-7200-03005-0002</t>
  </si>
  <si>
    <t>ESTACIONAMIENTO MOTO  LIR</t>
  </si>
  <si>
    <t>41740-7200-03002-0002</t>
  </si>
  <si>
    <t>ESTACIONAMIENTO VEHICULO LIR</t>
  </si>
  <si>
    <t>41740-7200-03002-0001</t>
  </si>
  <si>
    <t>ADMISION 2X1 LIR</t>
  </si>
  <si>
    <t>41740-7200-03001-0003</t>
  </si>
  <si>
    <t>ADMISION ESTUDIANTESYMENORES 12 AÑOS LIR</t>
  </si>
  <si>
    <t>41740-7200-03001-0002</t>
  </si>
  <si>
    <t>ADMISION GENERAL LIR</t>
  </si>
  <si>
    <t>41740-7200-03001-0001</t>
  </si>
  <si>
    <t>41740-7200-02005-0016</t>
  </si>
  <si>
    <t>41740-7200-02005-0015</t>
  </si>
  <si>
    <t>41740-7200-02005-0011</t>
  </si>
  <si>
    <t>FUTBOL TRIBUNAS</t>
  </si>
  <si>
    <t>41740-7200-02005-0001</t>
  </si>
  <si>
    <t>ALBERCA</t>
  </si>
  <si>
    <t>41740-7200-02003-0000</t>
  </si>
  <si>
    <t>ESTACIONAMIENTO MOTO TOTA</t>
  </si>
  <si>
    <t>41740-7200-02002-0002</t>
  </si>
  <si>
    <t>ESTACIONAMIENTO VEHICULO  A TOTA</t>
  </si>
  <si>
    <t>41740-7200-02002-0001</t>
  </si>
  <si>
    <t>ADMISION 2X1  TOTA</t>
  </si>
  <si>
    <t>41740-7200-02001-0003</t>
  </si>
  <si>
    <t>ADMISION ESTUDIANTESYMENORES 12AÑOS TOTA</t>
  </si>
  <si>
    <t>41740-7200-02001-0002</t>
  </si>
  <si>
    <t>ADMISION GENERAL TOTA</t>
  </si>
  <si>
    <t>41740-7200-02001-0001</t>
  </si>
  <si>
    <t>RENTA DE SALON DE FITNES</t>
  </si>
  <si>
    <t>41740-7200-01005-0026</t>
  </si>
  <si>
    <t>41740-7200-01005-0024</t>
  </si>
  <si>
    <t>USO DE REGADERAS</t>
  </si>
  <si>
    <t>41740-7200-01005-0023</t>
  </si>
  <si>
    <t>CANCHAS EXTERIORES DE HANDBALL</t>
  </si>
  <si>
    <t>41740-7200-01005-0022</t>
  </si>
  <si>
    <t>41740-7200-01005-0021</t>
  </si>
  <si>
    <t>41740-7200-01005-0014</t>
  </si>
  <si>
    <t>41740-7200-01005-0012</t>
  </si>
  <si>
    <t>41740-7200-01005-0011</t>
  </si>
  <si>
    <t>41740-7200-01005-0010</t>
  </si>
  <si>
    <t>VOLEIBOL Y PLAYERO</t>
  </si>
  <si>
    <t>41740-7200-01005-0009</t>
  </si>
  <si>
    <t>BEIS BOL EMPASTADO</t>
  </si>
  <si>
    <t>41740-7200-01005-0008</t>
  </si>
  <si>
    <t>BEIS BOL TIERRA</t>
  </si>
  <si>
    <t>41740-7200-01005-0007</t>
  </si>
  <si>
    <t>MINI CAMPO SINTETICO</t>
  </si>
  <si>
    <t>41740-7200-01005-0006</t>
  </si>
  <si>
    <t>MINI CAMPO TIERRA</t>
  </si>
  <si>
    <t>41740-7200-01005-0005</t>
  </si>
  <si>
    <t>41740-7200-01005-0003</t>
  </si>
  <si>
    <t>41740-7200-01005-0002</t>
  </si>
  <si>
    <t>41740-7200-01005-0001</t>
  </si>
  <si>
    <t>41740-7200-01004-0000</t>
  </si>
  <si>
    <t>41740-7200-01003-0000</t>
  </si>
  <si>
    <t>ESTACIONAMIENTO MOTO  EFM</t>
  </si>
  <si>
    <t>41740-7200-01002-0002</t>
  </si>
  <si>
    <t>ESTACIONAMIENTO VEHICULO EFM</t>
  </si>
  <si>
    <t>41740-7200-01002-0001</t>
  </si>
  <si>
    <t>ADMISION 2X1</t>
  </si>
  <si>
    <t>41740-7200-01001-0003</t>
  </si>
  <si>
    <t>ADMISION ESTUDIANTESYMENORES 12AÑOS EFM</t>
  </si>
  <si>
    <t>41740-7200-01001-0002</t>
  </si>
  <si>
    <t>ADMISION GENERAL EFM</t>
  </si>
  <si>
    <t>41740-7200-01001-0001</t>
  </si>
  <si>
    <t>RENDIMIENTO DE INTERESES POR INVER</t>
  </si>
  <si>
    <t>41690-6100-00002-0003</t>
  </si>
  <si>
    <t>DIFERENCIAS EN DEPOSITOS Y PAGOS</t>
  </si>
  <si>
    <t>41690-6100-00002-0002</t>
  </si>
  <si>
    <t>OTROS INGRESOS UNIDADES DEPORTIVAS</t>
  </si>
  <si>
    <t>41690-6100-00002-0001</t>
  </si>
  <si>
    <t>PATROCINIOS</t>
  </si>
  <si>
    <t>41690-6100-00001-0001</t>
  </si>
  <si>
    <t>MERCADOTECNIA</t>
  </si>
  <si>
    <t>41590-5100-00003-0001</t>
  </si>
  <si>
    <t>4100  Y  4200    INGRESOS</t>
  </si>
  <si>
    <t>I. INFORMACIÓN CONTABLE/PRESUPUESTAL</t>
  </si>
  <si>
    <t>NOTA:   ERA-02</t>
  </si>
  <si>
    <t>DISMINUCION DE ALMACEN DE MATERIALES Y S</t>
  </si>
  <si>
    <t>55350-0000-00001-0001</t>
  </si>
  <si>
    <t>BAJA POR ROBO DE ACTIVO FIJO PERDIDA</t>
  </si>
  <si>
    <t>'55180-0000-00001-0000</t>
  </si>
  <si>
    <t>55171-0000-00000-0000</t>
  </si>
  <si>
    <t>55110-0000-00014-0000</t>
  </si>
  <si>
    <t>55110-0000-00013-0000</t>
  </si>
  <si>
    <t>55110-0000-00012-0000</t>
  </si>
  <si>
    <t>MAQ Y EQ P/ EL COMERCIO Y LOS SE</t>
  </si>
  <si>
    <t>55110-0000-00010-0000</t>
  </si>
  <si>
    <t>55110-0000-00008-0000</t>
  </si>
  <si>
    <t>EQ P/USO MEDICODENTAL Y LABORATO</t>
  </si>
  <si>
    <t>55110-0000-00007-0000</t>
  </si>
  <si>
    <t>55110-0000-00006-0000</t>
  </si>
  <si>
    <t>55110-0000-00004-0000</t>
  </si>
  <si>
    <t>55110-0000-00003-0000</t>
  </si>
  <si>
    <t>55110-0000-00002-0000</t>
  </si>
  <si>
    <t>55110-0000-00001-0000</t>
  </si>
  <si>
    <t>52420-4421-00000-0000</t>
  </si>
  <si>
    <t>PREMIOSESTIMULOS RECO A DEPORTI</t>
  </si>
  <si>
    <t>'52410-4414-00000-0000</t>
  </si>
  <si>
    <t>GASTOS ACT CULTURALES Y DEPORTIVA</t>
  </si>
  <si>
    <t>52410-4411-00000-0000</t>
  </si>
  <si>
    <t>IMPUESTO SOBRE NOMINAS</t>
  </si>
  <si>
    <t>51390-3981-00000-0000</t>
  </si>
  <si>
    <t>51390-3921-00000-0000</t>
  </si>
  <si>
    <t>51380-3853-00000-0000</t>
  </si>
  <si>
    <t>GTOS DE OFICINAS DE SERV PUBLICOS</t>
  </si>
  <si>
    <t>51380-3852-00000-0000</t>
  </si>
  <si>
    <t>CONGRESOS Y CONVENCIONES</t>
  </si>
  <si>
    <t>51380-3831-00000-0000</t>
  </si>
  <si>
    <t>51380-3821-00000-0000</t>
  </si>
  <si>
    <t>OTROS SERV DE TRASLADO Y HOSPEDAJ</t>
  </si>
  <si>
    <t>51370-3791-00000-0000</t>
  </si>
  <si>
    <t>SERV INTEGRALES DE TRASLADO Y VIA</t>
  </si>
  <si>
    <t>51370-3781-00000-0000</t>
  </si>
  <si>
    <t>VIATICOS NACIONALES P/SERV PUBLIC</t>
  </si>
  <si>
    <t>51370-3751-00000-0000</t>
  </si>
  <si>
    <t>SERV DE LA INDUSTRIA FILMICASONI</t>
  </si>
  <si>
    <t>'51360-3651-00000-0000</t>
  </si>
  <si>
    <t>SERVICIOS DE REVELADO DE FOTOGRAFI</t>
  </si>
  <si>
    <t>'51360-3641-00000-0000</t>
  </si>
  <si>
    <t>PROM PARA VTAS DE BIENES Y SERVIC</t>
  </si>
  <si>
    <t>51360-3621-00000-0000</t>
  </si>
  <si>
    <t>IMPRESION Y ELAB DE PUBLI OFICIA</t>
  </si>
  <si>
    <t>51360-3612-00000-0000</t>
  </si>
  <si>
    <t>SERVICIOS DE JARDINERIA Y FUMIGACI</t>
  </si>
  <si>
    <t>51350-3591-00000-0000</t>
  </si>
  <si>
    <t>SERV DE LIMPIEZA Y MANEJO DE DESE</t>
  </si>
  <si>
    <t>51350-3581-00000-0000</t>
  </si>
  <si>
    <t>INST REP Y MTTO DE MAQ EQ Y HE</t>
  </si>
  <si>
    <t>51350-3571-00000-0000</t>
  </si>
  <si>
    <t>MTTO Y CONSERV DE VEHICULOS TERRE</t>
  </si>
  <si>
    <t>51350-3551-00000-0000</t>
  </si>
  <si>
    <t>INST REP Y MTTO DE MOB Y EQ DE</t>
  </si>
  <si>
    <t>51350-3521-00000-0000</t>
  </si>
  <si>
    <t>ADAPTACION DE INMUEBLES</t>
  </si>
  <si>
    <t>51350-3512-00000-0000</t>
  </si>
  <si>
    <t>CONSERV Y MTTO DE INMUEBLES</t>
  </si>
  <si>
    <t>51350-3511-00000-0000</t>
  </si>
  <si>
    <t>51340-3471-00000-0000</t>
  </si>
  <si>
    <t>51340-3451-00000-0000</t>
  </si>
  <si>
    <t>SEGUROS DE RESPONSABILIDAD PATRIMONIAL Y</t>
  </si>
  <si>
    <t>51340-3441-00000-0000</t>
  </si>
  <si>
    <t>SERVICIOS DE RECAUDACION TRASLADO Y CUST</t>
  </si>
  <si>
    <t>51340-3431-00000-0000</t>
  </si>
  <si>
    <t>51340-3411-00000-0000</t>
  </si>
  <si>
    <t>SERVICIOS PROFES CIENT Y TECNIC</t>
  </si>
  <si>
    <t>51330-3391-00000-0000</t>
  </si>
  <si>
    <t>51330-3381-00000-0000</t>
  </si>
  <si>
    <t>IMPRES DE DOC OFICIALES P/ SERV</t>
  </si>
  <si>
    <t>51330-3361-00000-0000</t>
  </si>
  <si>
    <t>51330-3341-00000-0000</t>
  </si>
  <si>
    <t>SERVICIOS DE PROCESOS TECNICA Y EN TECNO</t>
  </si>
  <si>
    <t>51330-3332-00000-0000</t>
  </si>
  <si>
    <t>OTROS SERVICIOS RELACIONADOS</t>
  </si>
  <si>
    <t>51330-3314-00000-0000</t>
  </si>
  <si>
    <t>'51330-3313-00000-0000</t>
  </si>
  <si>
    <t>51330-3312-00000-0000</t>
  </si>
  <si>
    <t>51330-3311-00000-0000</t>
  </si>
  <si>
    <t>OTROS ARRENDAMIENTOS</t>
  </si>
  <si>
    <t>51320-3291-00000-0000</t>
  </si>
  <si>
    <t>ARRENDAMIENTO DE VEHICULOS TERREST</t>
  </si>
  <si>
    <t>'51320-3252-00000-0000</t>
  </si>
  <si>
    <t>SERVICIOS DE ACCESO DE INTERNET</t>
  </si>
  <si>
    <t>51310-3171-00000-0000</t>
  </si>
  <si>
    <t>51310-3151-00000-0000</t>
  </si>
  <si>
    <t>51310-3141-00000-0000</t>
  </si>
  <si>
    <t>51310-3121-00000-0000</t>
  </si>
  <si>
    <t>SERVICIOS DE ENERGIA ELECTRICA</t>
  </si>
  <si>
    <t>51310-3111-00000-0000</t>
  </si>
  <si>
    <t>REFAC Y ACCES MENORES OTROS BIEN</t>
  </si>
  <si>
    <t>51290-2991-00000-0000</t>
  </si>
  <si>
    <t>REFAC Y ACCES MENORES DE MAQ Y E</t>
  </si>
  <si>
    <t>51290-2981-00000-0000</t>
  </si>
  <si>
    <t>REFAC Y ACCES MENORES EQ DE TRAN</t>
  </si>
  <si>
    <t>51290-2961-00000-0000</t>
  </si>
  <si>
    <t>REFAC Y ACCES MENORES DE EQ DE C</t>
  </si>
  <si>
    <t>51290-2941-00000-0000</t>
  </si>
  <si>
    <t>REFAC ACCES MENORES DE MOBILIARI</t>
  </si>
  <si>
    <t>51290-2931-00000-0000</t>
  </si>
  <si>
    <t>REFAC Y ACCES MENORES DE EDIFICI</t>
  </si>
  <si>
    <t>51290-2921-00000-0000</t>
  </si>
  <si>
    <t>51290-2911-00000-0000</t>
  </si>
  <si>
    <t>ARTICULOS DEPORTIVOS</t>
  </si>
  <si>
    <t>51270-2731-00000-0000</t>
  </si>
  <si>
    <t>PRENDAS DE PROTECCION PERSONAL</t>
  </si>
  <si>
    <t>51270-2722-00000-0000</t>
  </si>
  <si>
    <t>VESTUARIO Y UNIFORMES</t>
  </si>
  <si>
    <t>51270-2711-00000-0000</t>
  </si>
  <si>
    <t>COMB LUBRIC Y ADITIVOS P/MAQUINA</t>
  </si>
  <si>
    <t>51260-2613-00000-0000</t>
  </si>
  <si>
    <t>COMB LUBRICANTES Y ADITIVOS P/VEH</t>
  </si>
  <si>
    <t>51260-2612-00000-0000</t>
  </si>
  <si>
    <t>OTROS PRODUCTOS QUIMICOS</t>
  </si>
  <si>
    <t>51250-2591-00000-0000</t>
  </si>
  <si>
    <t>MAT ACCESORIOS Y SUMINISTROS MEDI</t>
  </si>
  <si>
    <t>51250-2541-00000-0000</t>
  </si>
  <si>
    <t>MEDICINAS Y PRODUCTOS FARMACEUTICO</t>
  </si>
  <si>
    <t>51250-2531-00000-0000</t>
  </si>
  <si>
    <t>PLAGUICIDAS Y PESTICIDAS</t>
  </si>
  <si>
    <t>51250-2522-00000-0000</t>
  </si>
  <si>
    <t>FERTILIZANTES Y ABONOS</t>
  </si>
  <si>
    <t>51250-2521-00000-0000</t>
  </si>
  <si>
    <t>MATERIALES DIVERSOS</t>
  </si>
  <si>
    <t>51240-2491-00000-0000</t>
  </si>
  <si>
    <t>MATERIALES COMPLEMENTARIOS</t>
  </si>
  <si>
    <t>51240-2481-00000-0000</t>
  </si>
  <si>
    <t>ESTRUCTURAS Y MANUFACTURAS</t>
  </si>
  <si>
    <t>51240-2471-00000-0000</t>
  </si>
  <si>
    <t>MAT ELECTRICO Y ELECTRONICO</t>
  </si>
  <si>
    <t>51240-2461-00000-0000</t>
  </si>
  <si>
    <t>MAT DE CONSTRUCCION DE VIDRIO</t>
  </si>
  <si>
    <t>51240-2451-00000-0000</t>
  </si>
  <si>
    <t>MAT DE CONSTRUCCION DE MADERA</t>
  </si>
  <si>
    <t>51240-2441-00000-0000</t>
  </si>
  <si>
    <t>MAT DE CONSTRUCCION DE CAL Y YESO</t>
  </si>
  <si>
    <t>51240-2431-00000-0000</t>
  </si>
  <si>
    <t>MAT DE CONSTRUCCION DE CONCRETO</t>
  </si>
  <si>
    <t>51240-2421-00000-0000</t>
  </si>
  <si>
    <t>MAT DE CONSTRUCCION MINERALESN NO</t>
  </si>
  <si>
    <t>51240-2411-00000-0000</t>
  </si>
  <si>
    <t>UTENSILIOS PARA EL SERV DE ALIMEN</t>
  </si>
  <si>
    <t>51220-2231-00000-0000</t>
  </si>
  <si>
    <t>PROD ALIMENTICIOS PARA EL PERSONA</t>
  </si>
  <si>
    <t>51220-2212-00000-0000</t>
  </si>
  <si>
    <t>MATERIALES PARA EL REGISTRO E IDENTIFICA</t>
  </si>
  <si>
    <t>'51210-2182-00000-0000</t>
  </si>
  <si>
    <t>MATERIALES Y UTILES DE ENSE?ANZA</t>
  </si>
  <si>
    <t>51210-2171-00000-0000</t>
  </si>
  <si>
    <t>51210-2161-00000-0000</t>
  </si>
  <si>
    <t>MATERIAL IMPRESO E INFORMACION DIG</t>
  </si>
  <si>
    <t>51210-2151-00000-0000</t>
  </si>
  <si>
    <t>MATY UTIL DE TECNOLOGIA DE INF Y</t>
  </si>
  <si>
    <t>51210-2141-00000-0000</t>
  </si>
  <si>
    <t>EQUIPOS MENORES DE OFICINA</t>
  </si>
  <si>
    <t>51210-2112-00000-0000</t>
  </si>
  <si>
    <t>MATERIALES Y UTILES DE OFICINA</t>
  </si>
  <si>
    <t>51210-2111-00000-0000</t>
  </si>
  <si>
    <t>ESTIM POR PRODUCTIVIDAD Y EFICIEN</t>
  </si>
  <si>
    <t>51160-1711-00000-0000</t>
  </si>
  <si>
    <t>OTRAS PRESTACIONES</t>
  </si>
  <si>
    <t>51150-1592-00000-0000</t>
  </si>
  <si>
    <t>ASIGNACIONES ADICIONALES AL SUELDO</t>
  </si>
  <si>
    <t>51150-1591-00000-0000</t>
  </si>
  <si>
    <t>PREST POR COND GENERALES DE TRAB</t>
  </si>
  <si>
    <t>51150-1541-00000-0000</t>
  </si>
  <si>
    <t>LIQ POR INDEMNIZ Y SUELDO Y SALA</t>
  </si>
  <si>
    <t>51150-1522-00000-0000</t>
  </si>
  <si>
    <t>51150-1511-00000-0000</t>
  </si>
  <si>
    <t>APORTACIONES INFONAVIT</t>
  </si>
  <si>
    <t>51140-1421-00000-0000</t>
  </si>
  <si>
    <t>APORTACIONES IMSS</t>
  </si>
  <si>
    <t>51140-1413-00000-0000</t>
  </si>
  <si>
    <t>COMPENSACIONES POR SERVICIOS</t>
  </si>
  <si>
    <t>51130-1342-00000-0000</t>
  </si>
  <si>
    <t>GRATIFICACION DE FIN DE A?O</t>
  </si>
  <si>
    <t>51130-1323-00000-0000</t>
  </si>
  <si>
    <t>51130-1322-00000-0000</t>
  </si>
  <si>
    <t>51130-1321-00000-0000</t>
  </si>
  <si>
    <t>ANTIGUEDAD</t>
  </si>
  <si>
    <t>51130-1312-00000-0000</t>
  </si>
  <si>
    <t>HONORARIOS ASIMILADOS</t>
  </si>
  <si>
    <t>51120-1212-00000-0000</t>
  </si>
  <si>
    <t>51120-1211-00000-0000</t>
  </si>
  <si>
    <t>SUELDO BASE</t>
  </si>
  <si>
    <t>51110-1131-00000-0000</t>
  </si>
  <si>
    <t>NOTA:    ERA-03</t>
  </si>
  <si>
    <t>5000    GASTOS Y OTRAS PÉRDIDAS</t>
  </si>
  <si>
    <t>BIENES DONADOS</t>
  </si>
  <si>
    <t>31200-0000-00001-0000</t>
  </si>
  <si>
    <t xml:space="preserve">Total </t>
  </si>
  <si>
    <t>BIENES INTANGIBLES</t>
  </si>
  <si>
    <t>32330-0000-00001-0000</t>
  </si>
  <si>
    <t>32320-0000-00001-0000</t>
  </si>
  <si>
    <t>EJERCICIO 2017</t>
  </si>
  <si>
    <t>32200-0000-00010-0000</t>
  </si>
  <si>
    <t>EJERCICIO 2016</t>
  </si>
  <si>
    <t>32200-0000-00009-0000</t>
  </si>
  <si>
    <t>EJERCICIO 2015</t>
  </si>
  <si>
    <t>32200-0000-00008-0000</t>
  </si>
  <si>
    <t>EJERCICIO 2014</t>
  </si>
  <si>
    <t>32200-0000-00007-0000</t>
  </si>
  <si>
    <t>EJERCICIO 2013</t>
  </si>
  <si>
    <t>32200-0000-00006-0000</t>
  </si>
  <si>
    <t>EJERCICIO 2012</t>
  </si>
  <si>
    <t>32200-0000-00005-0000</t>
  </si>
  <si>
    <t>EJERCICIO 2011</t>
  </si>
  <si>
    <t>32200-0000-00004-0000</t>
  </si>
  <si>
    <t>RESULTADO DEL EJERCICIO</t>
  </si>
  <si>
    <t>32200-0000-00003-0000</t>
  </si>
  <si>
    <t>32200-0000-00002-0000</t>
  </si>
  <si>
    <t>RESULTADO DEL EJERCICIO 2014</t>
  </si>
  <si>
    <t>32100-0000-00004-0000</t>
  </si>
  <si>
    <t>RESULTADO DEL EJERCICIO 2013</t>
  </si>
  <si>
    <t>32100-0000-00003-0000</t>
  </si>
  <si>
    <t>RESULTADO DEL EJERCICIO 2012</t>
  </si>
  <si>
    <t>32100-0000-00002-0000</t>
  </si>
  <si>
    <t>32100-0000-00001-0000</t>
  </si>
  <si>
    <t>11161-0000-00000-0001</t>
  </si>
  <si>
    <t>ADRIANA RUELAS GUZMAN</t>
  </si>
  <si>
    <t>'11112-0000-00021-0008</t>
  </si>
  <si>
    <t>MARISELA HERNANDEZ LOPEZ</t>
  </si>
  <si>
    <t>'11112-0000-00021-0007</t>
  </si>
  <si>
    <t>LAURA PATRICIA CAMPOS ARELLANO</t>
  </si>
  <si>
    <t>'11112-0000-00021-0006</t>
  </si>
  <si>
    <t>CELIA MUÑOZ FLORES</t>
  </si>
  <si>
    <t>'11112-0000-00021-0005</t>
  </si>
  <si>
    <t>ALEJANDRA RICO PEREZ</t>
  </si>
  <si>
    <t>'11112-0000-00019-0001</t>
  </si>
  <si>
    <t>'11112-0000-00011-0004</t>
  </si>
  <si>
    <t>'11112-0000-00010-0012</t>
  </si>
  <si>
    <t>'11112-0000-00010-0011</t>
  </si>
  <si>
    <t>MARIA DEL REFUGIO GONZALEZ MARTINEZ</t>
  </si>
  <si>
    <t>'11112-0000-00010-0010</t>
  </si>
  <si>
    <t>JOHANA ELIZABETH GARCIA BARAJAS</t>
  </si>
  <si>
    <t>'11112-0000-00010-0009</t>
  </si>
  <si>
    <t>'11112-0000-00010-0008</t>
  </si>
  <si>
    <t>MA. DE JESUS VALDERRAMA GONZALEZ</t>
  </si>
  <si>
    <t>'11112-0000-00008-0012</t>
  </si>
  <si>
    <t>'11112-0000-00008-0011</t>
  </si>
  <si>
    <t>'11112-0000-00008-0009</t>
  </si>
  <si>
    <t>'11112-0000-00008-0008</t>
  </si>
  <si>
    <t>OFELIA ECHEVERRIA MUÑOZ</t>
  </si>
  <si>
    <t>'11112-0000-00008-0007</t>
  </si>
  <si>
    <t>ELVIA LAURA PIÑA NAVARRO</t>
  </si>
  <si>
    <t>'11112-0000-00008-0006</t>
  </si>
  <si>
    <t>'11112-0000-00007-0005</t>
  </si>
  <si>
    <t>'11112-0000-00007-0004</t>
  </si>
  <si>
    <t>RAMONA VELAZQUEZ MURILLO</t>
  </si>
  <si>
    <t>'11112-0000-00007-0003</t>
  </si>
  <si>
    <t>'11112-0000-00007-0002</t>
  </si>
  <si>
    <t>MARIA CONCEPCION MURILLO MEDINA</t>
  </si>
  <si>
    <t>'11112-0000-00006-0005</t>
  </si>
  <si>
    <t>MA GUADALUPE MUÑOZ</t>
  </si>
  <si>
    <t>'11112-0000-00006-0004</t>
  </si>
  <si>
    <t>HORTA BRACAMONTES GUILLERMO HORTA</t>
  </si>
  <si>
    <t>'11112-0000-00006-0003</t>
  </si>
  <si>
    <t>'11112-0000-00005-0007</t>
  </si>
  <si>
    <t>JOSEFINA RAMIREZ MARMOLEJO</t>
  </si>
  <si>
    <t>'11112-0000-00005-0006</t>
  </si>
  <si>
    <t>MARIA ISABEL DEL ANGEL JASSO</t>
  </si>
  <si>
    <t>'11112-0000-00005-0005</t>
  </si>
  <si>
    <t>FATIMA HORTA CABRERA</t>
  </si>
  <si>
    <t>'11112-0000-00004-0011</t>
  </si>
  <si>
    <t>'11112-0000-00004-0010</t>
  </si>
  <si>
    <t>MA. DE LOS ANGELES AMARO FALCON</t>
  </si>
  <si>
    <t>'11112-0000-00004-0009</t>
  </si>
  <si>
    <t>ANA MARIA TERRONES MONJARAZ</t>
  </si>
  <si>
    <t>'11112-0000-00004-0005</t>
  </si>
  <si>
    <t>'11112-0000-00003-0020</t>
  </si>
  <si>
    <t>'11112-0000-00003-0019</t>
  </si>
  <si>
    <t>LETICIA HERNANDEZ BRIZUELA</t>
  </si>
  <si>
    <t>'11112-0000-00003-0014</t>
  </si>
  <si>
    <t>LESLY DEL ROCIO ABARCA PEREZ</t>
  </si>
  <si>
    <t>'11112-0000-00003-0009</t>
  </si>
  <si>
    <t>11112-0000-00002-0006</t>
  </si>
  <si>
    <t>1210, 1230, 1240 Y 1250  INVERSIONES, ADQ. BIENES MUEBLES, INMUEBLES E INTANGIBLES</t>
  </si>
  <si>
    <t xml:space="preserve"> TOTAL </t>
  </si>
  <si>
    <t>…</t>
  </si>
  <si>
    <t>B) Presupuestales:</t>
  </si>
  <si>
    <t>Se informará, de manera agrupada, en las notas a los Estados Financieros las cuentas de orden contables y cuentas de orden presupuestario.</t>
  </si>
  <si>
    <t xml:space="preserve">BIENES EN CONCESIONADOS O EN COMODATO   </t>
  </si>
  <si>
    <t>INV MED PROY P PREST D SERV (PPS) Y SIMI</t>
  </si>
  <si>
    <t>DEL BAJIO 20255675 APAUR 2017</t>
  </si>
  <si>
    <t>DEL BAJIO 20070256 IMUVI 2017</t>
  </si>
  <si>
    <t>DEL BAJIO 18832253 CEA-O.O.LEON-URBANO-2016-254</t>
  </si>
  <si>
    <t>DEL BAJIO 18688333 PRODDER 2017</t>
  </si>
  <si>
    <t>DEL BAJIO 17628231 MUNICIPALES 2016 RAMO 33</t>
  </si>
  <si>
    <t>DEL BAJIO 16578817 APAUR 2016</t>
  </si>
  <si>
    <t>DEL BAJIO 16472813 IMUVI 2016</t>
  </si>
  <si>
    <t>DEL BAJIO 15579253 PRODDER 2016</t>
  </si>
  <si>
    <t>PAGARÉ BANCARIO CON VENCIMIENTO AL 6 DE MARZO DE 2018 190 MDP</t>
  </si>
  <si>
    <t>BANCOMER  177473036 zapotillo</t>
  </si>
  <si>
    <t>PAGARÉ BANCARIO CON VENCIMIENTO AL 16 DE FEBRERO DE 2018</t>
  </si>
  <si>
    <t>SANTANDER  65-50519251-5 zapotillo</t>
  </si>
  <si>
    <t>PAGARÉ BANCARIO CON VENCIMIENTO AL 13 DE ABRIL DE 2018</t>
  </si>
  <si>
    <t>SCOTIABANK INVERLAT  01704360354 zapotillo</t>
  </si>
  <si>
    <t>DEL BAJIO 13305065 MUNICIPALES 2015</t>
  </si>
  <si>
    <t>DEL BAJIO 58700500101 PTE PRODDER</t>
  </si>
  <si>
    <t>PAGARÉ BANCARIO CON VENCIMIENTO AL 05 DE FEBRERO DE 2018</t>
  </si>
  <si>
    <t>SCOTIABANK INVERLAT CONT.0314360354 CTA 01704360354 INVERSION</t>
  </si>
  <si>
    <t>PAGARÉ BANCARIO CON VENCIMIENTO AL 21 DE MARZO DE 2018</t>
  </si>
  <si>
    <t>SANTANDER CTA.65-50519251-5 INVERSION</t>
  </si>
  <si>
    <t>PAGARÉ BANCARIO CON VENCIMIENTO AL 2 DE ENERO DE 2018</t>
  </si>
  <si>
    <t>BBVA BANCOMER CONT.1356198295 CTA.0177473036</t>
  </si>
  <si>
    <t>m</t>
  </si>
  <si>
    <t>CXC APORTACION DE OBRAS DE CABECERA</t>
  </si>
  <si>
    <t>CXC APORTACIONES</t>
  </si>
  <si>
    <t>CXC VARIOS</t>
  </si>
  <si>
    <t>CXC RECEPCION DE AGUA RESIDUAL</t>
  </si>
  <si>
    <t>CXC AGUA TRATADA</t>
  </si>
  <si>
    <t>CXC AGUA RESIDUAL</t>
  </si>
  <si>
    <t>CXC SANEAMIENTO</t>
  </si>
  <si>
    <t>CXC ALCANTARILLADO</t>
  </si>
  <si>
    <t>CXC AGUA POTABLE</t>
  </si>
  <si>
    <t>Se devengan por el período en servicio</t>
  </si>
  <si>
    <t>MNTTO DE EQ DE TI PAG X ANT</t>
  </si>
  <si>
    <t>Se devengan por el período de acuerdo a la vigencia</t>
  </si>
  <si>
    <t>Aseguramiento para la protección del patrimonio</t>
  </si>
  <si>
    <t>SEG DE BIENES PATRIM</t>
  </si>
  <si>
    <t>SEG DE RESP PATRIM Y FIANZAS</t>
  </si>
  <si>
    <t>Pago anticipado de inmuebles para prestación de servicios</t>
  </si>
  <si>
    <t>RENTA EDIFICIOS</t>
  </si>
  <si>
    <t>En proceso de recuperación</t>
  </si>
  <si>
    <t>Para ejecución de obra</t>
  </si>
  <si>
    <t>ANT A CONTRATISTAS</t>
  </si>
  <si>
    <t>Para Adquisición de bienes y otros</t>
  </si>
  <si>
    <t>ANT A PROV DE BIENES Y SERV</t>
  </si>
  <si>
    <t>IVA ACREDITABLE SDO A FAVOR</t>
  </si>
  <si>
    <t>Iva por pagar</t>
  </si>
  <si>
    <t>IVA X ACREDITAR</t>
  </si>
  <si>
    <t>Sinestro</t>
  </si>
  <si>
    <t>AON MEXICO</t>
  </si>
  <si>
    <t>En revisión por el área jurídica</t>
  </si>
  <si>
    <t>Adquisición inmueble</t>
  </si>
  <si>
    <t>INMOBILIARIA YACANA SA DE CV</t>
  </si>
  <si>
    <t>GRUPO MEXICANO DE SEGUROS SA DE CV</t>
  </si>
  <si>
    <t>Cheques devueltos</t>
  </si>
  <si>
    <t>CONSTRUCTORA Y ARRENDADORA GARA SA DE CV</t>
  </si>
  <si>
    <t>NUÑEZ MORA Y ASOCIADOS AJUSTADORES SA DE CV</t>
  </si>
  <si>
    <t>CONAGUA</t>
  </si>
  <si>
    <t>SERVICIO DE ADMINISTRACION TRIBUTARIA</t>
  </si>
  <si>
    <t>Cobranza</t>
  </si>
  <si>
    <t>RICO GUERRA MARIBEL</t>
  </si>
  <si>
    <t>AGUILERA MIRANDA MARIO ALBERTO</t>
  </si>
  <si>
    <t>Pagos por haberes de retiro</t>
  </si>
  <si>
    <t>FID PENSIONES JUBILACIONES Y PRIMA DE ANTIGUEDAD</t>
  </si>
  <si>
    <t>Pago indebido</t>
  </si>
  <si>
    <t>ALBA DOMINGUEZ ADRIANA VIRGINIA</t>
  </si>
  <si>
    <t>Afectaciones Zapotillo</t>
  </si>
  <si>
    <t>FIDEICOMISO 538906100 GOB EDO GTO FOPARIVER</t>
  </si>
  <si>
    <t>Cargos por revisiones</t>
  </si>
  <si>
    <t>AUA TEC SA DE CV</t>
  </si>
  <si>
    <t>ESPINOZA PEREZ MARIO ALBERTO</t>
  </si>
  <si>
    <t>CONSTRUCTORA EAGLE SA DE CV</t>
  </si>
  <si>
    <t>ANALISIS Y CONTROL DE MATERIALES DEL BAJIO SA DE CV</t>
  </si>
  <si>
    <t>PROYECTOS Y CONSTRUCCIONES AGHOR SA DE CV</t>
  </si>
  <si>
    <t>SALDAÑA LIRA JORGE LUIS</t>
  </si>
  <si>
    <t>Cargo por material</t>
  </si>
  <si>
    <t>EDIFICACIONES SPAZIO SA DE CV</t>
  </si>
  <si>
    <t>CONSTRUCCIONES EXEDIL SA DE CV</t>
  </si>
  <si>
    <t>ZENDEJAS Y AGUILAR SA DE CV</t>
  </si>
  <si>
    <t>Cargos por anticipo</t>
  </si>
  <si>
    <t>PEREZ ROJO MARCOS OCTAVIO</t>
  </si>
  <si>
    <t>PRECONSA DE LEON SA DE CV</t>
  </si>
  <si>
    <t>ZAVALA GUTIERREZ JOSE ANTONIO</t>
  </si>
  <si>
    <t>CONSTRUCTORA GICSA SA DE CV</t>
  </si>
  <si>
    <t>GASCA QUIRINO SERGIO ALEJANDRO</t>
  </si>
  <si>
    <t>CONSTRUCTORA ATRIUM SA DE CV</t>
  </si>
  <si>
    <t>CONST RIMAR Y ASOC SA DE CV</t>
  </si>
  <si>
    <t>ASESORIA CONSTRUCCION INSTALACION DEL BAJIO SA</t>
  </si>
  <si>
    <t>En proceso de cobro</t>
  </si>
  <si>
    <t>Convenios con Presidencia Municipal</t>
  </si>
  <si>
    <t>PRESIDENCIA MUNICIPAL</t>
  </si>
  <si>
    <t>Convenios con Gobierno del Estado</t>
  </si>
  <si>
    <t>GOBIERNO DEL ESTADO</t>
  </si>
  <si>
    <t>Recaudación en cajeros del último día de mes y otros, acreditable al siguiente día.</t>
  </si>
  <si>
    <t>PAGOMATICOS</t>
  </si>
  <si>
    <t>Pagos de usuarios en cajeros, capturan cuenta diferente.</t>
  </si>
  <si>
    <t>SANCIONES</t>
  </si>
  <si>
    <t>Cheques de usurios devueltos por el banco</t>
  </si>
  <si>
    <t>CHEQUES DEVUELTOS</t>
  </si>
  <si>
    <t>Amortización de créditos</t>
  </si>
  <si>
    <t>FUNC Y EMP BAJA INFONAVIT</t>
  </si>
  <si>
    <t>Aplicando descuentos vía nómina</t>
  </si>
  <si>
    <t>FUNC Y EMP ACTIVO INFONAVIT</t>
  </si>
  <si>
    <t>Depositado.  (En conciliación)</t>
  </si>
  <si>
    <t>Viáticos</t>
  </si>
  <si>
    <t>DEP GTOS X COMPROBAR</t>
  </si>
  <si>
    <t>Vales de comida personal por contrato colectivo</t>
  </si>
  <si>
    <t>GTOS X COMPROBAR</t>
  </si>
  <si>
    <t>Uniformes del personal y cargos varios</t>
  </si>
  <si>
    <t>FUNCIONARIOS Y EMPLEADOS</t>
  </si>
  <si>
    <t>PROMEDIOS</t>
  </si>
  <si>
    <t>ALMACEN CONTROL VEHICULAR</t>
  </si>
  <si>
    <t>ALMACEN CENTRAL</t>
  </si>
  <si>
    <t>ALMACEN PROYECTOS</t>
  </si>
  <si>
    <t>ALMACEN ALTERNO</t>
  </si>
  <si>
    <t>ALMACEN PIEZAS ESPECIALES</t>
  </si>
  <si>
    <t>ALMACEN PAPELERIA</t>
  </si>
  <si>
    <t>LÍNEA RECTA</t>
  </si>
  <si>
    <t>MENSUAL</t>
  </si>
  <si>
    <t>DEPR ACUM REEXP EQS DE GEN ELEC APARATOS Y ACCS ELECT</t>
  </si>
  <si>
    <t>DEPR ACUM REEXP MAQ Y EQ DE CONSTRUCCION</t>
  </si>
  <si>
    <t>DEPR ACUM REEXP MAQ Y EQ INDUSTRIAL</t>
  </si>
  <si>
    <t>DEPR ACUM EQS DE GEN ELEC APARATOS Y ACCS ELECT</t>
  </si>
  <si>
    <t>DEPR ACUM MAQ Y EQ DE CONSTRUCCION</t>
  </si>
  <si>
    <t>DEPR ACUM MAQ Y EQ INDUSTRIAL</t>
  </si>
  <si>
    <t>DEPR ACUM REEXP DE SIST DE AIRE ACOND Y CALEFACCION</t>
  </si>
  <si>
    <t>DEPR ACUM SIST DE AIRE ACOND Y CALEFACCION</t>
  </si>
  <si>
    <t>DEPR ACUM REEXP EQ DE PROTECC Y SEGURIDAD</t>
  </si>
  <si>
    <t>DEPR ACUM EQ DE PROTECC Y SEGURIDAD</t>
  </si>
  <si>
    <t>DEPR ACUM REEXP EQ DE COMUNICACION Y TELECOM</t>
  </si>
  <si>
    <t>DEPR ACUM EQ DE COMUNICACION Y TELECOM</t>
  </si>
  <si>
    <t>DEPR ACUM REEXP EQ DE LAB</t>
  </si>
  <si>
    <t>DEPR ACUM EQ DE LAB</t>
  </si>
  <si>
    <t>DEPR ACUM REEXP OTROS EQS</t>
  </si>
  <si>
    <t>DEPR ACUM OTROS EQS</t>
  </si>
  <si>
    <t>DEPR ACUM REEXP HERRAMIENTAS Y MAQS-HERRAMIENTA</t>
  </si>
  <si>
    <t>DEPR ACUM HERRAMIENTAS Y MAQS-HERRAMIENTA</t>
  </si>
  <si>
    <t>DEPR ACUM REEXP OTROS EQUIPOS TRANSPORTE</t>
  </si>
  <si>
    <t>DEPR ACUM REEXP CARROCERIAS Y REMOLQUES</t>
  </si>
  <si>
    <t>DEPR ACUM OTROS EQUIPOS TRANSPORTE</t>
  </si>
  <si>
    <t>DEPR ACUM CARROCERIAS Y REMOLQUES</t>
  </si>
  <si>
    <t>DEPR ACUM REEXP VEHICULOS Y EQ TERRESTRE</t>
  </si>
  <si>
    <t>DEPR ACUM VEHICULOS Y EQ TERRESTRE</t>
  </si>
  <si>
    <t>DEPR ACUM REEXP EQ DE COMPUTO Y DE TI</t>
  </si>
  <si>
    <t>DEPR ACUM EQ DE COMPUTO Y DE TI</t>
  </si>
  <si>
    <t>DEPR ACUM REEXP OTRO MOBIL (NO DE OFNA Y ESTANTERIA)</t>
  </si>
  <si>
    <t>DEPR ACUM REEXP OTROS MOBILIARIOS Y EQ ADMON</t>
  </si>
  <si>
    <t>DEPR ACUM OTROS MOBILIARIOS Y EQ ADMON</t>
  </si>
  <si>
    <t>DEPR ACUM OTRO MOBIL (NO DE OFNA Y ESTANTERIA)</t>
  </si>
  <si>
    <t>DEPR ACUM REEXP MUEBLES DE OFNA Y ESTANTERIA</t>
  </si>
  <si>
    <t>DEPR ACUM MUEBLES DE OFNA Y ESTANTERIA</t>
  </si>
  <si>
    <t>DEPR ACUM REEXP INFTRA AGUA TRATADA</t>
  </si>
  <si>
    <t>DEPR ACUM INFTRA AGUA TRATADA</t>
  </si>
  <si>
    <t>DEPR ACUM REEXP INFTRA SANEAMIENTO</t>
  </si>
  <si>
    <t>DEPR ACUM INFTRA SANEAMIENTO</t>
  </si>
  <si>
    <t>DEPR ACUM REEXP INFTRA PLUVIAL</t>
  </si>
  <si>
    <t>DEPR ACUM INFTRA PLUVIAL</t>
  </si>
  <si>
    <t>DEPR ACUM REEXP INFTRA ALCANTARILLADO</t>
  </si>
  <si>
    <t>DEPR ACUM INFTRA ALCANTARILLADO</t>
  </si>
  <si>
    <t>DEPR ACUM REEXP INFTRA AGUA POTABLE</t>
  </si>
  <si>
    <t>DEPR ACUM INFTRA AGUA POTABLE</t>
  </si>
  <si>
    <t>DEPR ACUM REEXP DE EDIF Y CONSTRNS</t>
  </si>
  <si>
    <t>DEPR ACUM EDIF Y CONSTRNS</t>
  </si>
  <si>
    <t>REEXP DE EQ DE PROTECC Y SEGURIDAD</t>
  </si>
  <si>
    <t>EQ DE PROTECCION Y SEGURIDAD</t>
  </si>
  <si>
    <t>REEXP DE EQ MEDICO Y DE LABORATORIO</t>
  </si>
  <si>
    <t>EQ DE LABORATORIO</t>
  </si>
  <si>
    <t>REEXP DE OTROS EQS</t>
  </si>
  <si>
    <t>REEXP DE HERRAMIENTAS Y MAQS-HERRAMIENTA</t>
  </si>
  <si>
    <t>HERRAMIENTAS Y MAQS-HERRAMIENTA</t>
  </si>
  <si>
    <t>REEXP DE EQS DE GEN ELECTRICA, APARATOS Y ACCS ELECT</t>
  </si>
  <si>
    <t>EQS DE GENER ELECTRICA, APARATOS Y ACCS ELECT</t>
  </si>
  <si>
    <t>REEXP DE EQ DE COMUNICACION Y TELECOM</t>
  </si>
  <si>
    <t>EQ DE COMUNICACION Y TELECOM</t>
  </si>
  <si>
    <t>REEXP DE SIST DE AIRE ACOND Y CALEFACCION</t>
  </si>
  <si>
    <t>SIST DE AIRE ACOND Y CALEFACCION</t>
  </si>
  <si>
    <t>REEXP DE MAQ Y EQ DE CONSTRUCCION</t>
  </si>
  <si>
    <t>MAQ Y EQ DE CONSTRUCCION</t>
  </si>
  <si>
    <t>REEXP DE MAQUINARIA Y EQ INDS</t>
  </si>
  <si>
    <t>MAQUINARIA Y EQ INDS</t>
  </si>
  <si>
    <t>REEXP DE OTROS EQS DE TRANSPORTE</t>
  </si>
  <si>
    <t>OTROS EQS DE TRANSPORTE</t>
  </si>
  <si>
    <t>REEXP DE CARROCERIAS Y REMOLQUES</t>
  </si>
  <si>
    <t>REEXP DE EQ DE TRANSPORTE</t>
  </si>
  <si>
    <t>VEHICULOS Y EQ TERRESTRE</t>
  </si>
  <si>
    <t>REEXP DE OTROS MOB Y EQ DE ADMON</t>
  </si>
  <si>
    <t>OTROS MOB Y EQS DE ADMON</t>
  </si>
  <si>
    <t>REEXP DE EQ DE COMPUTO Y DE TI</t>
  </si>
  <si>
    <t>EQ DE COMPUTO Y DE TI</t>
  </si>
  <si>
    <t>REEXP DE MUEBLES, EXCEPTO DE OFNA Y ESTANT</t>
  </si>
  <si>
    <t>MUEBLES, EXCEPTO DE OFNA Y ESTANT</t>
  </si>
  <si>
    <t>REEXP DE MUEBLES DE OFNA Y ESTANT</t>
  </si>
  <si>
    <t>MUEBLES DE OFNA Y ESTANT</t>
  </si>
  <si>
    <t>CEP EDIFICACION</t>
  </si>
  <si>
    <t>CEP AGUA TRATADA</t>
  </si>
  <si>
    <t>CEP SANEAMIENTO</t>
  </si>
  <si>
    <t>CEP PLUVIAL</t>
  </si>
  <si>
    <t>CEP ALCANTARILLADO</t>
  </si>
  <si>
    <t>CEP AGUA POTABLE</t>
  </si>
  <si>
    <t>REEXP INFTRA AGUA TRATADA</t>
  </si>
  <si>
    <t>INFTRA AGUA TRATADA</t>
  </si>
  <si>
    <t>REEXP INFTRA SANEAMIENTO</t>
  </si>
  <si>
    <t>INFTRA SANEAMIENTO</t>
  </si>
  <si>
    <t>REEXP INFTRA PLUVIAL</t>
  </si>
  <si>
    <t>INFTRA PLUVIAL</t>
  </si>
  <si>
    <t>REEXP INFTRA ALCANTARILLADO</t>
  </si>
  <si>
    <t>INFTRA ALCANTARILLADO</t>
  </si>
  <si>
    <t>REEXP INFTRA AGUA POTABLE</t>
  </si>
  <si>
    <t>INFTRA AGUA POTABLE</t>
  </si>
  <si>
    <t>REEXP EDIFICIOS Y CONSTRUCCIONES</t>
  </si>
  <si>
    <t>EDIFICIOS Y CONSTRUCCIONES</t>
  </si>
  <si>
    <t>REEXP DE TERRENOS</t>
  </si>
  <si>
    <t>TIEMPO</t>
  </si>
  <si>
    <t>MEJORAS A LOCALES ARRENDADOS</t>
  </si>
  <si>
    <t>ESTUDIOS, FORMULACION Y EVALUACION DE PROYECTOS</t>
  </si>
  <si>
    <t>AMORT ACUM LICENCIAS COMERCIALES</t>
  </si>
  <si>
    <t>AMORT ACUM REEXP LICENCIAS INFORMATICAS E INTELEC</t>
  </si>
  <si>
    <t>AMORT ACUM LICENCIAS INFORMATICAS E INTELEC</t>
  </si>
  <si>
    <t>AMORT ACUM REEXP DE SOFTWARE</t>
  </si>
  <si>
    <t>AMORT ACUM SOFTWARE</t>
  </si>
  <si>
    <t>LICENCIAS INDUSTRIALES, COMERCIALES Y OTRAS</t>
  </si>
  <si>
    <t>REEXP DE LICENCIAS INFORMATICAS E INTELECTUALES</t>
  </si>
  <si>
    <t>LICENCIAS INFORMATICAS E INTELECTUALES</t>
  </si>
  <si>
    <t>DERECHOS A SERVICIOS</t>
  </si>
  <si>
    <t>REEXP DE SOFTWARE</t>
  </si>
  <si>
    <t>Dépositos en garantía</t>
  </si>
  <si>
    <t>ARENA GARCIA ALEJANDRO</t>
  </si>
  <si>
    <t>INFRA SA DE CV</t>
  </si>
  <si>
    <t>Saldo a favor de personal cuota obrera imss</t>
  </si>
  <si>
    <t>SALDO A FAVOR DE PERSONAL CUOTA OBRERA IMSS</t>
  </si>
  <si>
    <t>Saldo a favor</t>
  </si>
  <si>
    <t>BLANCA MIRIAM LABIAGA OROZCO</t>
  </si>
  <si>
    <t>Dépositos de traslaso de valores no identificados</t>
  </si>
  <si>
    <t>Recaudación SAPAL RURAL</t>
  </si>
  <si>
    <t>SAPAL RURAL</t>
  </si>
  <si>
    <t>DESARROLLOS Y PROMOCIONES DEL CENTRO SA DE CV</t>
  </si>
  <si>
    <t>ANAYA GOMEZ ROBERTO</t>
  </si>
  <si>
    <t>APOSA SA DE CV</t>
  </si>
  <si>
    <t>Retenciones de obra</t>
  </si>
  <si>
    <t>1.25% APORT CONTRAT FIDEICOMISO</t>
  </si>
  <si>
    <t>Dépositos en estados de cuenta del banco no identificados</t>
  </si>
  <si>
    <t>PARTIDAS X ACLARAR EN BANCOS</t>
  </si>
  <si>
    <t>Retenciones del período</t>
  </si>
  <si>
    <t>ISR</t>
  </si>
  <si>
    <t>IMPTO CED ARRENDAMIENTO</t>
  </si>
  <si>
    <t>ISR ARRENDAMIENTO</t>
  </si>
  <si>
    <t>Retenciones de proyectos</t>
  </si>
  <si>
    <t>0.2% CNEC</t>
  </si>
  <si>
    <t>CJA AHORRO CONFIANZA</t>
  </si>
  <si>
    <t>CJA AHORRO SINDICALIZADOS</t>
  </si>
  <si>
    <t>0.5% SFP</t>
  </si>
  <si>
    <t>1.0% CMIC</t>
  </si>
  <si>
    <t>0.2% ICIC</t>
  </si>
  <si>
    <t>INFONACOT</t>
  </si>
  <si>
    <t>AMORT VIVIENDA INFONAVIT</t>
  </si>
  <si>
    <t>IMPTO CED HONORARIOS</t>
  </si>
  <si>
    <t>ISR HONORARIOS</t>
  </si>
  <si>
    <t>Iva por cobrar</t>
  </si>
  <si>
    <t>IVA X APLICAR</t>
  </si>
  <si>
    <t>IMPTO SOBRE NOMINA</t>
  </si>
  <si>
    <t>Provisión pago del 4to trimestre 2017</t>
  </si>
  <si>
    <t>DERECHOS DE EXTRACCION</t>
  </si>
  <si>
    <t>RCV</t>
  </si>
  <si>
    <t>Convenios para ejecución de obra con gobierno del Estado</t>
  </si>
  <si>
    <t>PARTIC Y APORT X PAGAR ESTATALES</t>
  </si>
  <si>
    <t>Convenios para ejecución de obra con el Municipio</t>
  </si>
  <si>
    <t>PARTIC Y APORT X PAGAR MUNICIPALES</t>
  </si>
  <si>
    <t>Operaciones con contratistaspara la ejecución de obra</t>
  </si>
  <si>
    <t>PLATAR FASE II</t>
  </si>
  <si>
    <t>CONTRATISTAS</t>
  </si>
  <si>
    <t>Operaciones con terceros para la compra de bienes y servicios</t>
  </si>
  <si>
    <t>PROVEEDORES VALES</t>
  </si>
  <si>
    <t>PROVEEDORES</t>
  </si>
  <si>
    <t>FIDEICOMISO ZAPOTILLO</t>
  </si>
  <si>
    <r>
      <t xml:space="preserve">NOTAS A LOS ESTADOS FINANCIEROS DEL CUARTO </t>
    </r>
    <r>
      <rPr>
        <b/>
        <sz val="8"/>
        <color indexed="10"/>
        <rFont val="Arial"/>
        <family val="2"/>
      </rPr>
      <t xml:space="preserve">TRIMESTRE </t>
    </r>
    <r>
      <rPr>
        <b/>
        <sz val="8"/>
        <rFont val="Arial"/>
        <family val="2"/>
      </rPr>
      <t xml:space="preserve"> DE </t>
    </r>
    <r>
      <rPr>
        <b/>
        <sz val="8"/>
        <color indexed="10"/>
        <rFont val="Arial"/>
        <family val="2"/>
      </rPr>
      <t>2017</t>
    </r>
  </si>
  <si>
    <t>RECEPCION AGUA RESIDUALES</t>
  </si>
  <si>
    <t>CONV APORT DE FRACCIONAMIENTOS</t>
  </si>
  <si>
    <t>APORT MUNICIPALES</t>
  </si>
  <si>
    <t>DIVIDENDOS DE POLIZAS DE SEGURO</t>
  </si>
  <si>
    <t>RECUPERACION X DAÑOS A NUESTROS ACTIVOS</t>
  </si>
  <si>
    <t>ING DIVERSOS</t>
  </si>
  <si>
    <t>COMISION X CHEQUE DEVUELTO</t>
  </si>
  <si>
    <t>ING X SERV VARIOS</t>
  </si>
  <si>
    <t>ING X GASTOS COBRANZA</t>
  </si>
  <si>
    <t>ING X SANCIONES</t>
  </si>
  <si>
    <t>ING X SERV ANALISIS QUIMICOS</t>
  </si>
  <si>
    <t>ING X SERV TOMAS Y DESCARGAS</t>
  </si>
  <si>
    <t>ING X TITULOS DE EXPLOTACION</t>
  </si>
  <si>
    <t>ING X SUPERVISIONES</t>
  </si>
  <si>
    <t>ING X INCORP DOMESTICOS</t>
  </si>
  <si>
    <t>ING X INCORP FRACCIONAMIENTOS</t>
  </si>
  <si>
    <t>ING X SERV RECEPCION DE AGUAS RES</t>
  </si>
  <si>
    <t>ING X SERV AGUA TRATADA</t>
  </si>
  <si>
    <t>ING X SERV AGUA RESIDUAL</t>
  </si>
  <si>
    <t>ING X SERV SANEAMIENTO</t>
  </si>
  <si>
    <t>ING X SERV ALCANTARILLADO</t>
  </si>
  <si>
    <t>ING X SERV AGUA POTABLE</t>
  </si>
  <si>
    <t>ACTUALIZACION DE CONTRIBUCIONES PAGADAS</t>
  </si>
  <si>
    <t>DIF X TC A FAVOR EN EFTVO Y EQUIVALENTES</t>
  </si>
  <si>
    <t>BONIF Y DESCTOS OBTENIDOS</t>
  </si>
  <si>
    <t>INT MORATORIOS</t>
  </si>
  <si>
    <t>INT X FINANCIAMIENTO</t>
  </si>
  <si>
    <t>INT SOBRE INVERSIONES</t>
  </si>
  <si>
    <t>DIF X TC NEGATIVAS EN EFTVO Y EQUIVALENTES</t>
  </si>
  <si>
    <t>JUICIOS LABORALES</t>
  </si>
  <si>
    <t>DISMINUCION DE BIENES POR PERDIDA,OBSOLECENCIA Y DETERIORO</t>
  </si>
  <si>
    <t>AMORT LICENCIAS INFORMATICAS</t>
  </si>
  <si>
    <t>AMORT SOFTWARE</t>
  </si>
  <si>
    <t>DEPR MAQ Y EQUIPO DE CONSTRUCCION</t>
  </si>
  <si>
    <t>DEPR MAQ Y EQUIPO INDUSTRIAL</t>
  </si>
  <si>
    <t>DEPR SISTEMAS DE AIRE ACOND Y CALEFACCION</t>
  </si>
  <si>
    <t>DEPR EQ DE COMUNICACION Y TELECOM</t>
  </si>
  <si>
    <t>DEPR EQ DE GEN ELECTRICA, APARATOS Y ACC ELECTRICOS</t>
  </si>
  <si>
    <t>DEPR EQ DE PROTECCION Y SEGURIDAD</t>
  </si>
  <si>
    <t>DEPR EQ DE LAB</t>
  </si>
  <si>
    <t>DEPR OTROS EQS</t>
  </si>
  <si>
    <t>DEPR HERRAMIENTAS Y MAQS-HERRAMIENTA</t>
  </si>
  <si>
    <t>DEPR OTROS EQUIPOS DE TRANSPORTE</t>
  </si>
  <si>
    <t>DEPR CARROCERIAS Y REMOLQUES</t>
  </si>
  <si>
    <t>DEPR VEHICULOS Y EQ TERRESTRE</t>
  </si>
  <si>
    <t>DEPR EQ DE COMPUTO Y DE TI</t>
  </si>
  <si>
    <t>DEPR MUEBLES EXCEPTO OFNA Y ESTANTERIA</t>
  </si>
  <si>
    <t>DEPR OTROS MOB Y EQUIPO DE ADMINISTRACION</t>
  </si>
  <si>
    <t>DEPR MUEBLES DE OFNA Y ESTANTERIA</t>
  </si>
  <si>
    <t>DEPR INFTRA AGUA TRATADA</t>
  </si>
  <si>
    <t>DEPR INFTRA SANEAMIENTO</t>
  </si>
  <si>
    <t>DEPR INFTRA DRENAJE PLUVIAL</t>
  </si>
  <si>
    <t>DEPR INFTRA ALCANTARILLADO</t>
  </si>
  <si>
    <t>DEPR INFTRA AGUA POTABLE</t>
  </si>
  <si>
    <t>DEPR DE EDIFICIOS E INSTALACIONES</t>
  </si>
  <si>
    <t>EST X DETERIORO DE INVENTARIOS</t>
  </si>
  <si>
    <t>EST DE CTAS INCOB DE EFTVO O EQUIVALENTES</t>
  </si>
  <si>
    <t>COMISIONES Y SITUACIONES BCARIAS</t>
  </si>
  <si>
    <t>FINANCIAMIENTO</t>
  </si>
  <si>
    <t>OTROS CONVENIOS</t>
  </si>
  <si>
    <t>PENSIONES</t>
  </si>
  <si>
    <t>AYUDAS SOC INST NO LUCRAT</t>
  </si>
  <si>
    <t>INCENTIVO ECOLOGICO</t>
  </si>
  <si>
    <t>DAÑOS A TERCEROS</t>
  </si>
  <si>
    <t>MULTAS Y RECARGOS</t>
  </si>
  <si>
    <t>IMPUESTOS Y DERECHOS</t>
  </si>
  <si>
    <t>GTOS DE ORDEN SOCIAL Y CULTURAL</t>
  </si>
  <si>
    <t>GTOS DE REPRESENTACION</t>
  </si>
  <si>
    <t>EXPOSICIONES</t>
  </si>
  <si>
    <t>OTROS SERVS DE TRASLADO Y HOSPEDAJE</t>
  </si>
  <si>
    <t>VIATICOS NACIONALES</t>
  </si>
  <si>
    <t>PASAJES LECTURISTAS REPARTO</t>
  </si>
  <si>
    <t>PASAJES AEREOS</t>
  </si>
  <si>
    <t>SERV DE CREATIV Y PROD DE PUBLICID (NO INTERNET)</t>
  </si>
  <si>
    <t>OTROS SERV DE INFORMACION</t>
  </si>
  <si>
    <t>DIF X RADIO, TV Y OTROS / PROG Y ACTIV GUB</t>
  </si>
  <si>
    <t>INST REP Y MNTTO EQ DE PROT Y SEG</t>
  </si>
  <si>
    <t>SERV DE JARDINERIA Y FUMIGACION</t>
  </si>
  <si>
    <t>INST REP Y MNTTO EQ DE LABORATORIO</t>
  </si>
  <si>
    <t>INST REP Y MNTTO RADIO-COM</t>
  </si>
  <si>
    <t>INST REP Y MNTTO MAQUINARIA Y EQ</t>
  </si>
  <si>
    <t>INST REP Y MNTTO MAQUINARIA Y EQ (N)</t>
  </si>
  <si>
    <t>REP Y MNTTO DE EQ DE TRANSPORTE</t>
  </si>
  <si>
    <t>REP Y MNTTO DE EQ DE TRANSPORTE (N)</t>
  </si>
  <si>
    <t>INST REP Y MNTTO DE EQ DE COMPUTO Y TI</t>
  </si>
  <si>
    <t>INST REP Y MNTTO DE EQ DE COMPUTO Y TI (N)</t>
  </si>
  <si>
    <t>INST REP Y MNTTO DE MOB Y EQ DE ADMON EDUC Y REC</t>
  </si>
  <si>
    <t>INST REP Y MNTTO INFTRA AGUA POTABLE</t>
  </si>
  <si>
    <t>MNTTO A EDIFICIOS Y CONSTRUCCIONES</t>
  </si>
  <si>
    <t>MNTTO EDIFICIOS Y CONSTRUCCIONES (N)</t>
  </si>
  <si>
    <t>SEGUROS BIENES (N)</t>
  </si>
  <si>
    <t>SEGUROS RESP Y FIANZAS (N)</t>
  </si>
  <si>
    <t>SERV DE RECAUD, TRASLADO Y CUSTODIA DE VALORES</t>
  </si>
  <si>
    <t>SERV FINANCIEROS Y BANCARIOS</t>
  </si>
  <si>
    <t>SERV PROFES CIENTIFICOS Y TECNICOS INTEGRALES</t>
  </si>
  <si>
    <t>SERV DE VIGILANCIA</t>
  </si>
  <si>
    <t>SERV DE APOYO ADMTVO TRADUCC, FOTOCOP E IMPR</t>
  </si>
  <si>
    <t>SERV DE CAPACITACION</t>
  </si>
  <si>
    <t>SERV DE CONSULT ADMTVA PROCESOS TECN Y EN TI</t>
  </si>
  <si>
    <t>SERV DE DISEÑO ARQUIT INGEN Y ACTIV RELAC</t>
  </si>
  <si>
    <t>SERV LEGALES CONTABLES Y DE AUDITORIA</t>
  </si>
  <si>
    <t>ARREND DE TERRENOS (N)</t>
  </si>
  <si>
    <t>ARREND DE MAQ OTROS EQS Y HERRAMIENTAS</t>
  </si>
  <si>
    <t>ARREND DE EDIFICIOS (N)</t>
  </si>
  <si>
    <t>SERV INTEGRALES Y OTROS SERV</t>
  </si>
  <si>
    <t>SERV POSTALES Y TELEGRAFICOS</t>
  </si>
  <si>
    <t>SERV DE INTERNET REDES Y PROCES DE INF</t>
  </si>
  <si>
    <t>TELEFONIA CELULAR</t>
  </si>
  <si>
    <t>TELEFONIA FIJA</t>
  </si>
  <si>
    <t>ENERGIA ELECT ADMTVA</t>
  </si>
  <si>
    <t>CONSUMO DE ENERGIA NECESARIA PARA LA OPERACIÓN/EXTRACIÓN  DE AGUA</t>
  </si>
  <si>
    <t>ENERGIA ELECT OPTVA</t>
  </si>
  <si>
    <t>REFACC Y ACCS DE OTROS BIENES MUEBLES</t>
  </si>
  <si>
    <t>REFACC Y ACCS DE MAQ Y OTROS EQS</t>
  </si>
  <si>
    <t>REFACC Y ACCS DE EQ DE TRANSPORTE</t>
  </si>
  <si>
    <t>REFACC Y ACCS DE EQ E INSTRUM MEDICO Y DE LAB</t>
  </si>
  <si>
    <t>REFACC Y ACCS DE EQ DE COMPUTO Y TI</t>
  </si>
  <si>
    <t>REFACC Y ACCS DE EDIFICIOS</t>
  </si>
  <si>
    <t>PRENDAS DE SEG Y PROTECC PERSONAL</t>
  </si>
  <si>
    <t>VESTUARIO Y UNIFORMES (N)</t>
  </si>
  <si>
    <t>COMBUSTIBLES, LUBRICANTES Y ADITIVOS (N)</t>
  </si>
  <si>
    <t>LUBRICANTES Y ADITIVOS</t>
  </si>
  <si>
    <t>GASOLINA, DIESEL Y GAS LP</t>
  </si>
  <si>
    <t>FERTIL, PESTIC Y OTROS AGROQ</t>
  </si>
  <si>
    <t>OTROS PDCTOS QUIMICOS</t>
  </si>
  <si>
    <t>MAT ACCS Y SUM DE LABORATORIO</t>
  </si>
  <si>
    <t>MAT ACCS Y SUM MEDICOS</t>
  </si>
  <si>
    <t>MEDICINAS Y PDCTOS FARMAC</t>
  </si>
  <si>
    <t>PDCTOS QUIMICOS BASICOS</t>
  </si>
  <si>
    <t>OTROS MAT Y ARTS DE CONST Y REP (N)</t>
  </si>
  <si>
    <t>OTROS MAT Y ARTS DE CONST Y REP</t>
  </si>
  <si>
    <t>MAT COMPLEMENTARIOS</t>
  </si>
  <si>
    <t>ARTS METALICOS PARA LA CONSTN</t>
  </si>
  <si>
    <t>MADERA Y PDCTOS DE MADERA</t>
  </si>
  <si>
    <t>CEMENTO Y PDCTOS DE CONCRETO</t>
  </si>
  <si>
    <t>PDCTOS MINERALES NO METALICOS</t>
  </si>
  <si>
    <t>LICENCIAS Y PLACAS</t>
  </si>
  <si>
    <t>MAT Y UTILES DE IMP Y REPROD</t>
  </si>
  <si>
    <t>MAT ADMON, EMISION DOCTOS Y ARTS OFIC (N)</t>
  </si>
  <si>
    <t>MAT DE LIMPIEZA</t>
  </si>
  <si>
    <t>MAT IMPRESO E INF DIGITAL</t>
  </si>
  <si>
    <t>MAT UTILES Y EQS MENORES DE TI Y COMUNIC</t>
  </si>
  <si>
    <t>MAT UTILES Y EQS DE OFNA</t>
  </si>
  <si>
    <t>PREMIO DE PUNTUALIDAD</t>
  </si>
  <si>
    <t>PREMIO DE ASISTENCIA</t>
  </si>
  <si>
    <t>UTILES ESCOLARES</t>
  </si>
  <si>
    <t>SERV DE AGUA, SANEAMIENTO</t>
  </si>
  <si>
    <t>BECAS A EMPLEADOS</t>
  </si>
  <si>
    <t>DESPENSA ANUAL</t>
  </si>
  <si>
    <t>1.25 % SOBRE OBRAS EJECUTADAS</t>
  </si>
  <si>
    <t>OTRAS PREST CONTRACT</t>
  </si>
  <si>
    <t>GTOS X DEFUNCION</t>
  </si>
  <si>
    <t>COMIDAS</t>
  </si>
  <si>
    <t>SUBSIDIO X INCAPACIDAD</t>
  </si>
  <si>
    <t>VALES DE DESPENSA</t>
  </si>
  <si>
    <t>VACACIONES NO DISFRUTADAS</t>
  </si>
  <si>
    <t>GRATIFICACION FINIQUITO</t>
  </si>
  <si>
    <t>PRIMA DE ANTIGÜEDAD</t>
  </si>
  <si>
    <t>FONDO DE AHORRO</t>
  </si>
  <si>
    <t>GRATIFICACIONES</t>
  </si>
  <si>
    <t>HRS EXTRAS</t>
  </si>
  <si>
    <t>AGUINALDO</t>
  </si>
  <si>
    <t>SDOS DE PERS SINDICALIZADO</t>
  </si>
  <si>
    <t>SDOS DE PERS DE CONFIANZA</t>
  </si>
  <si>
    <t>Actualización de la Hacienda Pública / Patrimonio</t>
  </si>
  <si>
    <t>OTRA</t>
  </si>
  <si>
    <t>DONACIONES</t>
  </si>
  <si>
    <t>Donaciones de capital</t>
  </si>
  <si>
    <t>Aportaciones</t>
  </si>
  <si>
    <t>PROPIA</t>
  </si>
  <si>
    <t>Revalúos</t>
  </si>
  <si>
    <t>Resultados de Ejercicios Anteriores</t>
  </si>
  <si>
    <t>3220</t>
  </si>
  <si>
    <t>Ahorro/ Desahorro</t>
  </si>
  <si>
    <t>BANORTE 0273048921 FIDEICOMISO 745175 SAPAL T1T</t>
  </si>
  <si>
    <t>BANORTE 0273048912 FIDEICOMISO 745175 SAPAL T1C</t>
  </si>
  <si>
    <t>BANORTE 0273048958 FIDEICOMISO 745175 FONDO T2/T3</t>
  </si>
  <si>
    <t>BANORTE 0273048967 FIDEICOMISO 745175 SAPAL T3</t>
  </si>
  <si>
    <t>BANORTE 0273048976 FIDEICOMISO 745175 SAPAL T2</t>
  </si>
  <si>
    <t>BANORTE 0273048985 FIDEICOMISO 745175 SAPAL T1</t>
  </si>
  <si>
    <t>FIDEICOMISO 2115</t>
  </si>
  <si>
    <t>BANCOMER 1522779-6 FIDEIC PLATAR</t>
  </si>
  <si>
    <t>DEL BAJIO 14279277 APAZU PROME 2015</t>
  </si>
  <si>
    <t>DEL BAJIO 13506316 APAZU 2015</t>
  </si>
  <si>
    <t>DEL BAJIO 13305099 PRODDER 2015</t>
  </si>
  <si>
    <t>DEL BAJIO 13305008 IMUVI 2015</t>
  </si>
  <si>
    <t>DEL BAJIO 125974150101 APAZU PROME 2014</t>
  </si>
  <si>
    <t>DEL BAJIO 11212594 MUNICIPAL 2014</t>
  </si>
  <si>
    <t>DEL BAJIO 10826998 PRODDER 2014</t>
  </si>
  <si>
    <t>BANCOMER  177473036 zapotillo</t>
  </si>
  <si>
    <t>SANTANDER  65-50519251-5 zapotillo</t>
  </si>
  <si>
    <t>SCOTIABANK INVERLAT  01704360354 zapotillo</t>
  </si>
  <si>
    <t>BANCOMER 1543565939 TDD-MIRELLA DEL CARMEN P</t>
  </si>
  <si>
    <t>BANCOMER 1543565394 TDD-JUAN CARLOS MARES</t>
  </si>
  <si>
    <t>BANCOMER 1543564924 TDD-J LEONARDO LINO B</t>
  </si>
  <si>
    <t>BANCOMER 0110999458 CENTRALIZADORA TDD</t>
  </si>
  <si>
    <t>DEL BAJIO 14851257 DISTRITO GOB DEL EDO</t>
  </si>
  <si>
    <t>DEL BAJIO 14226849 PAGOS DIVERSOS</t>
  </si>
  <si>
    <t>DEL BAJIO 10914760 GARANTIAS JUICIOS</t>
  </si>
  <si>
    <t>DEL BAJIO 10680676 FONDO CONTINGENCIAS RA</t>
  </si>
  <si>
    <t>DEL BAJIO 9705179 ZAPOTILLO</t>
  </si>
  <si>
    <t>DEL BAJIO 6876684</t>
  </si>
  <si>
    <t>DEL BAJIO 1258870 MTA 12588700101</t>
  </si>
  <si>
    <t>BANORTE 0108265875</t>
  </si>
  <si>
    <t>SCOTIABANK INVERLAT 01704360354</t>
  </si>
  <si>
    <t>BANCOMER 0449714464</t>
  </si>
  <si>
    <t>SANTANDER 51-50061967-6</t>
  </si>
  <si>
    <t>DEL BAJIO 01112030201</t>
  </si>
  <si>
    <t>BANORTE 805000996</t>
  </si>
  <si>
    <t>SANTANDER 51-12000621-9</t>
  </si>
  <si>
    <t>HSBC MEXICO 02102063774</t>
  </si>
  <si>
    <t>BANAMEX 1130009915-3</t>
  </si>
  <si>
    <t>BBVA BANCOMER 0445594677</t>
  </si>
  <si>
    <t>SAP-18 SANTA ROSA</t>
  </si>
  <si>
    <t>CJA CH ATENCION A CLIENTES</t>
  </si>
  <si>
    <t>CJA CH GCIA DE SERVICIOS</t>
  </si>
  <si>
    <t>SAP-17 TORRES LANDA 3</t>
  </si>
  <si>
    <t>CJA CH CAJAS</t>
  </si>
  <si>
    <t>CJA CH JURIDICO</t>
  </si>
  <si>
    <t>SAP-16-LAS JOYAS</t>
  </si>
  <si>
    <t>SAP-15 MORELOS</t>
  </si>
  <si>
    <t>SAP-35 CENTRO 2</t>
  </si>
  <si>
    <t>SAP-33 CENTRO</t>
  </si>
  <si>
    <t>SAP-31 PLAZA GALERIAS</t>
  </si>
  <si>
    <t>SAP-30 SUC HIDALGO</t>
  </si>
  <si>
    <t>SAP-29 SIT SAN JUAN BOSCO</t>
  </si>
  <si>
    <t>SAP-7 SORIANA SATELITE</t>
  </si>
  <si>
    <t>SAP-6 SIT SAN JERONIMO</t>
  </si>
  <si>
    <t>SAP-5 PLAZA MAYOR</t>
  </si>
  <si>
    <t>SAP-4 CENTRO MAX</t>
  </si>
  <si>
    <t>SAP-3 SIT DELTA</t>
  </si>
  <si>
    <t>SAP-2 TORRES LANDA</t>
  </si>
  <si>
    <t>SAP-1 TORRES LANDA</t>
  </si>
  <si>
    <t>CJA GRAL CENTRO</t>
  </si>
  <si>
    <t>CJA GRAL MORELOS</t>
  </si>
  <si>
    <t>CJA GRAL HIDALGO</t>
  </si>
  <si>
    <t>CJA GRAL AUTO PAGO</t>
  </si>
  <si>
    <t>CJA GRAL TORRES LANDA</t>
  </si>
  <si>
    <t>DISMINUCION DE BIENES POR PERDI</t>
  </si>
  <si>
    <t>DEPR MAQ Y EQUIPO DE CONSTRUCCI</t>
  </si>
  <si>
    <t>DEPR SISTEMAS DE AIRE ACOND Y C</t>
  </si>
  <si>
    <t>DEPR EQ DE COMUNICACION Y TELEC</t>
  </si>
  <si>
    <t>DEPR EQ DE GEN ELECTRICA, APARA</t>
  </si>
  <si>
    <t>DEPR EQ DE PROTECCION Y SEGURID</t>
  </si>
  <si>
    <t>DEPR HERRAMIENTAS Y MAQS-HERRAM</t>
  </si>
  <si>
    <t>DEPR OTROS EQUIPOS DE TRANSPORT</t>
  </si>
  <si>
    <t>DEPR MUEBLES EXCEPTO OFNA Y EST</t>
  </si>
  <si>
    <t>DEPR OTROS MOB Y EQUIPO DE ADMI</t>
  </si>
  <si>
    <t>DEPR MUEBLES DE OFNA Y ESTANTER</t>
  </si>
  <si>
    <t>DEPR DE EDIFICIOS E INSTALACION</t>
  </si>
  <si>
    <t>AMORT ACUM LICENCIAS INFORMATIC</t>
  </si>
  <si>
    <t>DEPR ACUM REEXP EQS DE GEN ELEC</t>
  </si>
  <si>
    <t>DEPR ACUM REEXP MAQ Y EQ DE CON</t>
  </si>
  <si>
    <t>DEPR ACUM REEXP MAQ Y EQ INDUST</t>
  </si>
  <si>
    <t>DEPR ACUM EQS DE GEN ELEC APARA</t>
  </si>
  <si>
    <t>DEPR ACUM MAQ Y EQ DE CONSTRUCC</t>
  </si>
  <si>
    <t>DEPR ACUM REEXP DE SIST DE AIRE</t>
  </si>
  <si>
    <t>DEPR ACUM SIST DE AIRE ACOND Y</t>
  </si>
  <si>
    <t>DEPR ACUM REEXP EQ DE PROTECC Y</t>
  </si>
  <si>
    <t>DEPR ACUM EQ DE PROTECC Y SEGUR</t>
  </si>
  <si>
    <t>DEPR ACUM REEXP EQ DE COMUNICAC</t>
  </si>
  <si>
    <t>DEPR ACUM EQ DE COMUNICACION Y</t>
  </si>
  <si>
    <t>DEPR ACUM REEXP HERRAMIENTAS Y</t>
  </si>
  <si>
    <t>DEPR ACUM HERRAMIENTAS Y MAQS-H</t>
  </si>
  <si>
    <t>DEPR ACUM OTROS EQUIPOS TRANSPO</t>
  </si>
  <si>
    <t>DEPR ACUM CARROCERIAS Y REMOLQU</t>
  </si>
  <si>
    <t>DEPR ACUM VEHICULOS Y EQ TERRES</t>
  </si>
  <si>
    <t>DEPR ACUM REEXP OTROS MOBILIARI</t>
  </si>
  <si>
    <t>DEPR ACUM OTROS MOBILIARIOS Y E</t>
  </si>
  <si>
    <t>DEPR ACUM OTRO MOBIL (NO DE OFN</t>
  </si>
  <si>
    <t>DEPR ACUM REEXP MUEBLES DE OFNA</t>
  </si>
  <si>
    <t>DEPR ACUM MUEBLES DE OFNA Y EST</t>
  </si>
  <si>
    <t>DEPR ACUM REEXP INFTRA AGUA TRA</t>
  </si>
  <si>
    <t>DEPR ACUM REEXP INFTRA SANEAMIE</t>
  </si>
  <si>
    <t>DEPR ACUM REEXP INFTRA ALCANTAR</t>
  </si>
  <si>
    <t>DEPR ACUM REEXP INFTRA AGUA POT</t>
  </si>
  <si>
    <t>DEPR ACUM REEXP DE EDIF Y CONST</t>
  </si>
  <si>
    <t>LICENCIAS INFORMATICAS E INTELE</t>
  </si>
  <si>
    <t>EQS DE GENER ELECTRICA, APARATO</t>
  </si>
  <si>
    <t>SIST DE AIRE ACOND Y CALEFACCIO</t>
  </si>
  <si>
    <t>REEXP DE MUEBLES DE OFNA Y ESTA</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</si>
  <si>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</si>
  <si>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</si>
  <si>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</si>
  <si>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</si>
  <si>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</si>
  <si>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</si>
  <si>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</si>
  <si>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PRESUPUESTO DE EGRESOS</t>
  </si>
  <si>
    <t>Ley de Ingresos Recaudada</t>
  </si>
  <si>
    <t>Ley de Ingresos Devengada</t>
  </si>
  <si>
    <t>Modificaciones a la Ley de Ingresos Estimada</t>
  </si>
  <si>
    <t>Ley de Ingresos por Ejecutar</t>
  </si>
  <si>
    <t>Ley de Ingresos Estimada</t>
  </si>
  <si>
    <t>LEY DE INGRESOS</t>
  </si>
  <si>
    <t>11240000</t>
  </si>
  <si>
    <t>11220001</t>
  </si>
  <si>
    <t>deposito en garantia</t>
  </si>
  <si>
    <t>Comisión federal de electricidad depositos en garantía</t>
  </si>
  <si>
    <t>1229</t>
  </si>
  <si>
    <t>APERTURA DE CUENTA PARA MAYOR DETALLE</t>
  </si>
  <si>
    <t>(DEPRECIACION ACUMULADA BIENES MUEBLES)</t>
  </si>
  <si>
    <t>1-2-6-3-0000</t>
  </si>
  <si>
    <t>TRASPASO DE SALDO A OTRA CUENTA</t>
  </si>
  <si>
    <t>Depreciación Acumulada(ahora solo infraestructura)</t>
  </si>
  <si>
    <t>1-2-6-2-0000</t>
  </si>
  <si>
    <t>(DEPRECIACION ACUMULADA DE INMUEBLES)</t>
  </si>
  <si>
    <t>1-2-6-1-0000</t>
  </si>
  <si>
    <t>BATIDORA BLAZER 7 LITROS B-7 CG</t>
  </si>
  <si>
    <t>1-2-4-6-0258</t>
  </si>
  <si>
    <t>HORNO PARA PAN 2 CHAROLAS 2 GAVETAS</t>
  </si>
  <si>
    <t>1-2-4-6-0257</t>
  </si>
  <si>
    <t>'2 CAJONES IMPORTADO PLASTICO PARA MUEBLE</t>
  </si>
  <si>
    <t>1-2-4-6-0256</t>
  </si>
  <si>
    <t>TABLON IMPORTADO PARA MAQUINA RECTA DINNEK</t>
  </si>
  <si>
    <t>1-2-4-6-0255</t>
  </si>
  <si>
    <t>HUARACHE PARA ESTANTE OVER-LOOCK</t>
  </si>
  <si>
    <t>1-2-4-6-0254</t>
  </si>
  <si>
    <t>MAQ.RECTA PLANA UNA AGUJA DINNEK DK-118</t>
  </si>
  <si>
    <t>1-2-4-6-0253</t>
  </si>
  <si>
    <t>'2 HERRAJE INDUSTRIAL IMPORTADO TELESCOPICO DINNEK</t>
  </si>
  <si>
    <t>1-2-4-6-0252</t>
  </si>
  <si>
    <t>TABLON IMPORTADO PARA MAQUINA OVERLOCK DINNEK</t>
  </si>
  <si>
    <t>1-2-4-6-0251</t>
  </si>
  <si>
    <t>MOTOR IND. MONOFASICO ALTA D DINNEK DOL-63</t>
  </si>
  <si>
    <t>1-2-4-6-0250</t>
  </si>
  <si>
    <t>MAQ.OVER-LOOCK 5 HILOS DIINEK DK-988-5T</t>
  </si>
  <si>
    <t>1-2-4-6-0249</t>
  </si>
  <si>
    <t>SILLA CHAIRMAN TASK</t>
  </si>
  <si>
    <t>1-2-4-6-0248</t>
  </si>
  <si>
    <t>LIBRERO RECIO OXFORD 80L-30F-180</t>
  </si>
  <si>
    <t>1-2-4-6-0247</t>
  </si>
  <si>
    <t>MESA PLAST ALICA MERIDA</t>
  </si>
  <si>
    <t>1-2-4-6-0246</t>
  </si>
  <si>
    <t>MINICOMPO LG CM4350</t>
  </si>
  <si>
    <t>1-2-4-6-0245</t>
  </si>
  <si>
    <t>TABLET WF TECHPAD 781 INTEL DQ</t>
  </si>
  <si>
    <t>1-2-4-6-0244</t>
  </si>
  <si>
    <t>FUNDA BLACKBERRY HDW-39228-001</t>
  </si>
  <si>
    <t>1-2-4-6-0243</t>
  </si>
  <si>
    <t>SILLA PLEG CONGO ORLANDO</t>
  </si>
  <si>
    <t>1-2-4-6-0242</t>
  </si>
  <si>
    <t>TANQUE GRANDE A LA VENTA S/GAS</t>
  </si>
  <si>
    <t>1-2-4-6-0241</t>
  </si>
  <si>
    <t>SELLADORA CHICA</t>
  </si>
  <si>
    <t>1-2-4-6-0240</t>
  </si>
  <si>
    <t xml:space="preserve">COMPRESOR MINI COOL ROJO </t>
  </si>
  <si>
    <t>1-2-4-6-0239</t>
  </si>
  <si>
    <t>VALVULA GD C/MANOMETRO</t>
  </si>
  <si>
    <t>1-2-4-6-0238</t>
  </si>
  <si>
    <t>RECARGA GD</t>
  </si>
  <si>
    <t>1-2-4-6-0237</t>
  </si>
  <si>
    <t xml:space="preserve">MESA AUXILIAR DOS NIVELES </t>
  </si>
  <si>
    <t>1-2-4-6-0234</t>
  </si>
  <si>
    <t>RIZADORA</t>
  </si>
  <si>
    <t>1-2-4-6-0233</t>
  </si>
  <si>
    <t>PLANCHA PARA ALACIADO CON TERMOSTATO</t>
  </si>
  <si>
    <t>1-2-4-6-0232</t>
  </si>
  <si>
    <t xml:space="preserve">SECADORA PROFESIONAL </t>
  </si>
  <si>
    <t>1-2-4-6-0231</t>
  </si>
  <si>
    <t xml:space="preserve">MAQUINA CASQUETEADORA Y TERMINADORA </t>
  </si>
  <si>
    <t>1-2-4-6-0230</t>
  </si>
  <si>
    <t>SET MANICURE (MESA, SILLA Y BANCO)</t>
  </si>
  <si>
    <t>1-2-4-6-0229</t>
  </si>
  <si>
    <t>SILLON INFANTIL ECON. ELEVACIÓN POR GIRO</t>
  </si>
  <si>
    <t>1-2-4-6-0228</t>
  </si>
  <si>
    <t>SILLON CORTE RACK NEUMATICO</t>
  </si>
  <si>
    <t>1-2-4-6-0227</t>
  </si>
  <si>
    <t>'2 TOCADORES MADERA CON REPIZA Y PIECERA</t>
  </si>
  <si>
    <t>1-2-4-6-0226</t>
  </si>
  <si>
    <t>CONGELADOR MABE CHM9B DE 9</t>
  </si>
  <si>
    <t>1-2-4-6-0225</t>
  </si>
  <si>
    <t xml:space="preserve">TRICARGA TREJO CARGO  </t>
  </si>
  <si>
    <t>1-2-4-6-0223</t>
  </si>
  <si>
    <t xml:space="preserve">VITRINA EXHIBIDOR VIDRIO PLANO 1/3H METAL FRIO </t>
  </si>
  <si>
    <t>1-2-4-6-0222</t>
  </si>
  <si>
    <t>VITRINA EXHIBIDOR CAP.27.6P3,VIDRIO PLANO METLFRIO</t>
  </si>
  <si>
    <t>1-2-4-6-0221</t>
  </si>
  <si>
    <t>MESR-MCA4000 MESA CALIENTE ECONOMICA EN ACERO INOX</t>
  </si>
  <si>
    <t>1-2-4-6-0220</t>
  </si>
  <si>
    <t>VITM-VE150 VITRINA EXHIBIDOR  VIDRIO PLANO 1/3H</t>
  </si>
  <si>
    <t>1-2-4-6-0219</t>
  </si>
  <si>
    <t>'3 COLCHONETA ESPECIAL</t>
  </si>
  <si>
    <t>1-2-4-6-0218</t>
  </si>
  <si>
    <t>SILLA TUBULAR DE PLASTICO CON REFUERZO</t>
  </si>
  <si>
    <t>1-2-4-6-0217</t>
  </si>
  <si>
    <t>MESA RECTANGULAR CON CUBIERTA EN FIBRA DE VIDRIO</t>
  </si>
  <si>
    <t>1-2-4-6-0216</t>
  </si>
  <si>
    <t>ESTUCHE PARA CAMARA DE FOTOS</t>
  </si>
  <si>
    <t>1-2-4-6-0215</t>
  </si>
  <si>
    <t>MEMORIA SD PARA CAMARA</t>
  </si>
  <si>
    <t>1-2-4-6-0214</t>
  </si>
  <si>
    <t>CAMARA POWERSHOT ELPH 340 HS BLACK</t>
  </si>
  <si>
    <t>1-2-4-6-0213</t>
  </si>
  <si>
    <t>CAMARA CANON EOS REBEL T5</t>
  </si>
  <si>
    <t>1-2-4-6-0212</t>
  </si>
  <si>
    <t>MICROSOFT OFICE HOME BUSINESS 2013</t>
  </si>
  <si>
    <t>1-2-4-6-0211</t>
  </si>
  <si>
    <t>HP 15 R005LA 4GB</t>
  </si>
  <si>
    <t>1-2-4-6-0210</t>
  </si>
  <si>
    <t>GRABADORA REPORTERA SONY 4GB MP3</t>
  </si>
  <si>
    <t>1-2-4-6-0209</t>
  </si>
  <si>
    <t>RADIOS MIDLAND</t>
  </si>
  <si>
    <t>1-2-4-6-0208</t>
  </si>
  <si>
    <t>CARGADOR PILAS RECARGABLES AA Y AAA</t>
  </si>
  <si>
    <t>1-2-4-6-0207</t>
  </si>
  <si>
    <t xml:space="preserve">TAPETE ARMABLE CLUB VENTA </t>
  </si>
  <si>
    <t>1-2-4-6-0206</t>
  </si>
  <si>
    <t>PELOTA P/PILATE CCR .65M</t>
  </si>
  <si>
    <t>1-2-4-6-0205</t>
  </si>
  <si>
    <t>PELOTA AEROBICA SPORTDESI</t>
  </si>
  <si>
    <t>1-2-4-6-0204</t>
  </si>
  <si>
    <t>LIGA DE RESISTENCIA SPORT</t>
  </si>
  <si>
    <t>1-2-4-6-0203</t>
  </si>
  <si>
    <t>MANCUERNA ROKER MA1502 2</t>
  </si>
  <si>
    <t>1-2-4-6-0202</t>
  </si>
  <si>
    <t>MANCUERNA ROKER MH1401 EX</t>
  </si>
  <si>
    <t>1-2-4-6-0201</t>
  </si>
  <si>
    <t>VALVULA C/ MANOMETRO GRANDE CLAVE 0015</t>
  </si>
  <si>
    <t>1-2-4-6-0200</t>
  </si>
  <si>
    <t>1-2-4-6-0199</t>
  </si>
  <si>
    <t>1-2-4-6-0198</t>
  </si>
  <si>
    <t>COMPRESOR MINI MORADO O ROJO</t>
  </si>
  <si>
    <t>1-2-4-6-0197</t>
  </si>
  <si>
    <t>ENVASES VACIOS 25 LT</t>
  </si>
  <si>
    <t>1-2-4-6-0196</t>
  </si>
  <si>
    <t>ENVASES 20 LT</t>
  </si>
  <si>
    <t>1-2-4-6-0195</t>
  </si>
  <si>
    <t>BICICLETA TRICARGA MERCURIO</t>
  </si>
  <si>
    <t>1-2-4-6-0194</t>
  </si>
  <si>
    <t>OLLA VAPORERA ALUM C/TAPA JUM 56.8L</t>
  </si>
  <si>
    <t>1-2-4-6-0193</t>
  </si>
  <si>
    <t>LICUADORA INDUSTRIAL PARA HIELO</t>
  </si>
  <si>
    <t>1-2-4-6-0192</t>
  </si>
  <si>
    <t>X SERVICIO DE SOPORTE TECNICO DE SUMITEL</t>
  </si>
  <si>
    <t>1-2-4-6-0191</t>
  </si>
  <si>
    <t>Sumi Exacto G2030 Pentium 3.0 ghZ</t>
  </si>
  <si>
    <t>1-2-4-6-0190</t>
  </si>
  <si>
    <t>KIT TEC MOUSE MICROSOFT 400 INALAMBRICO USB</t>
  </si>
  <si>
    <t>1-2-4-6-0189</t>
  </si>
  <si>
    <t>'2GB DDR3 13333MHZ ADATA</t>
  </si>
  <si>
    <t>1-2-4-6-0188</t>
  </si>
  <si>
    <t>PRO AMD APU A4 4000 3.2GHZ,DC</t>
  </si>
  <si>
    <t>1-2-4-6-0187</t>
  </si>
  <si>
    <t>GAB ACTECK BERN 500W MICRO ATX</t>
  </si>
  <si>
    <t>1-2-4-6-0186</t>
  </si>
  <si>
    <t>DD 500GB SATA LL 7200RPM</t>
  </si>
  <si>
    <t>1-2-4-6-0185</t>
  </si>
  <si>
    <t>MB BIOSTAR A58ML DDR3</t>
  </si>
  <si>
    <t>1-2-4-6-0184</t>
  </si>
  <si>
    <t>MAQUINA,POSTE 1 AGUA GANCHO JUMBO DK B1OL</t>
  </si>
  <si>
    <t>1-2-4-6-0183</t>
  </si>
  <si>
    <t>CAMA PARA MASAJE</t>
  </si>
  <si>
    <t>1-2-4-6-0182</t>
  </si>
  <si>
    <t>MAQUINA PLANA 1 AGUA DINNEK JUMBO DK 69</t>
  </si>
  <si>
    <t>1-2-4-6-0181</t>
  </si>
  <si>
    <t>HORNO DE 4 CHAROLAS</t>
  </si>
  <si>
    <t>1-2-4-6-0180</t>
  </si>
  <si>
    <t xml:space="preserve">PARRILLA LINEAL 4 QUEMADORES </t>
  </si>
  <si>
    <t>1-2-4-6-0179</t>
  </si>
  <si>
    <t>MAQUINA BORDADORA JANOME 200E</t>
  </si>
  <si>
    <t>1-2-4-6-0178</t>
  </si>
  <si>
    <t>MAQ/COSTURA RECTA DINNEK</t>
  </si>
  <si>
    <t>1-2-4-6-0177</t>
  </si>
  <si>
    <t>SET MUEBLE MOTOR MONOFAS CO ALTA</t>
  </si>
  <si>
    <t>1-2-4-6-0176</t>
  </si>
  <si>
    <t>MAQOVER LOOOK DK955 5T</t>
  </si>
  <si>
    <t>1-2-4-6-0175</t>
  </si>
  <si>
    <t>MUEBLE PARA GUISADOS</t>
  </si>
  <si>
    <t>1-2-4-6-0174</t>
  </si>
  <si>
    <t>ELIMINADOR PARA LAPTOP</t>
  </si>
  <si>
    <t>1-2-4-6-0173</t>
  </si>
  <si>
    <t>Tenaza</t>
  </si>
  <si>
    <t>1-2-4-6-0172</t>
  </si>
  <si>
    <t>Secadora profecional</t>
  </si>
  <si>
    <t>1-2-4-6-0171</t>
  </si>
  <si>
    <t>Plancha para alaciado con termostato</t>
  </si>
  <si>
    <t>1-2-4-6-0170</t>
  </si>
  <si>
    <t>Filipina tela repelente</t>
  </si>
  <si>
    <t>1-2-4-6-0169</t>
  </si>
  <si>
    <t>Máquina casqueteadora y terminadora</t>
  </si>
  <si>
    <t>1-2-4-6-0168</t>
  </si>
  <si>
    <t>Tijeras para corte microdentadas, filo navaja y en</t>
  </si>
  <si>
    <t>1-2-4-6-0167</t>
  </si>
  <si>
    <t>Set manicure (mesa. silla y banco</t>
  </si>
  <si>
    <t>1-2-4-6-0166</t>
  </si>
  <si>
    <t>Sillón infantil económico elevación por giro</t>
  </si>
  <si>
    <t>1-2-4-6-0165</t>
  </si>
  <si>
    <t>Sillón de corte económico elevación por giro</t>
  </si>
  <si>
    <t>1-2-4-6-0164</t>
  </si>
  <si>
    <t>Lavabo integral con accesorios</t>
  </si>
  <si>
    <t>1-2-4-6-0163</t>
  </si>
  <si>
    <t>'2 Tocador madera con repiza y piecera</t>
  </si>
  <si>
    <t>1-2-4-6-0162</t>
  </si>
  <si>
    <t>1-2-4-6-0161</t>
  </si>
  <si>
    <t>1-2-4-6-0160</t>
  </si>
  <si>
    <t>1-2-4-6-0159</t>
  </si>
  <si>
    <t>1-2-4-6-0158</t>
  </si>
  <si>
    <t>1-2-4-6-0157</t>
  </si>
  <si>
    <t>1-2-4-6-0156</t>
  </si>
  <si>
    <t>1-2-4-6-0155</t>
  </si>
  <si>
    <t>1-2-4-6-0154</t>
  </si>
  <si>
    <t>1-2-4-6-0153</t>
  </si>
  <si>
    <t>1-2-4-6-0152</t>
  </si>
  <si>
    <t>1-2-4-6-0151</t>
  </si>
  <si>
    <t>PILA DURACEL</t>
  </si>
  <si>
    <t>1-2-4-6-0150</t>
  </si>
  <si>
    <t>CARRO MULTIFUNCIONAL</t>
  </si>
  <si>
    <t>1-2-4-6-0149</t>
  </si>
  <si>
    <t>1-2-4-6-0148</t>
  </si>
  <si>
    <t>1-2-4-6-0147</t>
  </si>
  <si>
    <t>1-2-4-6-0146</t>
  </si>
  <si>
    <t>HORNO</t>
  </si>
  <si>
    <t>1-2-4-6-0145</t>
  </si>
  <si>
    <t>1-2-4-6-0144</t>
  </si>
  <si>
    <t xml:space="preserve">SANE EXT DOM 5M </t>
  </si>
  <si>
    <t>1-2-4-6-0143</t>
  </si>
  <si>
    <t>EXTRACTOR DE JUGOS EXTT-UNIVERSAL</t>
  </si>
  <si>
    <t>1-2-4-6-0142</t>
  </si>
  <si>
    <t>EXPRIMIDOR CITRICOS, CAP. APROX. 75 LTS./HRA. 127V</t>
  </si>
  <si>
    <t>1-2-4-6-0141</t>
  </si>
  <si>
    <t xml:space="preserve">BATIDORA FUENTE SODAS, 110V, 2 VEL, VASO AC. INOX </t>
  </si>
  <si>
    <t>1-2-4-6-0140</t>
  </si>
  <si>
    <t xml:space="preserve">LICUADORA 5 VEL, CAP. 56 Oz, 0.9 H.P. COLOR CROMO </t>
  </si>
  <si>
    <t>1-2-4-6-0139</t>
  </si>
  <si>
    <t>CONGELADOR HORIZONTAL 25 PIES CUBICOS</t>
  </si>
  <si>
    <t>1-2-4-6-0138</t>
  </si>
  <si>
    <t>AMASADORA BLAZER 20 LITROS</t>
  </si>
  <si>
    <t>1-2-4-6-0137</t>
  </si>
  <si>
    <t>BATIDORA BLAZER 10 LITROS</t>
  </si>
  <si>
    <t>1-2-4-6-0136</t>
  </si>
  <si>
    <t xml:space="preserve">CARRO PARA HOT-DOG 160*65*90 </t>
  </si>
  <si>
    <t>1-2-4-6-0135</t>
  </si>
  <si>
    <t>PARRILLA CON PLANCHA</t>
  </si>
  <si>
    <t>1-2-4-6-0134</t>
  </si>
  <si>
    <t>PARRILLA 3 QUEMADORES</t>
  </si>
  <si>
    <t>1-2-4-6-0133</t>
  </si>
  <si>
    <t>TANQUE DE GAS 30K</t>
  </si>
  <si>
    <t>1-2-4-6-0132</t>
  </si>
  <si>
    <t>Triciclo para venta</t>
  </si>
  <si>
    <t>1-2-4-6-0130</t>
  </si>
  <si>
    <t>'2 MESAS LARGAS FIBRA VIDRIO 25 SILLAS PLASTICO</t>
  </si>
  <si>
    <t>1-2-4-6-0129</t>
  </si>
  <si>
    <t>LAVACABEZAS</t>
  </si>
  <si>
    <t>1-2-4-6-0128</t>
  </si>
  <si>
    <t>SILLA DE ADULTO</t>
  </si>
  <si>
    <t>1-2-4-6-0127</t>
  </si>
  <si>
    <t>MEZA AUXILIAR</t>
  </si>
  <si>
    <t>1-2-4-6-0126</t>
  </si>
  <si>
    <t>SECADORA EGO</t>
  </si>
  <si>
    <t>1-2-4-6-0125</t>
  </si>
  <si>
    <t>PLANCHA STYLISE</t>
  </si>
  <si>
    <t>1-2-4-6-0124</t>
  </si>
  <si>
    <t>MAQUINA ALL STAR</t>
  </si>
  <si>
    <t>1-2-4-6-0123</t>
  </si>
  <si>
    <t>1-2-4-6-0122</t>
  </si>
  <si>
    <t>1-2-4-6-0121</t>
  </si>
  <si>
    <t>1-2-4-6-0120</t>
  </si>
  <si>
    <t>1-2-4-6-0119</t>
  </si>
  <si>
    <t>1-2-4-6-0118</t>
  </si>
  <si>
    <t>1-2-4-6-0117</t>
  </si>
  <si>
    <t>1-2-4-6-0116</t>
  </si>
  <si>
    <t>SILLON DE NIÑO</t>
  </si>
  <si>
    <t>1-2-4-6-0115</t>
  </si>
  <si>
    <t>1-2-4-6-0114</t>
  </si>
  <si>
    <t>1-2-4-6-0113</t>
  </si>
  <si>
    <t>1-2-4-6-0112</t>
  </si>
  <si>
    <t>SILLA ADULTO</t>
  </si>
  <si>
    <t>1-2-4-6-0111</t>
  </si>
  <si>
    <t>1-2-4-6-0110</t>
  </si>
  <si>
    <t>LAVACAVEZAS</t>
  </si>
  <si>
    <t>1-2-4-6-0109</t>
  </si>
  <si>
    <t>1-2-4-6-0108</t>
  </si>
  <si>
    <t>1-2-4-6-0107</t>
  </si>
  <si>
    <t>1-2-4-6-0106</t>
  </si>
  <si>
    <t>MAQUINA DE COSER CAMA PLANA 1 AGUJA MAR DINNEK 555</t>
  </si>
  <si>
    <t>1-2-4-6-0105</t>
  </si>
  <si>
    <t>MAQUINA DE COSER CAMA PLANA 1 AGUJA DINNEK MOD 555</t>
  </si>
  <si>
    <t>1-2-4-6-0104</t>
  </si>
  <si>
    <t>MANIQUI COMPLETO PARA DAMA</t>
  </si>
  <si>
    <t>1-2-4-6-0103</t>
  </si>
  <si>
    <t>EXHIBIDORA TRAD 1.4 X 0.45 BLANCA</t>
  </si>
  <si>
    <t>1-2-4-6-0102</t>
  </si>
  <si>
    <t>MOSTRADOR BLANCO 1.80</t>
  </si>
  <si>
    <t>1-2-4-6-0101</t>
  </si>
  <si>
    <t>'10 SILLAS PLEGADIZAS</t>
  </si>
  <si>
    <t>1-2-4-6-0100</t>
  </si>
  <si>
    <t xml:space="preserve">MESA DE TRABAJO </t>
  </si>
  <si>
    <t>1-2-4-6-0099</t>
  </si>
  <si>
    <t>1-2-4-6-0098</t>
  </si>
  <si>
    <t>HORNO INDUSTRIAL</t>
  </si>
  <si>
    <t>1-2-4-6-0097</t>
  </si>
  <si>
    <t>MUEBLE PARA 8 GUIZADOS</t>
  </si>
  <si>
    <t>1-2-4-6-0096</t>
  </si>
  <si>
    <t>1-2-4-6-0095</t>
  </si>
  <si>
    <t>1-2-4-6-0094</t>
  </si>
  <si>
    <t>LAVADORA 15 KG</t>
  </si>
  <si>
    <t>1-2-4-6-0093</t>
  </si>
  <si>
    <t>LAVADORA 15KG</t>
  </si>
  <si>
    <t>1-2-4-6-0092</t>
  </si>
  <si>
    <t>BATODIRA FUENTE SODAS</t>
  </si>
  <si>
    <t>1-2-4-6-0091</t>
  </si>
  <si>
    <t>LICUADORA SLOPE 14 VEL</t>
  </si>
  <si>
    <t>1-2-4-6-0090</t>
  </si>
  <si>
    <t>EXTRACTOR DE JUGOS</t>
  </si>
  <si>
    <t>1-2-4-6-0089</t>
  </si>
  <si>
    <t>BASCULA PESO CAP 40 KG</t>
  </si>
  <si>
    <t>1-2-4-6-0088</t>
  </si>
  <si>
    <t>1-2-4-6-0087</t>
  </si>
  <si>
    <t>1-2-4-6-0086</t>
  </si>
  <si>
    <t>1-2-4-6-0085</t>
  </si>
  <si>
    <t>1-2-4-6-0084</t>
  </si>
  <si>
    <t>1-2-4-6-0083</t>
  </si>
  <si>
    <t>1-2-4-6-0082</t>
  </si>
  <si>
    <t>1-2-4-6-0081</t>
  </si>
  <si>
    <t>1-2-4-6-0080</t>
  </si>
  <si>
    <t>1-2-4-6-0079</t>
  </si>
  <si>
    <t>1-2-4-6-0078</t>
  </si>
  <si>
    <t>1-2-4-6-0077</t>
  </si>
  <si>
    <t>1-2-4-6-0076</t>
  </si>
  <si>
    <t>1-2-4-6-0075</t>
  </si>
  <si>
    <t>FUENTE DE CHOCOLATE</t>
  </si>
  <si>
    <t>1-2-4-6-0074</t>
  </si>
  <si>
    <t>BATIDORA FUENTE DE SODAS</t>
  </si>
  <si>
    <t>1-2-4-6-0073</t>
  </si>
  <si>
    <t>ROSTICERO 12 POLLOS</t>
  </si>
  <si>
    <t>1-2-4-6-0072</t>
  </si>
  <si>
    <t>1-2-4-6-0071</t>
  </si>
  <si>
    <t>OJILLADORA CON BASE</t>
  </si>
  <si>
    <t>1-2-4-6-0070</t>
  </si>
  <si>
    <t>ACTIVADOR DE GAS</t>
  </si>
  <si>
    <t>1-2-4-6-0069</t>
  </si>
  <si>
    <t>CARRETILLA PARA ADORNO</t>
  </si>
  <si>
    <t>1-2-4-6-0068</t>
  </si>
  <si>
    <t>BAFLE</t>
  </si>
  <si>
    <t>1-2-4-6-0067</t>
  </si>
  <si>
    <t>MAQUINA CIZALLA CON MESA INCLUIDA SA DE CV</t>
  </si>
  <si>
    <t>1-2-4-6-0066</t>
  </si>
  <si>
    <t>CARRO TERMICO ELOTES</t>
  </si>
  <si>
    <t>1-2-4-6-0065</t>
  </si>
  <si>
    <t>CARRO PARA HOTDOG</t>
  </si>
  <si>
    <t>1-2-4-6-0064</t>
  </si>
  <si>
    <t>1-2-4-6-0063</t>
  </si>
  <si>
    <t>1-2-4-6-0062</t>
  </si>
  <si>
    <t>TANQUE DE GAS 30 KG</t>
  </si>
  <si>
    <t>1-2-4-6-0061</t>
  </si>
  <si>
    <t>PARRILLA DE GAS 1 QUEMADOR</t>
  </si>
  <si>
    <t>1-2-4-6-0060</t>
  </si>
  <si>
    <t>PARRILLA DE GAS COMAL Y PLANCHA</t>
  </si>
  <si>
    <t>1-2-4-6-0059</t>
  </si>
  <si>
    <t>1-2-4-6-0058</t>
  </si>
  <si>
    <t>PARRILLA DE GSA COMAL Y PLANCHA</t>
  </si>
  <si>
    <t>1-2-4-6-0057</t>
  </si>
  <si>
    <t>TANQUE DE GAS</t>
  </si>
  <si>
    <t>1-2-4-6-0056</t>
  </si>
  <si>
    <t>1-2-4-6-0055</t>
  </si>
  <si>
    <t>MUEBLE C/9 OLLAS PLANCA COMAL DE BOLA ACERO</t>
  </si>
  <si>
    <t>1-2-4-6-0054</t>
  </si>
  <si>
    <t>MINIESCALADORA CON CONTADOR MARCA FITNESS STATION</t>
  </si>
  <si>
    <t>1-2-4-6-0053</t>
  </si>
  <si>
    <t>MESA CORTE 1.20 X 2.44</t>
  </si>
  <si>
    <t>1-2-4-6-0052</t>
  </si>
  <si>
    <t>SET MUEBLE MOTOR MONOFASICO ALTA</t>
  </si>
  <si>
    <t>1-2-4-6-0051</t>
  </si>
  <si>
    <t>MAQ COSTURA RECTA DISEÑO NUEVO JUKI MARCA</t>
  </si>
  <si>
    <t>1-2-4-6-0050</t>
  </si>
  <si>
    <t>LUNA CRISTAL 3M X 2.60</t>
  </si>
  <si>
    <t>1-2-4-6-0047</t>
  </si>
  <si>
    <t>APARATO OJALEADOR PARA MAQUINA RECTA</t>
  </si>
  <si>
    <t>1-2-4-6-0046</t>
  </si>
  <si>
    <t>SET MUEBLE MOTOR MONOFASCIO ALTA</t>
  </si>
  <si>
    <t>1-2-4-6-0045</t>
  </si>
  <si>
    <t>MAQ OVER LOOK 5 HILOS</t>
  </si>
  <si>
    <t>1-2-4-6-0044</t>
  </si>
  <si>
    <t>CORTINA METALICA ENROLLABLE 2X2.20</t>
  </si>
  <si>
    <t>1-2-4-6-0043</t>
  </si>
  <si>
    <t>BAFLE MAHM15AWBSDI</t>
  </si>
  <si>
    <t>1-2-4-6-0042</t>
  </si>
  <si>
    <t>1-2-4-6-0041</t>
  </si>
  <si>
    <t>MAQ COSTURA RECTA DISEÑO NUEVO JUKI DINNEK</t>
  </si>
  <si>
    <t>1-2-4-6-0040</t>
  </si>
  <si>
    <t>KITMA</t>
  </si>
  <si>
    <t>1-2-4-6-0039</t>
  </si>
  <si>
    <t>MAQ OVER LOOK 5 HILOS MARCA DINNEK</t>
  </si>
  <si>
    <t>1-2-4-6-0038</t>
  </si>
  <si>
    <t>MOLINO PARA CARNE DE 1 CABALLO DE FZA MONOFASICO</t>
  </si>
  <si>
    <t>1-2-4-6-0037</t>
  </si>
  <si>
    <t>PLANCHA YESSI 302R ROSA PLACAS CERAMICA</t>
  </si>
  <si>
    <t>1-2-4-6-0036</t>
  </si>
  <si>
    <t>SECADORA GAMA ITALY DELTA 2000</t>
  </si>
  <si>
    <t>1-2-4-6-0035</t>
  </si>
  <si>
    <t>SILLON TOES PASSINI</t>
  </si>
  <si>
    <t>1-2-4-6-0034</t>
  </si>
  <si>
    <t>LAVABO TOES VENECK</t>
  </si>
  <si>
    <t>1-2-4-6-0033</t>
  </si>
  <si>
    <t xml:space="preserve">ACCESORIO DURAN LLAVE MEXCLADORA </t>
  </si>
  <si>
    <t>1-2-4-6-0032</t>
  </si>
  <si>
    <t>ACCESORIO DURAN CESPOL PLASTICO FEXI MATIC</t>
  </si>
  <si>
    <t>1-2-4-6-0031</t>
  </si>
  <si>
    <t>ACCESORIO DURAN CESPOL PLASTICO FEXI</t>
  </si>
  <si>
    <t>1-2-4-6-0030</t>
  </si>
  <si>
    <t>ACCESORIO DURAN LLAVE MEXCLADORA</t>
  </si>
  <si>
    <t>1-2-4-6-0029</t>
  </si>
  <si>
    <t>MAQUINA WAHL 8329-300</t>
  </si>
  <si>
    <t>1-2-4-6-0028</t>
  </si>
  <si>
    <t>SILLON TOES CORTE PAOLA</t>
  </si>
  <si>
    <t>1-2-4-6-0027</t>
  </si>
  <si>
    <t>CEPILLO ROMERO MOD 109</t>
  </si>
  <si>
    <t>1-2-4-6-0026</t>
  </si>
  <si>
    <t>PINCEL CITY NAILS TOUCH</t>
  </si>
  <si>
    <t>1-2-4-6-0025</t>
  </si>
  <si>
    <t>TIJERA GLOBUSMAN SW831</t>
  </si>
  <si>
    <t>1-2-4-6-0024</t>
  </si>
  <si>
    <t>TIJERA ALEXANDER 1000 ACADEMY</t>
  </si>
  <si>
    <t>1-2-4-6-0023</t>
  </si>
  <si>
    <t>CORTA TIPS NA NEGRO DORADO MOD LCT</t>
  </si>
  <si>
    <t>1-2-4-6-0022</t>
  </si>
  <si>
    <t>LAMPARA ROYAL PERFECT</t>
  </si>
  <si>
    <t>1-2-4-6-0021</t>
  </si>
  <si>
    <t>1-2-4-6-0020</t>
  </si>
  <si>
    <t>GABINETE 20 CAJAS METALICO</t>
  </si>
  <si>
    <t>1-2-4-6-0019</t>
  </si>
  <si>
    <t>EXHIBIDOR TRADICIONAL 1.80 BLANCO</t>
  </si>
  <si>
    <t>1-2-4-6-0018</t>
  </si>
  <si>
    <t>ESTANTERIA 20 GR B20YTER</t>
  </si>
  <si>
    <t>1-2-4-6-0017</t>
  </si>
  <si>
    <t>GABINETE 20 CAJONES METALICO</t>
  </si>
  <si>
    <t>1-2-4-6-0016</t>
  </si>
  <si>
    <t>1-2-4-6-0015</t>
  </si>
  <si>
    <t>EXHIBIDOR 30 X 85</t>
  </si>
  <si>
    <t>1-2-4-6-0014</t>
  </si>
  <si>
    <t>COMAL REDONDO 80 CM</t>
  </si>
  <si>
    <t>1-2-4-6-0013</t>
  </si>
  <si>
    <t>TANQUE DE GAS 20 KG</t>
  </si>
  <si>
    <t>1-2-4-6-0012</t>
  </si>
  <si>
    <t>'1 PZA PARRILLA TUBULAR 2Q</t>
  </si>
  <si>
    <t>1-2-4-6-0011</t>
  </si>
  <si>
    <t>BUFETERA DE MESA CALIENTE</t>
  </si>
  <si>
    <t>1-2-4-6-0010</t>
  </si>
  <si>
    <t>CARRITO EQUIPADO PARA VENTA DE ELOTES</t>
  </si>
  <si>
    <t>1-2-4-6-0009</t>
  </si>
  <si>
    <t>Horno Industrial para pasteles</t>
  </si>
  <si>
    <t>1-2-4-6-0008</t>
  </si>
  <si>
    <t>EXHIBIDOR TRADICIONAL 1.40 BIN CON ESTANTERIA Y GA</t>
  </si>
  <si>
    <t>1-2-4-6-0007</t>
  </si>
  <si>
    <t>COMAL REDONDO GRANDE</t>
  </si>
  <si>
    <t>1-2-4-6-0006</t>
  </si>
  <si>
    <t>PARRILLA GAS 200WAD</t>
  </si>
  <si>
    <t>1-2-4-6-0005</t>
  </si>
  <si>
    <t>CENTRIFUGA FREIDORA</t>
  </si>
  <si>
    <t>1-2-4-6-0004</t>
  </si>
  <si>
    <t>REFRIGERADOR VERITCAL 14 PIES 1 PUERTA</t>
  </si>
  <si>
    <t>1-2-4-6-0003</t>
  </si>
  <si>
    <t xml:space="preserve">BATIDORA BLAZER 7 LTS </t>
  </si>
  <si>
    <t>1-2-4-6-0002</t>
  </si>
  <si>
    <t>HORNO DE GAVETA PARA 4 CHAROLAS</t>
  </si>
  <si>
    <t>1-2-4-6-0001</t>
  </si>
  <si>
    <t>MAQUINARIA, OTROS EQUIPOS Y HERRAMIENTAS</t>
  </si>
  <si>
    <t>1-2-4-6-0000</t>
  </si>
  <si>
    <t>NP300 NISSAN DOBLE CABINA MOD 2012</t>
  </si>
  <si>
    <t>1-2-4-4-0008</t>
  </si>
  <si>
    <t>TIDA SEDAN SENSE 2015</t>
  </si>
  <si>
    <t>1-2-4-4-0007</t>
  </si>
  <si>
    <t>TIIDA SEDAN SENSE 2015</t>
  </si>
  <si>
    <t>1-2-4-4-0006</t>
  </si>
  <si>
    <t>MOTONETA SCOOTER 125 KURAZAI 125 ROJA</t>
  </si>
  <si>
    <t>1-2-4-4-0003</t>
  </si>
  <si>
    <t>TIDA 2012</t>
  </si>
  <si>
    <t>1-2-4-4-0002</t>
  </si>
  <si>
    <t>EQUIPO DE TRANSPORTE</t>
  </si>
  <si>
    <t>1-2-4-4-0000</t>
  </si>
  <si>
    <t>CAMARA CANON POWERSHOT ELPH 150 IS 20 MP</t>
  </si>
  <si>
    <t>1-2-4-2-0025</t>
  </si>
  <si>
    <t>1-2-4-2-0024</t>
  </si>
  <si>
    <t>CAMARA CANON POWERSHOT ELPH 20MP 150 IS</t>
  </si>
  <si>
    <t>1-2-4-2-0023</t>
  </si>
  <si>
    <t>PISO DE FOMMY EN COLORES VARIOS</t>
  </si>
  <si>
    <t>1-2-4-2-0022</t>
  </si>
  <si>
    <t>Manual de Trabajo taller embarazos no deseados</t>
  </si>
  <si>
    <t>1-2-4-2-0021</t>
  </si>
  <si>
    <t>DOS PAQUETES COMBO ADICCIONES (DROG ALC Y VIO)</t>
  </si>
  <si>
    <t>1-2-4-2-0020</t>
  </si>
  <si>
    <t xml:space="preserve">JARD-007 DESBROZADORA GAS CURVA ECHO GT-225 SERIE </t>
  </si>
  <si>
    <t>1-2-4-2-0019</t>
  </si>
  <si>
    <t>JARD-006 TOLDO VERDE CON ADIMENTOS</t>
  </si>
  <si>
    <t>1-2-4-2-0018</t>
  </si>
  <si>
    <t>JARD-005 Lampara mAno</t>
  </si>
  <si>
    <t>1-2-4-2-0017</t>
  </si>
  <si>
    <t>JARD-004 Tijeras  Rama  Marca TRUPER con mangos de</t>
  </si>
  <si>
    <t>1-2-4-2-0016</t>
  </si>
  <si>
    <t>MDI-008 PAQ.CON 15 BEBES REAL CARE BABY PLUS CON N</t>
  </si>
  <si>
    <t>1-2-4-2-0014</t>
  </si>
  <si>
    <t>MDI-005 CAJAS CON ASA Y ETIQUETAS PARA LOTERIA</t>
  </si>
  <si>
    <t>1-2-4-2-0013</t>
  </si>
  <si>
    <t xml:space="preserve">MDI-004 LOTERIA JUGUEMOS POR IGUAL  </t>
  </si>
  <si>
    <t>1-2-4-2-0012</t>
  </si>
  <si>
    <t xml:space="preserve">MDI-003 LOTERIA JUGUEMOS POR IGUAL </t>
  </si>
  <si>
    <t>1-2-4-2-0011</t>
  </si>
  <si>
    <t>MDI-002 LINEAS DEL TIEMPO  ( MATERIAL IMPRESO EN</t>
  </si>
  <si>
    <t>1-2-4-2-0010</t>
  </si>
  <si>
    <t>bebes virtuales mas accesorios</t>
  </si>
  <si>
    <t>1-2-4-2-0009</t>
  </si>
  <si>
    <t>JARD-003 / Toldo verde con aditamentos</t>
  </si>
  <si>
    <t>1-2-4-2-0007</t>
  </si>
  <si>
    <t>JARD-002 / Malla ciclónica  para cerrar  el area d</t>
  </si>
  <si>
    <t>1-2-4-2-0006</t>
  </si>
  <si>
    <t>JARD-001 / Mesa p/jardin color gris con 2 bancas a</t>
  </si>
  <si>
    <t>1-2-4-2-0005</t>
  </si>
  <si>
    <t>JIF-004 / Sillas arco Iris color amarillo</t>
  </si>
  <si>
    <t>1-2-4-2-0004</t>
  </si>
  <si>
    <t>JIF-003 / Mesa de juego grande</t>
  </si>
  <si>
    <t>1-2-4-2-0003</t>
  </si>
  <si>
    <t>Centro de juegos c columpio y  resbaladilla</t>
  </si>
  <si>
    <t>1-2-4-2-0002</t>
  </si>
  <si>
    <t>JIF-001 / Casa con puente tipo tunel</t>
  </si>
  <si>
    <t>1-2-4-2-0001</t>
  </si>
  <si>
    <t>MOBILIARIO Y EQUIPO EDUCACIONAL Y RECREATIVO</t>
  </si>
  <si>
    <t>1-2-4-2-0000</t>
  </si>
  <si>
    <t>COMPUTADORA LAPTOP ACER TMP248-M-C811 CELERON</t>
  </si>
  <si>
    <t>1-2-4-1-0461</t>
  </si>
  <si>
    <t>1-2-4-1-0460</t>
  </si>
  <si>
    <t>'1 EQUIPO NUEVO 4.5 CO2 TIPO BC</t>
  </si>
  <si>
    <t>1-2-4-1-0459</t>
  </si>
  <si>
    <t>RECARGA EXTINTOT PQS 6KG</t>
  </si>
  <si>
    <t>1-2-4-1-0458</t>
  </si>
  <si>
    <t>PUNTO DE REUNION FOTOLUMINICENTE</t>
  </si>
  <si>
    <t>1-2-4-1-0457</t>
  </si>
  <si>
    <t>'4 SEÑALAMIENTOS SISMOS</t>
  </si>
  <si>
    <t>1-2-4-1-0456</t>
  </si>
  <si>
    <t>SALIDA DE EMERGENCIA FOTOLUMINICENTE</t>
  </si>
  <si>
    <t>1-2-4-1-0455</t>
  </si>
  <si>
    <t>'6 RUTA EVACUACION FOTOLUMINICENTE</t>
  </si>
  <si>
    <t>1-2-4-1-0454</t>
  </si>
  <si>
    <t>ACCIONADORES</t>
  </si>
  <si>
    <t>1-2-4-1-0453</t>
  </si>
  <si>
    <t>'1 ALARMA AUDIOVISUAL</t>
  </si>
  <si>
    <t>1-2-4-1-0452</t>
  </si>
  <si>
    <t>'6 LAMPARAS DE EMERGENCIA</t>
  </si>
  <si>
    <t>1-2-4-1-0451</t>
  </si>
  <si>
    <t>'15 DETECTORES DE HUMO</t>
  </si>
  <si>
    <t>1-2-4-1-0450</t>
  </si>
  <si>
    <t>EQUIPO NUEVO 6KG PQS</t>
  </si>
  <si>
    <t>1-2-4-1-0449</t>
  </si>
  <si>
    <t>Persianas enrollable en tela unica 10%color gris</t>
  </si>
  <si>
    <t>1-2-4-1-0448</t>
  </si>
  <si>
    <t>IMPRESORA CANON IR 1435 MULTIFUNCIONAL MONO</t>
  </si>
  <si>
    <t>1-2-4-1-0447</t>
  </si>
  <si>
    <t>IMPRESORA KONICA MINOLTA C3110 MULTIFUNCIONAL</t>
  </si>
  <si>
    <t>1-2-4-1-0446</t>
  </si>
  <si>
    <t>'14 Sillas Areta 4 patas Resp negro y asiento gris</t>
  </si>
  <si>
    <t>1-2-4-1-0445</t>
  </si>
  <si>
    <t>'15 Cuadros decorativos</t>
  </si>
  <si>
    <t>1-2-4-1-0444</t>
  </si>
  <si>
    <t>'11 Archivero de MDFen blanco y gris</t>
  </si>
  <si>
    <t>1-2-4-1-0443</t>
  </si>
  <si>
    <t>Mueble de Recepción color blanco</t>
  </si>
  <si>
    <t>1-2-4-1-0442</t>
  </si>
  <si>
    <t>'27 Mesa de trabajo plegable</t>
  </si>
  <si>
    <t>1-2-4-1-0441</t>
  </si>
  <si>
    <t>'8 Sillón individual color morado</t>
  </si>
  <si>
    <t>1-2-4-1-0440</t>
  </si>
  <si>
    <t>'5 Credenza de MDF</t>
  </si>
  <si>
    <t>1-2-4-1-0439</t>
  </si>
  <si>
    <t>'10 Librero alto de MDF</t>
  </si>
  <si>
    <t>1-2-4-1-0438</t>
  </si>
  <si>
    <t>'4 Librero medio de MDF con puertas</t>
  </si>
  <si>
    <t>1-2-4-1-0437</t>
  </si>
  <si>
    <t>'20 Portafolletos de acrílico</t>
  </si>
  <si>
    <t>1-2-4-1-0436</t>
  </si>
  <si>
    <t>'15 Banca de metal color morado</t>
  </si>
  <si>
    <t>1-2-4-1-0435</t>
  </si>
  <si>
    <t>40 Silla Drop</t>
  </si>
  <si>
    <t>1-2-4-1-0434</t>
  </si>
  <si>
    <t>'10 Sombrilla para terraza blanca</t>
  </si>
  <si>
    <t>1-2-4-1-0433</t>
  </si>
  <si>
    <t>'10 Mesa Ribalto Blanca</t>
  </si>
  <si>
    <t>1-2-4-1-0432</t>
  </si>
  <si>
    <t>'7 Mesa lateral Wilco color blanco</t>
  </si>
  <si>
    <t>1-2-4-1-0431</t>
  </si>
  <si>
    <t>'2 Escritorio T (Base metálica cubierta de melaN</t>
  </si>
  <si>
    <t>1-2-4-1-0430</t>
  </si>
  <si>
    <t>'2 Escritorio Cruz Base metál cubierta de melamin</t>
  </si>
  <si>
    <t>1-2-4-1-0429</t>
  </si>
  <si>
    <t>'4 Escritorio L (Base metál cubierta de melamina</t>
  </si>
  <si>
    <t>1-2-4-1-0428</t>
  </si>
  <si>
    <t>'44 Silla Areta a patas respaldo plast negro y gris</t>
  </si>
  <si>
    <t>1-2-4-1-0427</t>
  </si>
  <si>
    <t>'15 Silla Areta base giratoria respaldo plast neg</t>
  </si>
  <si>
    <t>1-2-4-1-0426</t>
  </si>
  <si>
    <t>'8 Banca Areta respaldo negro y asiento gris</t>
  </si>
  <si>
    <t>1-2-4-1-0425</t>
  </si>
  <si>
    <t>NB A CER E3-112M-C7L6 CEL-N2840 2 G250GR</t>
  </si>
  <si>
    <t>1-2-4-1-0424</t>
  </si>
  <si>
    <t>1-2-4-1-0423</t>
  </si>
  <si>
    <t>1-2-4-1-0422</t>
  </si>
  <si>
    <t>CERRADURA PARA PUERTAS PARA LIBRERO</t>
  </si>
  <si>
    <t>1-2-4-1-0421</t>
  </si>
  <si>
    <t>1-2-4-1-0420</t>
  </si>
  <si>
    <t xml:space="preserve">SUMINISTRO DE MOBILIARIO DIDACTICO PARA LUDOTECA </t>
  </si>
  <si>
    <t>1-2-4-1-0419</t>
  </si>
  <si>
    <t>PERSIANAS( COLOCACION Y SUMINISTRO)</t>
  </si>
  <si>
    <t>1-2-4-1-0418</t>
  </si>
  <si>
    <t>ARCHIVERO OFIPLAN MOVIL CAJON PAPELERO COLR BLANCO</t>
  </si>
  <si>
    <t>1-2-4-1-0417</t>
  </si>
  <si>
    <t>1-2-4-1-0416</t>
  </si>
  <si>
    <t>SILLA DE VISITA RESP C/TAPI/BRAZOZ NEGR ASIEN ATRI</t>
  </si>
  <si>
    <t>1-2-4-1-0415</t>
  </si>
  <si>
    <t>1-2-4-1-0414</t>
  </si>
  <si>
    <t>1-2-4-1-0413</t>
  </si>
  <si>
    <t>1-2-4-1-0412</t>
  </si>
  <si>
    <t>1-2-4-1-0411</t>
  </si>
  <si>
    <t>1-2-4-1-0410</t>
  </si>
  <si>
    <t>1-2-4-1-0409</t>
  </si>
  <si>
    <t>1-2-4-1-0408</t>
  </si>
  <si>
    <t>1-2-4-1-0407</t>
  </si>
  <si>
    <t>1-2-4-1-0406</t>
  </si>
  <si>
    <t>1-2-4-1-0405</t>
  </si>
  <si>
    <t>1-2-4-1-0404</t>
  </si>
  <si>
    <t>MESA CONSEJO 2 MINIPORT VIDRIO ESMER MELAMI BLANCA</t>
  </si>
  <si>
    <t>1-2-4-1-0403</t>
  </si>
  <si>
    <t>SILLA DE VISITA RESP NEGRO ASIENTO ATRIA C/RODAJA</t>
  </si>
  <si>
    <t>1-2-4-1-0402</t>
  </si>
  <si>
    <t>1-2-4-1-0401</t>
  </si>
  <si>
    <t>1-2-4-1-0400</t>
  </si>
  <si>
    <t>1-2-4-1-0399</t>
  </si>
  <si>
    <t>1-2-4-1-0398</t>
  </si>
  <si>
    <t xml:space="preserve">SILLA DE VISITA RESP NEGRO ASIENTO ATRIA C/RODAJA </t>
  </si>
  <si>
    <t>1-2-4-1-0397</t>
  </si>
  <si>
    <t>SILLA VERSA SPYDER RESP EN MALLA  ASIENT CLR ATRIA</t>
  </si>
  <si>
    <t>1-2-4-1-0396</t>
  </si>
  <si>
    <t>1-2-4-1-0395</t>
  </si>
  <si>
    <t>1-2-4-1-0394</t>
  </si>
  <si>
    <t>MESA CIRCU 0.95CM CUBIERT CRISTA BASE CROM BASE TR</t>
  </si>
  <si>
    <t>1-2-4-1-0393</t>
  </si>
  <si>
    <t>1-2-4-1-0392</t>
  </si>
  <si>
    <t>1-2-4-1-0391</t>
  </si>
  <si>
    <t>LIBRE SOBRE CREDENZA OFIPLAN CON 2 PUER CRIST BLAN</t>
  </si>
  <si>
    <t>1-2-4-1-0390</t>
  </si>
  <si>
    <t>1-2-4-1-0389</t>
  </si>
  <si>
    <t>1-2-4-1-0388</t>
  </si>
  <si>
    <t>ESCRITORIO OFIPLAN DE 1.8 FRENTE CRISTAL BLANCO</t>
  </si>
  <si>
    <t>1-2-4-1-0387</t>
  </si>
  <si>
    <t>1-2-4-1-0386</t>
  </si>
  <si>
    <t xml:space="preserve">ESCRITORIO OFIPLAN DE 1.8 FRENTE CRISTAL BLANCO </t>
  </si>
  <si>
    <t>1-2-4-1-0385</t>
  </si>
  <si>
    <t>ESTAC DE TRAB 1.6x1.2 CON PATA Y RETACO METL BLANC</t>
  </si>
  <si>
    <t>1-2-4-1-0384</t>
  </si>
  <si>
    <t>1-2-4-1-0383</t>
  </si>
  <si>
    <t>SILLA SHELL OFFIHO ALTA RESPALDO POLIPROPILE LILA</t>
  </si>
  <si>
    <t>1-2-4-1-0382</t>
  </si>
  <si>
    <t>1-2-4-1-0381</t>
  </si>
  <si>
    <t>1-2-4-1-0380</t>
  </si>
  <si>
    <t>MESA ALTA PEGABLE CUBIERTA  RESINA BASE ALUM BLAN</t>
  </si>
  <si>
    <t>1-2-4-1-0379</t>
  </si>
  <si>
    <t>LIBRERO COMPLETO SIN PUERTAS Y CUBIERTAS BLANCO</t>
  </si>
  <si>
    <t>1-2-4-1-0378</t>
  </si>
  <si>
    <t>1-2-4-1-0377</t>
  </si>
  <si>
    <t>1-2-4-1-0376</t>
  </si>
  <si>
    <t>LIBRERO OFIPLAN ESPECIAL Y CUBIERT .8x.45x1.8BLANC</t>
  </si>
  <si>
    <t>1-2-4-1-0375</t>
  </si>
  <si>
    <t>1-2-4-1-0374</t>
  </si>
  <si>
    <t>1-2-4-1-0373</t>
  </si>
  <si>
    <t>1-2-4-1-0372</t>
  </si>
  <si>
    <t>1-2-4-1-0371</t>
  </si>
  <si>
    <t>1-2-4-1-0370</t>
  </si>
  <si>
    <t>1-2-4-1-0369</t>
  </si>
  <si>
    <t>1-2-4-1-0368</t>
  </si>
  <si>
    <t>1-2-4-1-0367</t>
  </si>
  <si>
    <t xml:space="preserve">MESA CIRCULAR OFIPLAN 1.20 EN MELAMIN DE 28mm BLN </t>
  </si>
  <si>
    <t>1-2-4-1-0366</t>
  </si>
  <si>
    <t>CREDENZA MOETTI 4 PUERTAS EN MELAMINA CLR BLANCO</t>
  </si>
  <si>
    <t>1-2-4-1-0365</t>
  </si>
  <si>
    <t>CUBIERTA ENCIMERA OFFIPLAN 0.5x1.60 MELAMINA BLAN</t>
  </si>
  <si>
    <t>1-2-4-1-0364</t>
  </si>
  <si>
    <t xml:space="preserve">CUBIERTA ENCIMERA OFFIPLAN 0.5x1.60 MELAMINA BLAN </t>
  </si>
  <si>
    <t>1-2-4-1-0363</t>
  </si>
  <si>
    <t>LIBRERO INF OFIPLAN .8x.5x.75 PUERTAS COLOR BLANCO</t>
  </si>
  <si>
    <t>1-2-4-1-0362</t>
  </si>
  <si>
    <t>1-2-4-1-0361</t>
  </si>
  <si>
    <t>1-2-4-1-0360</t>
  </si>
  <si>
    <t>1-2-4-1-0359</t>
  </si>
  <si>
    <t>SILLA SHELL OFFIHO RESP PLASTICO BASE CRM CLR LILA</t>
  </si>
  <si>
    <t>1-2-4-1-0358</t>
  </si>
  <si>
    <t>1-2-4-1-0357</t>
  </si>
  <si>
    <t>1-2-4-1-0356</t>
  </si>
  <si>
    <t>1-2-4-1-0355</t>
  </si>
  <si>
    <t>DESCANZA BRAZOS FIJOS EN POLIPROPILENO NEGROS</t>
  </si>
  <si>
    <t>1-2-4-1-0354</t>
  </si>
  <si>
    <t>1-2-4-1-0353</t>
  </si>
  <si>
    <t>1-2-4-1-0352</t>
  </si>
  <si>
    <t>1-2-4-1-0351</t>
  </si>
  <si>
    <t>SILLA SECRETARIAL VERSA RESPALD PLASTICO CLR ATRI</t>
  </si>
  <si>
    <t>1-2-4-1-0350</t>
  </si>
  <si>
    <t>1-2-4-1-0349</t>
  </si>
  <si>
    <t>1-2-4-1-0348</t>
  </si>
  <si>
    <t xml:space="preserve">SILLA SECRETARIAL VERSA RESPALD PLASTICO CLR ATRI </t>
  </si>
  <si>
    <t>1-2-4-1-0347</t>
  </si>
  <si>
    <t>LIBRERO OFIPLAN PUERTAS 0.80x0.45x1.20 CLR BLANCO</t>
  </si>
  <si>
    <t>1-2-4-1-0346</t>
  </si>
  <si>
    <t>1-2-4-1-0345</t>
  </si>
  <si>
    <t>MAPARA MARCO ALUMINIO TAPIZTELA 1.15x0.35 CLR MAND</t>
  </si>
  <si>
    <t>1-2-4-1-0344</t>
  </si>
  <si>
    <t>1-2-4-1-0343</t>
  </si>
  <si>
    <t>CUBIERTA CONECTOR EN MELAMINA 1.22x0.60 BLANCO</t>
  </si>
  <si>
    <t>1-2-4-1-0342</t>
  </si>
  <si>
    <t>CUBIERTA CONECTOR EN MELAMINA 1.22x0.6 BLANCO</t>
  </si>
  <si>
    <t>1-2-4-1-0341</t>
  </si>
  <si>
    <t>PEDESTAL ARCHIVERO S/C ENCIMERA COLOR BLANCO</t>
  </si>
  <si>
    <t>1-2-4-1-0340</t>
  </si>
  <si>
    <t>1-2-4-1-0339</t>
  </si>
  <si>
    <t>1-2-4-1-0338</t>
  </si>
  <si>
    <t>1-2-4-1-0337</t>
  </si>
  <si>
    <t>ESTACION DE TRABAJO 1.40 Y 1.20 IZQU BLANCO</t>
  </si>
  <si>
    <t>1-2-4-1-0336</t>
  </si>
  <si>
    <t>ESTACION DE TRABAJO DE 1.40 Y 1.20 DERCH BLANCO</t>
  </si>
  <si>
    <t>1-2-4-1-0335</t>
  </si>
  <si>
    <t>SILLA SHEELL OFFIHO REPALDO PLASTICO COLOR LILA CR</t>
  </si>
  <si>
    <t>1-2-4-1-0334</t>
  </si>
  <si>
    <t>SILLA INFANTIL DE USO RUDO COLOR AMARRILLO</t>
  </si>
  <si>
    <t>1-2-4-1-0333</t>
  </si>
  <si>
    <t>SILLA INFANTIL DE USO RUDO COLOR NARANJA</t>
  </si>
  <si>
    <t>1-2-4-1-0332</t>
  </si>
  <si>
    <t>SILLA INFANTIL DE USO RUDO COLOR VERDE</t>
  </si>
  <si>
    <t>1-2-4-1-0331</t>
  </si>
  <si>
    <t>MESA DIDACTICA INFANTIL DE 1.10x0,50 ROJO</t>
  </si>
  <si>
    <t>1-2-4-1-0330</t>
  </si>
  <si>
    <t>MESA DIDACTICA INFANTIL DE 1.10x0,50 AZUL</t>
  </si>
  <si>
    <t>1-2-4-1-0329</t>
  </si>
  <si>
    <t>LIBRERO FIJO DE 1.20 x,40 CON 6 GAVETAS MELAMI 28M</t>
  </si>
  <si>
    <t>1-2-4-1-0328</t>
  </si>
  <si>
    <t>LIBRERO OFIPLAN COMPLETO SIN PUERTAS BLN/GRIS</t>
  </si>
  <si>
    <t>1-2-4-1-0327</t>
  </si>
  <si>
    <t>LIBRERO OFIPLAN COMPLETO .80x.35x1.80 BLN/GRIS</t>
  </si>
  <si>
    <t>1-2-4-1-0326</t>
  </si>
  <si>
    <t>MESA MOVIL PLEGABLE DE 1.40x0.60 bLN/GRIS</t>
  </si>
  <si>
    <t>1-2-4-1-0325</t>
  </si>
  <si>
    <t xml:space="preserve">TORNILLO PARA ESTANTERIA </t>
  </si>
  <si>
    <t>1-2-4-1-0324</t>
  </si>
  <si>
    <t>POSTEMETALICO PAR AESTANTERIA  DE  2.21 CLIBRE 22</t>
  </si>
  <si>
    <t>1-2-4-1-0323</t>
  </si>
  <si>
    <t>ENTREPANO PAR AESTANTERIA CALIBRE 22 0.91x0.45 ARE</t>
  </si>
  <si>
    <t>1-2-4-1-0322</t>
  </si>
  <si>
    <t>SILLA OFFICECHAIRS UNA PLAZA TAPIZADOEN VINIL PIEL</t>
  </si>
  <si>
    <t>1-2-4-1-0321</t>
  </si>
  <si>
    <t>MESA LATERAL ZUOSPRING EN FIBRA CLORS BLANCO</t>
  </si>
  <si>
    <t>1-2-4-1-0320</t>
  </si>
  <si>
    <t>SILLA SHELL OFFIHORESPALDO EN POLIPROPILENO LILA</t>
  </si>
  <si>
    <t>1-2-4-1-0319</t>
  </si>
  <si>
    <t>SILLA SHELL OFFIHO RESPALDO PLST CROMA LILA</t>
  </si>
  <si>
    <t>1-2-4-1-0318</t>
  </si>
  <si>
    <t>BANCA DE ESPERA SHELL4 PLAZAS CROMADA COLRS LILA</t>
  </si>
  <si>
    <t>1-2-4-1-0317</t>
  </si>
  <si>
    <t>BANCA DE ESPERA SHELL 2 PLAZAS METALICA CROM LILA</t>
  </si>
  <si>
    <t>1-2-4-1-0316</t>
  </si>
  <si>
    <t>MESA ALTA PLEGABLE CUBIERTA EN RESINA  BASE ALUMIN</t>
  </si>
  <si>
    <t>1-2-4-1-0315</t>
  </si>
  <si>
    <t>DESCANZA BRAZOS FIJOS EN POLIPROPILENO COLRS BLACK</t>
  </si>
  <si>
    <t>1-2-4-1-0314</t>
  </si>
  <si>
    <t>SILLA SECRET VERSA RESPALDO PLAST ASIEN TAPIZ GRI</t>
  </si>
  <si>
    <t>1-2-4-1-0313</t>
  </si>
  <si>
    <t>LAMPARA CON MARCO DE ALUMINIOTAPIZADA1.15x0.35</t>
  </si>
  <si>
    <t>1-2-4-1-0312</t>
  </si>
  <si>
    <t>ARCHIVERO OFIPLAN MOVIL UN CAJON COLRS BLA/GRIS</t>
  </si>
  <si>
    <t>1-2-4-1-0311</t>
  </si>
  <si>
    <t>CUBIERTA CONECTOR EN MELAMINA DE 1.22x0.60 ClrsBln</t>
  </si>
  <si>
    <t>1-2-4-1-0310</t>
  </si>
  <si>
    <t>PEDESTAL ARCHIVERO UN PAPELERO ARCH S/C ENCI bL/Gr</t>
  </si>
  <si>
    <t>1-2-4-1-0309</t>
  </si>
  <si>
    <t>ESTACION DE TRAB 1.40x1.20 LADO IZQUIERD BLNC/GRIS</t>
  </si>
  <si>
    <t>1-2-4-1-0308</t>
  </si>
  <si>
    <t xml:space="preserve">ESTACION DE TRAB 1.40x1.20 LADO DERCH BLNC/GRIS   </t>
  </si>
  <si>
    <t>1-2-4-1-0307</t>
  </si>
  <si>
    <t>EXTENSION SEMICIRCULAR DE MELAMINA Y CRIST .92x.85</t>
  </si>
  <si>
    <t>1-2-4-1-0306</t>
  </si>
  <si>
    <t xml:space="preserve">PEDESTAL ARCHIVERO UN CAJON PAPELERO BLANC/GRIS   </t>
  </si>
  <si>
    <t>1-2-4-1-0305</t>
  </si>
  <si>
    <t>EXTENCION RECTA DE MELAMINA Y CRISTAL DE 9mm</t>
  </si>
  <si>
    <t>1-2-4-1-0304</t>
  </si>
  <si>
    <t>ESCRITORIO LINEA FUTURA BLANC /GRIS</t>
  </si>
  <si>
    <t>1-2-4-1-0303</t>
  </si>
  <si>
    <t>MESA DE TRABAJO OFIPLAN DE 1.60xO,60</t>
  </si>
  <si>
    <t>1-2-4-1-0302</t>
  </si>
  <si>
    <t>LIBRERO OFIPLAN 0.90x 0.35x 1.10 puertas en melami</t>
  </si>
  <si>
    <t>1-2-4-1-0301</t>
  </si>
  <si>
    <t>LIBRERO COMPLETO SIN PUERTAS NI  CUBIERTAS BLC GRI</t>
  </si>
  <si>
    <t>1-2-4-1-0300</t>
  </si>
  <si>
    <t>MESA OVAL OFIPLAN DE 2.00x1.00CUBIERTA BASE EN MEL</t>
  </si>
  <si>
    <t>1-2-4-1-0299</t>
  </si>
  <si>
    <t>CUBIERTA ENCIMERA OFIPLAN DE 0.50x1.60 EN MELAMINA</t>
  </si>
  <si>
    <t>1-2-4-1-0298</t>
  </si>
  <si>
    <t>LIBRERO INFERIOR OFIPLAN .80x.50x.75</t>
  </si>
  <si>
    <t>1-2-4-1-0297</t>
  </si>
  <si>
    <t>LIBRERO OFLIPLAN COMPLETO DE .80 x 35x 1.80</t>
  </si>
  <si>
    <t>1-2-4-1-0296</t>
  </si>
  <si>
    <t>RECEPCION ONFIPLAN RECTA DE 2.80 CON 2</t>
  </si>
  <si>
    <t>1-2-4-1-0295</t>
  </si>
  <si>
    <t>DISPENSADOR DE AGUA IMBERA</t>
  </si>
  <si>
    <t>1-2-4-1-0294</t>
  </si>
  <si>
    <t>BOLSA SUMITEL PARA NOTEBOOK</t>
  </si>
  <si>
    <t>1-2-4-1-0293</t>
  </si>
  <si>
    <t>z nb asus D450CA BMA H CEL</t>
  </si>
  <si>
    <t>1-2-4-1-0292</t>
  </si>
  <si>
    <t>BOLSA SUMITEL PARA PROYECTOR</t>
  </si>
  <si>
    <t>1-2-4-1-0291</t>
  </si>
  <si>
    <t>MF SAMSUNG SLM2070 21PPM</t>
  </si>
  <si>
    <t>1-2-4-1-0290</t>
  </si>
  <si>
    <t>CAFETERA CT15L</t>
  </si>
  <si>
    <t>1-2-4-1-0289</t>
  </si>
  <si>
    <t>TRIPIE</t>
  </si>
  <si>
    <t>1-2-4-1-0288</t>
  </si>
  <si>
    <t>1-2-4-1-0287</t>
  </si>
  <si>
    <t>ENFRIADOR DE AGUA FRIA/CALIENTE ENFG GXCF05D</t>
  </si>
  <si>
    <t>1-2-4-1-0286</t>
  </si>
  <si>
    <t>ENFRIADOR DE AGUA ENFM EM01PB</t>
  </si>
  <si>
    <t>1-2-4-1-0285</t>
  </si>
  <si>
    <t>HORNO MICROONDAS HORG JES1153</t>
  </si>
  <si>
    <t>1-2-4-1-0284</t>
  </si>
  <si>
    <t>CAFETERA CAPNEGRA CAFO BVSTDC3401</t>
  </si>
  <si>
    <t>1-2-4-1-0283</t>
  </si>
  <si>
    <t>CAFETERA CROMADA CAFO BVSTDC3390</t>
  </si>
  <si>
    <t>1-2-4-1-0282</t>
  </si>
  <si>
    <t>FRIGO BAR SEMI AUTOMATICO NATURAL SILVER</t>
  </si>
  <si>
    <t>1-2-4-1-0281</t>
  </si>
  <si>
    <t>SCANNER HP</t>
  </si>
  <si>
    <t>1-2-4-1-0280</t>
  </si>
  <si>
    <t>MINIMOUSE ACTECK USB ROJO</t>
  </si>
  <si>
    <t>1-2-4-1-0279</t>
  </si>
  <si>
    <t>HP ALL IN ONE 20 B304 LA H6X41AA</t>
  </si>
  <si>
    <t>1-2-4-1-0278</t>
  </si>
  <si>
    <t>PORTATIL HP 1000 1403 LA AMD E1 1500 2A</t>
  </si>
  <si>
    <t>1-2-4-1-0277</t>
  </si>
  <si>
    <t>IMPRESORA CANON IR1025N 24PP</t>
  </si>
  <si>
    <t>1-2-4-1-0276</t>
  </si>
  <si>
    <t>MEGAFONO DE MANO CON LECTOR MARCA AMERICAN</t>
  </si>
  <si>
    <t>1-2-4-1-0275</t>
  </si>
  <si>
    <t>CABLE DE AUDIO XLR H PLUG 6.3 MM 15 MTS</t>
  </si>
  <si>
    <t>1-2-4-1-0274</t>
  </si>
  <si>
    <t>GABINETE ACUSTICO DB TECH MOD OPERA LIVE</t>
  </si>
  <si>
    <t>1-2-4-1-0273</t>
  </si>
  <si>
    <t>MEZCLADORA DE AUDIO AM440D</t>
  </si>
  <si>
    <t>1-2-4-1-0272</t>
  </si>
  <si>
    <t>TRIPIE PARA BOCINA STANDS SS7761B</t>
  </si>
  <si>
    <t>1-2-4-1-0271</t>
  </si>
  <si>
    <t>SISTEMA DE AUDIO MARCA PHONIC MOD PW 1092R</t>
  </si>
  <si>
    <t>1-2-4-1-0270</t>
  </si>
  <si>
    <t>MICROFONO BOBINA MOBIL CON CABLE</t>
  </si>
  <si>
    <t>1-2-4-1-0269</t>
  </si>
  <si>
    <t>MICROFONO INALAMBRICO SHURE MOD BLX24</t>
  </si>
  <si>
    <t>1-2-4-1-0268</t>
  </si>
  <si>
    <t>PANTALLA TRIPIE 1.78 X 1.78 DRAPER</t>
  </si>
  <si>
    <t>1-2-4-1-0267</t>
  </si>
  <si>
    <t>VIDEO PROYECTOR HITACHI CPX3030WN</t>
  </si>
  <si>
    <t>1-2-4-1-0266</t>
  </si>
  <si>
    <t>ENMICADORA ELECTRICA TCTA OFIC A3 BASIC</t>
  </si>
  <si>
    <t>1-2-4-1-0265</t>
  </si>
  <si>
    <t>MULTIFUNCIONAL DESJET INK ADVANTAGE 1515</t>
  </si>
  <si>
    <t>1-2-4-1-0264</t>
  </si>
  <si>
    <t>ENGARGOLADORA PARILLO PLATICO KOMBO BASIC</t>
  </si>
  <si>
    <t>1-2-4-1-0263</t>
  </si>
  <si>
    <t>GUILLOTINA 12 TCTA BASE PLAST CL 100</t>
  </si>
  <si>
    <t>1-2-4-1-0262</t>
  </si>
  <si>
    <t>MULTIFUNCIONAL DESKJET INK ADVANTAGE</t>
  </si>
  <si>
    <t>1-2-4-1-0261</t>
  </si>
  <si>
    <t>ENGARGOLADORA PARILLO PLASTICO KOMBO</t>
  </si>
  <si>
    <t>1-2-4-1-0260</t>
  </si>
  <si>
    <t>GUILLOTINA 12 T CTA BASE PLASTI CL 100</t>
  </si>
  <si>
    <t>1-2-4-1-0259</t>
  </si>
  <si>
    <t>MULTIFUNCIONAL DESKJET INK ADVANTA</t>
  </si>
  <si>
    <t>1-2-4-1-0258</t>
  </si>
  <si>
    <t>ENGARGOLADORA PARILLO PLASTICO</t>
  </si>
  <si>
    <t>1-2-4-1-0257</t>
  </si>
  <si>
    <t>1-2-4-1-0256</t>
  </si>
  <si>
    <t>1-2-4-1-0255</t>
  </si>
  <si>
    <t>EQUIPO DE COMPUTO AMD VISION 1.5 GHZ CYBER</t>
  </si>
  <si>
    <t>1-2-4-1-0254</t>
  </si>
  <si>
    <t>EQUIPO DE COMPUTO  AMD VISION 1.5 GHZ CYBER</t>
  </si>
  <si>
    <t>1-2-4-1-0253</t>
  </si>
  <si>
    <t>1-2-4-1-0252</t>
  </si>
  <si>
    <t>HP DESKJET INK ADVANTAGE</t>
  </si>
  <si>
    <t>1-2-4-1-0251</t>
  </si>
  <si>
    <t>ENCUADERNADORA</t>
  </si>
  <si>
    <t>1-2-4-1-0250</t>
  </si>
  <si>
    <t>CAMARA CANON 16 MG PIX PSA2500</t>
  </si>
  <si>
    <t>1-2-4-1-0249</t>
  </si>
  <si>
    <t>MEMORIA MICRO SC HC 16 GB SANDIK CL4</t>
  </si>
  <si>
    <t>1-2-4-1-0248</t>
  </si>
  <si>
    <t>IMPRESORA COLOR MODELO HP LASERJET ENTEPRISE 500 C</t>
  </si>
  <si>
    <t>1-2-4-1-0247</t>
  </si>
  <si>
    <t>IMPRESORA CANNON IR IMAGEN 1025N MONOCROMATICA</t>
  </si>
  <si>
    <t>1-2-4-1-0246</t>
  </si>
  <si>
    <t>Paños limpiadores p choise antiestaticos PC030270</t>
  </si>
  <si>
    <t>1-2-4-1-0245</t>
  </si>
  <si>
    <t>diadema p choise c banda p cuello pc110309</t>
  </si>
  <si>
    <t>1-2-4-1-0244</t>
  </si>
  <si>
    <t>1-2-4-1-0243</t>
  </si>
  <si>
    <t>1-2-4-1-0242</t>
  </si>
  <si>
    <t>1-2-4-1-0241</t>
  </si>
  <si>
    <t>kit tec mouse boc genius kms110usb</t>
  </si>
  <si>
    <t>1-2-4-1-0240</t>
  </si>
  <si>
    <t>1-2-4-1-0239</t>
  </si>
  <si>
    <t>1-2-4-1-0238</t>
  </si>
  <si>
    <t>1-2-4-1-0237</t>
  </si>
  <si>
    <t>led LG E1942c/19en33s 18.5</t>
  </si>
  <si>
    <t>1-2-4-1-0236</t>
  </si>
  <si>
    <t>1-2-4-1-0235</t>
  </si>
  <si>
    <t>1-2-4-1-0234</t>
  </si>
  <si>
    <t>1-2-4-1-0233</t>
  </si>
  <si>
    <t>sutek cyber amd 1452.8 ghz 2gb dd320</t>
  </si>
  <si>
    <t>1-2-4-1-0232</t>
  </si>
  <si>
    <t>1-2-4-1-0231</t>
  </si>
  <si>
    <t>1-2-4-1-0230</t>
  </si>
  <si>
    <t>1-2-4-1-0229</t>
  </si>
  <si>
    <t>PEDESTAL PARA MICROFONO DS7200</t>
  </si>
  <si>
    <t>1-2-4-1-0228</t>
  </si>
  <si>
    <t>PEDESTAL PARA MICROFONO MS6606B</t>
  </si>
  <si>
    <t>1-2-4-1-0227</t>
  </si>
  <si>
    <t>MICROFONO SHURE MODELO BLX24/PG58</t>
  </si>
  <si>
    <t>1-2-4-1-0226</t>
  </si>
  <si>
    <t>NOBREAK APC BE750VA</t>
  </si>
  <si>
    <t>1-2-4-1-0225</t>
  </si>
  <si>
    <t>IMPRESORA HP LASER JET PRO 401N</t>
  </si>
  <si>
    <t>1-2-4-1-0224</t>
  </si>
  <si>
    <t>IMPRESORA KONICA MINOLTA 1690 MF</t>
  </si>
  <si>
    <t>1-2-4-1-0223</t>
  </si>
  <si>
    <t xml:space="preserve">COMPUTADORA HP PRO 3500 PENTIUM G640 </t>
  </si>
  <si>
    <t>1-2-4-1-0222</t>
  </si>
  <si>
    <t>BOCINAS LOGITECH MODL Z313</t>
  </si>
  <si>
    <t>1-2-4-1-0221</t>
  </si>
  <si>
    <t>MICROFONO ALAMBRICO SHURE PG48</t>
  </si>
  <si>
    <t>1-2-4-1-0220</t>
  </si>
  <si>
    <t>CAMARA DIG SAMSUNG EC ST72 NGA</t>
  </si>
  <si>
    <t>1-2-4-1-0219</t>
  </si>
  <si>
    <t>ENCUADERNADORA BIND MATE GBC</t>
  </si>
  <si>
    <t>1-2-4-1-0218</t>
  </si>
  <si>
    <t>MULTIFUNCIONAL MONO DCP7055W</t>
  </si>
  <si>
    <t>1-2-4-1-0217</t>
  </si>
  <si>
    <t>PC PORT HP 1000-1210/CEL/14/W8</t>
  </si>
  <si>
    <t>1-2-4-1-0216</t>
  </si>
  <si>
    <t>PCPORT HP G4-1365 CI3/4G/640G/14</t>
  </si>
  <si>
    <t>1-2-4-1-0215</t>
  </si>
  <si>
    <t>PC PORT HP G4-2165 C/BCK/OFF2010</t>
  </si>
  <si>
    <t>1-2-4-1-0214</t>
  </si>
  <si>
    <t>ESPEJO DECORATIVO</t>
  </si>
  <si>
    <t>1-2-4-1-0212</t>
  </si>
  <si>
    <t>MUEBLE COBA S/F7016</t>
  </si>
  <si>
    <t>1-2-4-1-0211</t>
  </si>
  <si>
    <t>TV LCD KDL32EX650</t>
  </si>
  <si>
    <t>1-2-4-1-0210</t>
  </si>
  <si>
    <t>MEC-035 / Regulador de voltaje, para protección de</t>
  </si>
  <si>
    <t>1-2-4-1-0209</t>
  </si>
  <si>
    <t>MEC-064 Teclado KEYBOARD ACTECK AK2-2200 c/mouse</t>
  </si>
  <si>
    <t>1-2-4-1-0208</t>
  </si>
  <si>
    <t>MEC- 067 TOSHIBA LEADING INNOVATION</t>
  </si>
  <si>
    <t>1-2-4-1-0207</t>
  </si>
  <si>
    <t>ERC-055 SCANNER DE RED HP N6530</t>
  </si>
  <si>
    <t>1-2-4-1-0206</t>
  </si>
  <si>
    <t>ERC-054 PROYECTOR SONY VPL-DX15</t>
  </si>
  <si>
    <t>1-2-4-1-0205</t>
  </si>
  <si>
    <t>ERC-053 CAMARA OLYMPUS VR-350 SERIE UNN010165</t>
  </si>
  <si>
    <t>1-2-4-1-0204</t>
  </si>
  <si>
    <t>ERC-052 GRABADORA DIG PANASONIC  RRUS300</t>
  </si>
  <si>
    <t>1-2-4-1-0203</t>
  </si>
  <si>
    <t>ERC-051 Pantalla manual de 2.13x2.13 marca DRAPER</t>
  </si>
  <si>
    <t>1-2-4-1-0202</t>
  </si>
  <si>
    <t>ERC-050 Camara dig CANON ps SX40HS 412052005252</t>
  </si>
  <si>
    <t>1-2-4-1-0201</t>
  </si>
  <si>
    <t>ERC-049 Videocamara sony HDRXR260V 412052005252</t>
  </si>
  <si>
    <t>1-2-4-1-0200</t>
  </si>
  <si>
    <t>ERC-048 Camara de fot Dig SONY CSH  000008249120</t>
  </si>
  <si>
    <t>1-2-4-1-0199</t>
  </si>
  <si>
    <t>ERC-047 Camara de fot Dig SONY CSH S/ 00000824119</t>
  </si>
  <si>
    <t>1-2-4-1-0198</t>
  </si>
  <si>
    <t>ERC-046 Minicomponente SONY cd-mp3-usb-550wpmp</t>
  </si>
  <si>
    <t>1-2-4-1-0197</t>
  </si>
  <si>
    <t>ERC-045 Television LGFlatron 22 FHD S/111MXL515144</t>
  </si>
  <si>
    <t>1-2-4-1-0196</t>
  </si>
  <si>
    <t>ERC-044 Camara digital Lumix FH25 negro</t>
  </si>
  <si>
    <t>1-2-4-1-0195</t>
  </si>
  <si>
    <t>MEC-087 CPU HPpavilion mod.S5-1225LA S/ MXX2080H9C</t>
  </si>
  <si>
    <t>1-2-4-1-0190</t>
  </si>
  <si>
    <t>MEC-086 CPU HPpavilion mod.S5-1225LA S/ MXX2080HBM</t>
  </si>
  <si>
    <t>1-2-4-1-0189</t>
  </si>
  <si>
    <t>MEC-085 PC APPLE IMAC modA1311 Serie  CO2H91HUDHJF</t>
  </si>
  <si>
    <t>1-2-4-1-0188</t>
  </si>
  <si>
    <t>MEC-083 PC SONY VAIO VPCL 243FL S/ 275449293001477</t>
  </si>
  <si>
    <t>1-2-4-1-0186</t>
  </si>
  <si>
    <t>MEC-082 PC  SONY VAIO MVPCL243FL S/275449293002019</t>
  </si>
  <si>
    <t>1-2-4-1-0185</t>
  </si>
  <si>
    <t>MEC-081 PC SONY VAIO PCG-21512U S/ 275449293001909</t>
  </si>
  <si>
    <t>1-2-4-1-0184</t>
  </si>
  <si>
    <t>MEC-080 Laptop  SONY VAIO   61911U 275530943000135</t>
  </si>
  <si>
    <t>1-2-4-1-0183</t>
  </si>
  <si>
    <t>MEC-079 Laptop SONY E MPCG-61911U S275518723004178</t>
  </si>
  <si>
    <t>1-2-4-1-0182</t>
  </si>
  <si>
    <t>MEC-076 pc Pavilion G4-1283LA  intel 13 5CD1452F45</t>
  </si>
  <si>
    <t>1-2-4-1-0181</t>
  </si>
  <si>
    <t>MEC-075 Proyector sony VPL-EX1002300 S01-5129370-D</t>
  </si>
  <si>
    <t>1-2-4-1-0180</t>
  </si>
  <si>
    <t>MEC-074 Proyector sony VPL-EX1002300 S01-5129419-H</t>
  </si>
  <si>
    <t>1-2-4-1-0179</t>
  </si>
  <si>
    <t>MEC-073 Proyector sony VPL-EX100230N/S S01-51325-5</t>
  </si>
  <si>
    <t>1-2-4-1-0178</t>
  </si>
  <si>
    <t>MEC-072 Regulador de electricidad no breack</t>
  </si>
  <si>
    <t>1-2-4-1-0177</t>
  </si>
  <si>
    <t>MEC-071 Impresora konica mi 1690mf S aohf012018288</t>
  </si>
  <si>
    <t>1-2-4-1-0176</t>
  </si>
  <si>
    <t>MEC-070 COPIADORA,IMPR,SCAN IR1025N ser 21dqx16777</t>
  </si>
  <si>
    <t>1-2-4-1-0175</t>
  </si>
  <si>
    <t>MOF-162-SCANNER DE RED</t>
  </si>
  <si>
    <t>1-2-4-1-0174</t>
  </si>
  <si>
    <t>MOF-161-PROYECTOR SONY  VPL-DX15</t>
  </si>
  <si>
    <t>1-2-4-1-0173</t>
  </si>
  <si>
    <t>MOF-160-MAQ. DE ESCRIBIR ELECTRONICA BROTHER MOD.G</t>
  </si>
  <si>
    <t>1-2-4-1-0172</t>
  </si>
  <si>
    <t>MOF-159-GRAPADORA STANLEY-BOSTITCH SB35</t>
  </si>
  <si>
    <t>1-2-4-1-0171</t>
  </si>
  <si>
    <t>MOF-158-CAFETERA ELECTRICA MARCA DURAB MOD.WMEM07</t>
  </si>
  <si>
    <t>1-2-4-1-0170</t>
  </si>
  <si>
    <t>MOF-157-MODULO DE INFORMACION ARMABLE</t>
  </si>
  <si>
    <t>1-2-4-1-0169</t>
  </si>
  <si>
    <t>MOF-156-PIZARRON DE CORCHO</t>
  </si>
  <si>
    <t>1-2-4-1-0168</t>
  </si>
  <si>
    <t>MOF-155-BOTE DE BASURA COLOR NEGRO DE PLASTICO CHI</t>
  </si>
  <si>
    <t>1-2-4-1-0167</t>
  </si>
  <si>
    <t>1-2-4-1-0166</t>
  </si>
  <si>
    <t>MOF-154-BOTE DE BASURA COLOR NEGRO DE PLASTICO GRA</t>
  </si>
  <si>
    <t>1-2-4-1-0165</t>
  </si>
  <si>
    <t>MOF-153-ESCALERA DE METAL 152 MTS MODELO STL-5</t>
  </si>
  <si>
    <t>1-2-4-1-0164</t>
  </si>
  <si>
    <t>MOF-152-PERSIANAS</t>
  </si>
  <si>
    <t>1-2-4-1-0163</t>
  </si>
  <si>
    <t>1-2-4-1-0162</t>
  </si>
  <si>
    <t>1-2-4-1-0161</t>
  </si>
  <si>
    <t>1-2-4-1-0160</t>
  </si>
  <si>
    <t>MOF-151-SALA MODELO JANETH 2 LOVE SEAT Y UN INDIVI</t>
  </si>
  <si>
    <t>1-2-4-1-0159</t>
  </si>
  <si>
    <t>MOF-150-VENTILADOR DE TORRE HONEY WELL</t>
  </si>
  <si>
    <t>1-2-4-1-0158</t>
  </si>
  <si>
    <t>MOF-149-Pizarron blanco 1.22x 2.44 mts</t>
  </si>
  <si>
    <t>1-2-4-1-0157</t>
  </si>
  <si>
    <t>MOF-148-Mochilas back pack mod.acteck MLBG-004</t>
  </si>
  <si>
    <t>1-2-4-1-0156</t>
  </si>
  <si>
    <t>MOF-147-Robus sillas secretarias s/br mod 11210105</t>
  </si>
  <si>
    <t>1-2-4-1-0155</t>
  </si>
  <si>
    <t>MOF-147-Robus sillas secretars 11210105 color negr</t>
  </si>
  <si>
    <t>1-2-4-1-0154</t>
  </si>
  <si>
    <t>MOF-147-Robus sillas secretaria 11210105 col negro</t>
  </si>
  <si>
    <t>1-2-4-1-0153</t>
  </si>
  <si>
    <t>MOF-146-Robus sillas poluipr s/brazos mod 12101560</t>
  </si>
  <si>
    <t>1-2-4-1-0152</t>
  </si>
  <si>
    <t>MOF-146-Robus sillas poluipropileno s mod 12101560</t>
  </si>
  <si>
    <t>1-2-4-1-0151</t>
  </si>
  <si>
    <t>MOF-145-Guillotina gbc 15 p.mod CL310 base madera</t>
  </si>
  <si>
    <t>1-2-4-1-0150</t>
  </si>
  <si>
    <t>MOF-144-Carro negro plegable con rue mod.sku 46868</t>
  </si>
  <si>
    <t>1-2-4-1-0149</t>
  </si>
  <si>
    <t>1-2-4-1-0148</t>
  </si>
  <si>
    <t>MOF-143-Despachador de agua INOXMAID mod.MYD5285-W</t>
  </si>
  <si>
    <t>1-2-4-1-0147</t>
  </si>
  <si>
    <t>MOF-142-Engargoladora GBC COMBB mod C110-E N/S UL0</t>
  </si>
  <si>
    <t>1-2-4-1-0146</t>
  </si>
  <si>
    <t>MOF-141-Perforadora de uso pesado easytouch Mod.74</t>
  </si>
  <si>
    <t>1-2-4-1-0145</t>
  </si>
  <si>
    <t>MOF-140-Enmicadora heal seal 45 gbc XJ06605H</t>
  </si>
  <si>
    <t>1-2-4-1-0144</t>
  </si>
  <si>
    <t>MOF-139A-PERSIANAS DOBLES</t>
  </si>
  <si>
    <t>1-2-4-1-0143</t>
  </si>
  <si>
    <t>MOF-139-Robus silla operativa alta densidad c/braz</t>
  </si>
  <si>
    <t>1-2-4-1-0142</t>
  </si>
  <si>
    <t>MOF-138-Sillas secret.s/brazos densi.20 kgrs.</t>
  </si>
  <si>
    <t>1-2-4-1-0138</t>
  </si>
  <si>
    <t>1-2-4-1-0137</t>
  </si>
  <si>
    <t>1-2-4-1-0136</t>
  </si>
  <si>
    <t>1-2-4-1-0135</t>
  </si>
  <si>
    <t>1-2-4-1-0134</t>
  </si>
  <si>
    <t>1-2-4-1-0133</t>
  </si>
  <si>
    <t>1-2-4-1-0132</t>
  </si>
  <si>
    <t>MOF-137-Modulo punto de venta con forro vinil arma</t>
  </si>
  <si>
    <t>1-2-4-1-0131</t>
  </si>
  <si>
    <t>mof-138-2 Sillas secret.s/brazos densi.20 kgrs.</t>
  </si>
  <si>
    <t>1-2-4-1-0130</t>
  </si>
  <si>
    <t>MOF-138-1 Sillas secret.s/brazos densi.20 kgrs.</t>
  </si>
  <si>
    <t>1-2-4-1-0129</t>
  </si>
  <si>
    <t>MOF-137 Modulo punto de venta con forro vinil arma</t>
  </si>
  <si>
    <t>1-2-4-1-0128</t>
  </si>
  <si>
    <t>MEC-069 PC Dell Vostro CPU serie MM6M4-QC2D4-XVT7-</t>
  </si>
  <si>
    <t>1-2-4-1-0127</t>
  </si>
  <si>
    <t>MEC-068 PC Dell Vostro CPU serie CR97K-YR OPERGOB</t>
  </si>
  <si>
    <t>1-2-4-1-0126</t>
  </si>
  <si>
    <t>ERC-043 BAFLES AMPLIFICIADOS MITZU AUBWOO</t>
  </si>
  <si>
    <t>1-2-4-1-0125</t>
  </si>
  <si>
    <t xml:space="preserve">12 SILLAS </t>
  </si>
  <si>
    <t>1-2-4-1-0124</t>
  </si>
  <si>
    <t>MEC-066 Impresora HP multi.  OFFICEJET 4400</t>
  </si>
  <si>
    <t>1-2-4-1-0123</t>
  </si>
  <si>
    <t>MEC-065 IMPRESORA SOLO NEGRO</t>
  </si>
  <si>
    <t>1-2-4-1-0122</t>
  </si>
  <si>
    <t>MEC-61-62-63 MONITOR ACE SERIE-24001</t>
  </si>
  <si>
    <t>1-2-4-1-0118</t>
  </si>
  <si>
    <t>ERC040 MICROFONOS INALAMBRICOS</t>
  </si>
  <si>
    <t>1-2-4-1-0117</t>
  </si>
  <si>
    <t>ERC-036-037-038-039 CAMARA FOTOGRAFICA</t>
  </si>
  <si>
    <t>1-2-4-1-0116</t>
  </si>
  <si>
    <t>MEC-059 Computadora CPU comunicacion</t>
  </si>
  <si>
    <t>1-2-4-1-0115</t>
  </si>
  <si>
    <t>ERC / TELEFONO INALAMBRICO C CONTESTADORA</t>
  </si>
  <si>
    <t>1-2-4-1-0114</t>
  </si>
  <si>
    <t>MEC-057 / Impresora EPSON  STYLUS  Tx110</t>
  </si>
  <si>
    <t>1-2-4-1-0112</t>
  </si>
  <si>
    <t>MEC-056 / Impresora CANON  PIXMA  IP 1300</t>
  </si>
  <si>
    <t>1-2-4-1-0111</t>
  </si>
  <si>
    <t>MEC-054 / Computadora HACER VM-265, procesador INT</t>
  </si>
  <si>
    <t>1-2-4-1-0109</t>
  </si>
  <si>
    <t>MEC-048 / Sistema CONTPAQ I pyme monousuario c/3 d</t>
  </si>
  <si>
    <t>1-2-4-1-0108</t>
  </si>
  <si>
    <t>MEC-043 / CPU p/computadora  procesador intel dual</t>
  </si>
  <si>
    <t>1-2-4-1-0106</t>
  </si>
  <si>
    <t>MEC-053 / Computadora HACER ASPIRE  5315-2368</t>
  </si>
  <si>
    <t>1-2-4-1-0105</t>
  </si>
  <si>
    <t>MEC-019 / Computadora ensamblada HACER Monitor BTC</t>
  </si>
  <si>
    <t>1-2-4-1-0104</t>
  </si>
  <si>
    <t>MEC-046 / Impresora Epson Stylus  CX3900       JCR</t>
  </si>
  <si>
    <t>1-2-4-1-0103</t>
  </si>
  <si>
    <t>MEC-041 / Computadora Portatil HP  MOD- 530</t>
  </si>
  <si>
    <t>1-2-4-1-0102</t>
  </si>
  <si>
    <t>MEC-052 / Maletin para proyector infocus</t>
  </si>
  <si>
    <t>1-2-4-1-0101</t>
  </si>
  <si>
    <t>MEC-051 / Maletín p/comp. Portátil   color negro</t>
  </si>
  <si>
    <t>1-2-4-1-0100</t>
  </si>
  <si>
    <t>MEC-050 / Maletin p/ computadora polyester</t>
  </si>
  <si>
    <t>1-2-4-1-0099</t>
  </si>
  <si>
    <t>MEC-045 / Computadora ensamblada ,procesador intel</t>
  </si>
  <si>
    <t>1-2-4-1-0097</t>
  </si>
  <si>
    <t>MEC-037 / Impresora Epson Stylus PHOTO R-200</t>
  </si>
  <si>
    <t>1-2-4-1-0096</t>
  </si>
  <si>
    <t>MEC-034 / Regulador ELEC/TDE. 1000 W. 4 tripolares</t>
  </si>
  <si>
    <t>1-2-4-1-0095</t>
  </si>
  <si>
    <t>MEC-033 / Impresora Laser, marca Samsung. Modelo 1</t>
  </si>
  <si>
    <t>1-2-4-1-0094</t>
  </si>
  <si>
    <t>MEC-036 / Computadora emsamblada monitor SUVGA,LG,</t>
  </si>
  <si>
    <t>1-2-4-1-0092</t>
  </si>
  <si>
    <t>MEC-039 / Impresora hp Laser Jet 6L</t>
  </si>
  <si>
    <t>1-2-4-1-0091</t>
  </si>
  <si>
    <t>MEC-049 / Monitor Printaform negro 15</t>
  </si>
  <si>
    <t>1-2-4-1-0090</t>
  </si>
  <si>
    <t>MEC-017 / Copiadora Canon PC940</t>
  </si>
  <si>
    <t>1-2-4-1-0084</t>
  </si>
  <si>
    <t>MEC-011 / Impresora LaserJet 1200 DPI IMB n/s usc8</t>
  </si>
  <si>
    <t>1-2-4-1-0083</t>
  </si>
  <si>
    <t>MEC-009 / Multiplexor manual 2comp a 1 com. c/cabl</t>
  </si>
  <si>
    <t>1-2-4-1-0082</t>
  </si>
  <si>
    <t>MEC-006  / Regulador TDE de 1 KVA MAX 1000</t>
  </si>
  <si>
    <t>1-2-4-1-0081</t>
  </si>
  <si>
    <t>ERC-011 / Cargador de baterias PURE ENERGY</t>
  </si>
  <si>
    <t>1-2-4-1-0078</t>
  </si>
  <si>
    <t>ERC-029 / Cañon INFOCUS W240</t>
  </si>
  <si>
    <t>1-2-4-1-0076</t>
  </si>
  <si>
    <t>ERC-031 / Sensor de movimiento inalambrico</t>
  </si>
  <si>
    <t>1-2-4-1-0074</t>
  </si>
  <si>
    <t>ERC-028 / Megafono STEREN MG-400</t>
  </si>
  <si>
    <t>1-2-4-1-0073</t>
  </si>
  <si>
    <t>ERC-020 / Conmut. PanasonicT7730X5HAKC672709 regul</t>
  </si>
  <si>
    <t>1-2-4-1-0072</t>
  </si>
  <si>
    <t>ERC-027 / Equipo de alarma,      ADEMCO</t>
  </si>
  <si>
    <t>1-2-4-1-0071</t>
  </si>
  <si>
    <t>ERC-030 / Kit basico lynx          ALARMA</t>
  </si>
  <si>
    <t>1-2-4-1-0070</t>
  </si>
  <si>
    <t>ERC-025 / Videocamara. Samsung Digital. Modelo: SC</t>
  </si>
  <si>
    <t>1-2-4-1-0069</t>
  </si>
  <si>
    <t>ERC-021 / Telefonos Panasonic KX-TD500LXWc/rosetas</t>
  </si>
  <si>
    <t>1-2-4-1-0068</t>
  </si>
  <si>
    <t>ERC-022 / Television a color. Toshiba. 20 . Modelo</t>
  </si>
  <si>
    <t>1-2-4-1-0067</t>
  </si>
  <si>
    <t>ERC-024 / Radiograbadora. Sony. Modelo: CFD-S35CP</t>
  </si>
  <si>
    <t>1-2-4-1-0066</t>
  </si>
  <si>
    <t>ERC-026 / Camara fotografica digital  DXG-308</t>
  </si>
  <si>
    <t>1-2-4-1-0065</t>
  </si>
  <si>
    <t>ERC-023 / Reproductor de DVD. Sony. Modelo DVP-NS5</t>
  </si>
  <si>
    <t>1-2-4-1-0064</t>
  </si>
  <si>
    <t>ERC-015 / Video Proyector  INFOCUS w240-2.7 Kgs. M</t>
  </si>
  <si>
    <t>1-2-4-1-0063</t>
  </si>
  <si>
    <t>ERC-014 / Pantalla tripie Panorama 1.60 x 1.60 con</t>
  </si>
  <si>
    <t>1-2-4-1-0062</t>
  </si>
  <si>
    <t>ERC-006 / Double deck   clave W860R</t>
  </si>
  <si>
    <t>1-2-4-1-0060</t>
  </si>
  <si>
    <t>ERC-003 / Fax BROTHER 375 MC con contestadora</t>
  </si>
  <si>
    <t>1-2-4-1-0059</t>
  </si>
  <si>
    <t>ERC-007 / Microfono dinamico Audiomex PRO14L para</t>
  </si>
  <si>
    <t>1-2-4-1-0058</t>
  </si>
  <si>
    <t>MOF-136 / Ventiladores de pedestal 16</t>
  </si>
  <si>
    <t>1-2-4-1-0055</t>
  </si>
  <si>
    <t>MOF-135 / Ventilador de piso 20  cuadra</t>
  </si>
  <si>
    <t>1-2-4-1-0054</t>
  </si>
  <si>
    <t>MOF-134 / Ventilador de piso 20</t>
  </si>
  <si>
    <t>1-2-4-1-0053</t>
  </si>
  <si>
    <t>MOF-130 / Cafetera Hamilton Beach 42 tazas modelo</t>
  </si>
  <si>
    <t>1-2-4-1-0051</t>
  </si>
  <si>
    <t>MOF-128 / Fundas para impresora y computadora</t>
  </si>
  <si>
    <t>1-2-4-1-0049</t>
  </si>
  <si>
    <t>MOF-127 / Esquinero conector</t>
  </si>
  <si>
    <t>1-2-4-1-0048</t>
  </si>
  <si>
    <t>MOF-126 / Soporte para mampara</t>
  </si>
  <si>
    <t>1-2-4-1-0047</t>
  </si>
  <si>
    <t>MOF-125 / Cristal 6mm c/p   0.75 m2</t>
  </si>
  <si>
    <t>1-2-4-1-0046</t>
  </si>
  <si>
    <t>MOF-124 / Portatarjetero</t>
  </si>
  <si>
    <t>1-2-4-1-0045</t>
  </si>
  <si>
    <t>MOF-109 / Librero modular</t>
  </si>
  <si>
    <t>1-2-4-1-0043</t>
  </si>
  <si>
    <t>MOF-107 / Charolas</t>
  </si>
  <si>
    <t>1-2-4-1-0041</t>
  </si>
  <si>
    <t>MOF-103 / Mapa de la CD. De León, Gto.,</t>
  </si>
  <si>
    <t>1-2-4-1-0039</t>
  </si>
  <si>
    <t>MOF-100 / Reloj checador</t>
  </si>
  <si>
    <t>1-2-4-1-0038</t>
  </si>
  <si>
    <t>MOF-099 / Mesas triangulares color miel</t>
  </si>
  <si>
    <t>1-2-4-1-0037</t>
  </si>
  <si>
    <t>MOF-097 / Mueble para còmputo Oregon   S362CH</t>
  </si>
  <si>
    <t>1-2-4-1-0036</t>
  </si>
  <si>
    <t>MOF-096 / Librero sin puertas color miel</t>
  </si>
  <si>
    <t>1-2-4-1-0035</t>
  </si>
  <si>
    <t>MOF-094 / Escritorio Península PS-150.</t>
  </si>
  <si>
    <t>1-2-4-1-0034</t>
  </si>
  <si>
    <t>MOF-093 / Microndas, marca LG.</t>
  </si>
  <si>
    <t>1-2-4-1-0033</t>
  </si>
  <si>
    <t>MOF-092 / Mueble de despensa Becerra. Blanco.</t>
  </si>
  <si>
    <t>1-2-4-1-0032</t>
  </si>
  <si>
    <t>MOF-091 / Mampara Modelo 171. 1.60x.90 con soporte</t>
  </si>
  <si>
    <t>1-2-4-1-0031</t>
  </si>
  <si>
    <t>MOF-089 / Escritorio tradicional Nogal 1.20x.60 me</t>
  </si>
  <si>
    <t>1-2-4-1-0029</t>
  </si>
  <si>
    <t>MOF-088 / Librero con entrepaños, sin puertas.</t>
  </si>
  <si>
    <t>1-2-4-1-0028</t>
  </si>
  <si>
    <t>MOF-087 / Mueble para cómputo. Nebraska S261P.</t>
  </si>
  <si>
    <t>1-2-4-1-0027</t>
  </si>
  <si>
    <t>MOF-086 / Escritorio Berna</t>
  </si>
  <si>
    <t>1-2-4-1-0026</t>
  </si>
  <si>
    <t>MOF-085 / Mueble para T.V., Skänor, Modelo I507.</t>
  </si>
  <si>
    <t>1-2-4-1-0025</t>
  </si>
  <si>
    <t>MOF-084 / Librero con entrepaños, con puertas</t>
  </si>
  <si>
    <t>1-2-4-1-0024</t>
  </si>
  <si>
    <t>MOF-083 / Librero con entrepaños, sin puertas</t>
  </si>
  <si>
    <t>1-2-4-1-0023</t>
  </si>
  <si>
    <t>MOF-082 / Librero con entrepaños, sin puertas</t>
  </si>
  <si>
    <t>1-2-4-1-0022</t>
  </si>
  <si>
    <t>MOF-079 / Librero en dos partes, con puertas, Prin</t>
  </si>
  <si>
    <t>1-2-4-1-0020</t>
  </si>
  <si>
    <t>MOF-068 / Perforadora color gris tres orificios pe</t>
  </si>
  <si>
    <t>1-2-4-1-0019</t>
  </si>
  <si>
    <t>MOF-066 / Porta diurex</t>
  </si>
  <si>
    <t>1-2-4-1-0018</t>
  </si>
  <si>
    <t>MOF-065 / Engrapadoras</t>
  </si>
  <si>
    <t>1-2-4-1-0017</t>
  </si>
  <si>
    <t>MOF-062 / Persianas horizontal aluminio 73 cognac</t>
  </si>
  <si>
    <t>1-2-4-1-0016</t>
  </si>
  <si>
    <t>MOF-061 / Lámpara con doble foco</t>
  </si>
  <si>
    <t>1-2-4-1-0015</t>
  </si>
  <si>
    <t>MOF-060 / Tapa y rodete sanitario. Baño de persona</t>
  </si>
  <si>
    <t>1-2-4-1-0014</t>
  </si>
  <si>
    <t>MOF-057 / Garrafones</t>
  </si>
  <si>
    <t>1-2-4-1-0013</t>
  </si>
  <si>
    <t>MOF-055 / Cojines para bancas ,sala recepcion</t>
  </si>
  <si>
    <t>1-2-4-1-0012</t>
  </si>
  <si>
    <t>MOF-051 / Revisteros</t>
  </si>
  <si>
    <t>1-2-4-1-0011</t>
  </si>
  <si>
    <t>MOF-049 / Mesa para proyector de acetatos y maq. d</t>
  </si>
  <si>
    <t>1-2-4-1-0010</t>
  </si>
  <si>
    <t>MOF-047 / Mesa para computadora c/cajón color miel</t>
  </si>
  <si>
    <t>1-2-4-1-0008</t>
  </si>
  <si>
    <t>MOF-015 / Silla Praga S-307</t>
  </si>
  <si>
    <t>1-2-4-1-0006</t>
  </si>
  <si>
    <t>MOF-014 / Librero c/entrepaños y puertas SB-1621P</t>
  </si>
  <si>
    <t>1-2-4-1-0005</t>
  </si>
  <si>
    <t>MOF-013 / Mueble Alabama S-108P para computadora</t>
  </si>
  <si>
    <t>1-2-4-1-0004</t>
  </si>
  <si>
    <t>MOF-011 / Librero Printaform SB-1621P</t>
  </si>
  <si>
    <t>1-2-4-1-0003</t>
  </si>
  <si>
    <t>MOF-001 / Silla con forro de tela color negro</t>
  </si>
  <si>
    <t>1-2-4-1-0001</t>
  </si>
  <si>
    <t>MOBILIARIO Y EQUIPO DE ADMINISTRACION</t>
  </si>
  <si>
    <t>1-2-4-1-0000</t>
  </si>
  <si>
    <t>EDIFICIO CADIM</t>
  </si>
  <si>
    <t>1-2-3-3-0001</t>
  </si>
  <si>
    <t>INFRAESTRUCTURA</t>
  </si>
  <si>
    <t>1-2-3-3-0000</t>
  </si>
  <si>
    <t>Terreno en Calle Yukon</t>
  </si>
  <si>
    <t>1-2-3-1-0001</t>
  </si>
  <si>
    <t>1-2-3-1-0000</t>
  </si>
  <si>
    <t>PROGRAMA MICROSOFT 6GQ00049 3000MB</t>
  </si>
  <si>
    <t>1-2-5-1-0006</t>
  </si>
  <si>
    <t>SERVICIO DE CONFIGURACION PARA COMPUTADORAS LAPTOP</t>
  </si>
  <si>
    <t>1-2-5-1-0005</t>
  </si>
  <si>
    <t>SERVICIO DE CONFIGURACION DE OFFICE</t>
  </si>
  <si>
    <t>1-2-5-1-0004</t>
  </si>
  <si>
    <t>LICENCIA OFFICE HOME ADN BUSSINES 2013</t>
  </si>
  <si>
    <t>1-2-5-1-0003</t>
  </si>
  <si>
    <t>LICENCIA OFFICE 2013</t>
  </si>
  <si>
    <t>1-2-5-1-0002</t>
  </si>
  <si>
    <t>CONTPAQI NOMINA</t>
  </si>
  <si>
    <t>1-2-5-1-0001</t>
  </si>
  <si>
    <t>1-2-5-1-0000</t>
  </si>
  <si>
    <t>1-2-5-0-0000</t>
  </si>
  <si>
    <t>Retencion Credito INFONAVIT</t>
  </si>
  <si>
    <t>2-1-1-7-0009</t>
  </si>
  <si>
    <t>retencion 1% cedular</t>
  </si>
  <si>
    <t>2-1-1-7-0007</t>
  </si>
  <si>
    <t>retencion de imss</t>
  </si>
  <si>
    <t>2-1-1-7-0006</t>
  </si>
  <si>
    <t>imss por pagar</t>
  </si>
  <si>
    <t>2-1-1-7-0005</t>
  </si>
  <si>
    <t>2% sobre nomina</t>
  </si>
  <si>
    <t>2-1-1-7-0004</t>
  </si>
  <si>
    <t>isr retencion 10% honorarios</t>
  </si>
  <si>
    <t>2-1-1-7-0003</t>
  </si>
  <si>
    <t>isr asimilables a salarios</t>
  </si>
  <si>
    <t>2-1-1-7-0002</t>
  </si>
  <si>
    <t>ISR Retenciones por Salarios</t>
  </si>
  <si>
    <t>2-1-1-7-0001</t>
  </si>
  <si>
    <t>RETENCIONES Y CONTRIBUCIONES POR PAGAR A CORTO PLA</t>
  </si>
  <si>
    <t>2-1-1-7-0000</t>
  </si>
  <si>
    <t>VALLEJO MARISCAL ALMA AIDEE</t>
  </si>
  <si>
    <t>2-1-1-2-0057</t>
  </si>
  <si>
    <t>2-1-1-2-0000</t>
  </si>
  <si>
    <t>2-1-1-1-0001</t>
  </si>
  <si>
    <t>SERVICIOS PERSONALES POR PAGAR A CORTO PLAZO</t>
  </si>
  <si>
    <t>2-1-1-1-0000</t>
  </si>
  <si>
    <t>SUBSIDIO MENSUAL</t>
  </si>
  <si>
    <t>Subsidios y subvenciones</t>
  </si>
  <si>
    <t>APOYO PARA PROGRAMAS</t>
  </si>
  <si>
    <t>Convenios</t>
  </si>
  <si>
    <t>DONATIVOS RECIBIDOS</t>
  </si>
  <si>
    <t>Otros ingresos</t>
  </si>
  <si>
    <t>Depreciación de Bienes Muebles</t>
  </si>
  <si>
    <t>5-5-1-5-0000</t>
  </si>
  <si>
    <t>Depreciación de Bienes Inmuebles</t>
  </si>
  <si>
    <t>5-5-1-3-0000</t>
  </si>
  <si>
    <t>Impuesto sobre nomina y otros que se deriven de un</t>
  </si>
  <si>
    <t>5-1-3-9-3981</t>
  </si>
  <si>
    <t>Otros impuestos y derechos</t>
  </si>
  <si>
    <t>5-1-3-9-3921</t>
  </si>
  <si>
    <t>Gastos de oficina y organizacion</t>
  </si>
  <si>
    <t>5-1-3-8-3852</t>
  </si>
  <si>
    <t>Gastos de orden social y cultural</t>
  </si>
  <si>
    <t>5-1-3-8-3821</t>
  </si>
  <si>
    <t>Eventos institucionales</t>
  </si>
  <si>
    <t>5-1-3-8-3812</t>
  </si>
  <si>
    <t>Viaticos en el pais</t>
  </si>
  <si>
    <t>5-1-3-7-3751</t>
  </si>
  <si>
    <t>Pasajes terrestres</t>
  </si>
  <si>
    <t>5-1-3-7-3721</t>
  </si>
  <si>
    <t>Pasajes aereos internacionales</t>
  </si>
  <si>
    <t>5-1-3-7-3712</t>
  </si>
  <si>
    <t>Pasajes aereos nacionales</t>
  </si>
  <si>
    <t>5-1-3-7-3711</t>
  </si>
  <si>
    <t>Otros gastos de difusion y otros medios de mensaje</t>
  </si>
  <si>
    <t>5-1-3-6-3612</t>
  </si>
  <si>
    <t>Difusion por radio, television y otros medios de m</t>
  </si>
  <si>
    <t>5-1-3-6-3611</t>
  </si>
  <si>
    <t>Servicios de jardineria y fumigacion</t>
  </si>
  <si>
    <t>5-1-3-5-3591</t>
  </si>
  <si>
    <t>Reparacion y mantenimiento de equipo de transporte</t>
  </si>
  <si>
    <t>5-1-3-5-3551</t>
  </si>
  <si>
    <t>Instalacion, reparacion y mantto de equipo computo</t>
  </si>
  <si>
    <t>5-1-3-5-3531</t>
  </si>
  <si>
    <t>Instalaciones</t>
  </si>
  <si>
    <t>5-1-3-5-3512</t>
  </si>
  <si>
    <t>Conservacion y mantenimiento de inmuebles</t>
  </si>
  <si>
    <t>5-1-3-5-3511</t>
  </si>
  <si>
    <t>Seguros de responsabilidad patrimonial y fianzas</t>
  </si>
  <si>
    <t>5-1-3-4-3441</t>
  </si>
  <si>
    <t>Servicios financieros y bancarios</t>
  </si>
  <si>
    <t>5-1-3-4-3411</t>
  </si>
  <si>
    <t>Servicios de vigilancia</t>
  </si>
  <si>
    <t>5-1-3-3-3381</t>
  </si>
  <si>
    <t>Servicio de Fotocopiado</t>
  </si>
  <si>
    <t>5-1-3-3-3363</t>
  </si>
  <si>
    <t>Servicios de investigacion cientifica y desarrollo</t>
  </si>
  <si>
    <t>5-1-3-3-3351</t>
  </si>
  <si>
    <t>Servicios de capacitacion</t>
  </si>
  <si>
    <t>5-1-3-3-3341</t>
  </si>
  <si>
    <t>Servicios  de contabilidad</t>
  </si>
  <si>
    <t>5-1-3-3-3312</t>
  </si>
  <si>
    <t>Servicios legales, de contabilidad, auditoria y re</t>
  </si>
  <si>
    <t>5-1-3-3-3311</t>
  </si>
  <si>
    <t>Arrendamiento de equipo de transporte</t>
  </si>
  <si>
    <t>5-1-3-2-3251</t>
  </si>
  <si>
    <t>Servicio telefonia celular</t>
  </si>
  <si>
    <t>5-1-3-1-3151</t>
  </si>
  <si>
    <t>Servicio telefonia tradicional</t>
  </si>
  <si>
    <t>5-1-3-1-3141</t>
  </si>
  <si>
    <t>Servicio de energia electrica</t>
  </si>
  <si>
    <t>5-1-3-1-3111</t>
  </si>
  <si>
    <t>Combustibles, lubricantes y aditivos destinados pa</t>
  </si>
  <si>
    <t>5-1-2-6-2612</t>
  </si>
  <si>
    <t>Productos alimenticios para personas</t>
  </si>
  <si>
    <t>5-1-2-2-2211</t>
  </si>
  <si>
    <t>Materiales y utiles de enseñanza</t>
  </si>
  <si>
    <t>5-1-2-1-2171</t>
  </si>
  <si>
    <t>Material de limpieza</t>
  </si>
  <si>
    <t>5-1-2-1-2161</t>
  </si>
  <si>
    <t>Material impreso e informacion digital</t>
  </si>
  <si>
    <t>5-1-2-1-2151</t>
  </si>
  <si>
    <t>Materiales y utiles de tecnologias de la informaci</t>
  </si>
  <si>
    <t>5-1-2-1-2141</t>
  </si>
  <si>
    <t>Materiales y utiles de oficina</t>
  </si>
  <si>
    <t>5-1-2-1-2111</t>
  </si>
  <si>
    <t>Premio por asistencia</t>
  </si>
  <si>
    <t>5-1-1-5-1563</t>
  </si>
  <si>
    <t>Premio por puntualidad</t>
  </si>
  <si>
    <t>5-1-1-5-1562</t>
  </si>
  <si>
    <t>Ayuda para 10 de Mayo</t>
  </si>
  <si>
    <t>5-1-1-5-1549</t>
  </si>
  <si>
    <t>Ayuda para Dia de Reyes</t>
  </si>
  <si>
    <t>5-1-1-5-1548</t>
  </si>
  <si>
    <t>Indemnizaciones</t>
  </si>
  <si>
    <t>5-1-1-5-1521</t>
  </si>
  <si>
    <t>Cuotas para el fondo de ahorro</t>
  </si>
  <si>
    <t>5-1-1-5-1511</t>
  </si>
  <si>
    <t>Aportaciones a fondos de vivienda</t>
  </si>
  <si>
    <t>5-1-1-4-1421</t>
  </si>
  <si>
    <t>Aportaciones de seguridad social</t>
  </si>
  <si>
    <t>5-1-1-4-1411</t>
  </si>
  <si>
    <t>Gratificacion fin de año</t>
  </si>
  <si>
    <t>5-1-1-3-1323</t>
  </si>
  <si>
    <t>Primas de vacaciones, dominical</t>
  </si>
  <si>
    <t>5-1-1-3-1321</t>
  </si>
  <si>
    <t>Primas por años de servicios efectivos prestados</t>
  </si>
  <si>
    <t>5-1-1-3-1311</t>
  </si>
  <si>
    <t>Honorarios en programas eventuales</t>
  </si>
  <si>
    <t>Honorarios</t>
  </si>
  <si>
    <t>5-1-1-2-1212</t>
  </si>
  <si>
    <t>Sueldo personal del instituto</t>
  </si>
  <si>
    <t>Sueldos base al personal permanente</t>
  </si>
  <si>
    <t>5-1-1-1-1131</t>
  </si>
  <si>
    <t>Resultados de ejercicios anteriores</t>
  </si>
  <si>
    <t>Resultados del ejercicio (ahorro/ desahorro)</t>
  </si>
  <si>
    <t>BANCOS CTA 0424376707</t>
  </si>
  <si>
    <t>1-1-1-2-0008</t>
  </si>
  <si>
    <t>BANCO/ REDES REDES 7903</t>
  </si>
  <si>
    <t>1-1-1-2-0005</t>
  </si>
  <si>
    <t>Banorte 226</t>
  </si>
  <si>
    <t>1-1-1-2-0001</t>
  </si>
  <si>
    <t>BANCOS/TESORERIA</t>
  </si>
  <si>
    <t>1-1-1-2-0000</t>
  </si>
  <si>
    <t>CAJA</t>
  </si>
  <si>
    <t>1-1-1-1-0000</t>
  </si>
  <si>
    <t>INVERSION BAJIO</t>
  </si>
  <si>
    <t>11141-0000-0001-0000</t>
  </si>
  <si>
    <t>1114     INVERSIONES TEMPORALES</t>
  </si>
  <si>
    <t>TERESA LOPEZ</t>
  </si>
  <si>
    <t>11231-0000-0005-0010</t>
  </si>
  <si>
    <t>FELIPE SOTO</t>
  </si>
  <si>
    <t>11231-0000-0005-0009</t>
  </si>
  <si>
    <t>RICARDO VILLANUEVA</t>
  </si>
  <si>
    <t>11231-0000-0005-0006</t>
  </si>
  <si>
    <t>INES LOPEZ (DUROS)</t>
  </si>
  <si>
    <t>11231-0000-0005-0005</t>
  </si>
  <si>
    <t>Procedimiento legal y sin resolucion de juzgado.</t>
  </si>
  <si>
    <t>JULIETA RANGEL NERI</t>
  </si>
  <si>
    <t>11231-0000-0004-0020</t>
  </si>
  <si>
    <t>FELIPE MARTÍNEZ MÉNDEZ</t>
  </si>
  <si>
    <t>11231-0000-0004-0015</t>
  </si>
  <si>
    <t>JORGE ALVARADO ROMO</t>
  </si>
  <si>
    <t>11231-0000-0004-0010</t>
  </si>
  <si>
    <t>BEATRIZ PÉREZ MORALES</t>
  </si>
  <si>
    <t>11231-0000-0004-0009</t>
  </si>
  <si>
    <t>MA. ELENA SANTOS GOMEZ</t>
  </si>
  <si>
    <t>11231-0000-0003-6174</t>
  </si>
  <si>
    <t>PEPS</t>
  </si>
  <si>
    <t>COMBUSTIBLES, LUBRICANTES Y ADITIVOS</t>
  </si>
  <si>
    <t>11515-2610-0000-0000</t>
  </si>
  <si>
    <t>11513-2461-0000-0000</t>
  </si>
  <si>
    <t>11511-2161-0000-0000</t>
  </si>
  <si>
    <t>Inventario de Souvenirs</t>
  </si>
  <si>
    <t>11441-2386-0000-0000</t>
  </si>
  <si>
    <t>Inventario de Paletas</t>
  </si>
  <si>
    <t>11441-2383-0000-0000</t>
  </si>
  <si>
    <t>Inventario de Refresco</t>
  </si>
  <si>
    <t>11441-2381-0000-0000</t>
  </si>
  <si>
    <t>Fiscal</t>
  </si>
  <si>
    <t>Mensual</t>
  </si>
  <si>
    <t>Instrumental medico y de laboratorio</t>
  </si>
  <si>
    <t>Equipo de vigilancia</t>
  </si>
  <si>
    <t>Equipo de sonido</t>
  </si>
  <si>
    <t>Equipo para eventos especiales</t>
  </si>
  <si>
    <t>Equipo de transporte</t>
  </si>
  <si>
    <t>Equipo de computo</t>
  </si>
  <si>
    <t>Muebles y Enseres</t>
  </si>
  <si>
    <t>Equipo de Jardineria</t>
  </si>
  <si>
    <t>Maquinaria y Equipo del Zoologico</t>
  </si>
  <si>
    <t>Equipo de Radiocomunicacion</t>
  </si>
  <si>
    <t>Equipo de Oficina</t>
  </si>
  <si>
    <t>INVENTARIO DE ANIMALES DISECADOS</t>
  </si>
  <si>
    <t>12489-5791-0001-0000</t>
  </si>
  <si>
    <t>RANA DARDO</t>
  </si>
  <si>
    <t>12487-5770-0002-0047</t>
  </si>
  <si>
    <t>RANA CORONADA</t>
  </si>
  <si>
    <t>12487-5770-0002-0046</t>
  </si>
  <si>
    <t>RANA CARA DE NIÑO</t>
  </si>
  <si>
    <t>12487-5770-0002-0045</t>
  </si>
  <si>
    <t>SAPO VIENTRE DE FUEGO</t>
  </si>
  <si>
    <t>12487-5770-0002-0044</t>
  </si>
  <si>
    <t>NINFAS</t>
  </si>
  <si>
    <t>12487-5770-0002-0043</t>
  </si>
  <si>
    <t>CUCARACHAS</t>
  </si>
  <si>
    <t>12487-5770-0002-0042</t>
  </si>
  <si>
    <t>CUYOS</t>
  </si>
  <si>
    <t>12487-5770-0002-0040</t>
  </si>
  <si>
    <t>PERRO DOMESTICO</t>
  </si>
  <si>
    <t>12487-5770-0002-0034</t>
  </si>
  <si>
    <t>PERROS</t>
  </si>
  <si>
    <t>12487-5770-0002-0033</t>
  </si>
  <si>
    <t>GALLINA</t>
  </si>
  <si>
    <t>12487-5770-0002-0031</t>
  </si>
  <si>
    <t>GALLOS</t>
  </si>
  <si>
    <t>12487-5770-0002-0030</t>
  </si>
  <si>
    <t>RANA TORO</t>
  </si>
  <si>
    <t>12487-5770-0002-0025</t>
  </si>
  <si>
    <t>HURON (EDUCATIVO)</t>
  </si>
  <si>
    <t>12487-5770-0002-0021</t>
  </si>
  <si>
    <t>PELIBUEY CANELO</t>
  </si>
  <si>
    <t>12487-5770-0002-0019</t>
  </si>
  <si>
    <t>GALLINAS CONCHINCHINAS ENANAS</t>
  </si>
  <si>
    <t>12487-5770-0002-0014</t>
  </si>
  <si>
    <t>GUAJOLOTE</t>
  </si>
  <si>
    <t>12487-5770-0002-0013</t>
  </si>
  <si>
    <t>PELIBUEY BLACK BELLY</t>
  </si>
  <si>
    <t>12487-5770-0002-0010</t>
  </si>
  <si>
    <t>CABRA BOHER</t>
  </si>
  <si>
    <t>12487-5770-0002-0008</t>
  </si>
  <si>
    <t>CABRA ENANA DE CAMERÚN</t>
  </si>
  <si>
    <t>12487-5770-0002-0007</t>
  </si>
  <si>
    <t>GANADO ESCOCÉS</t>
  </si>
  <si>
    <t>12487-5770-0002-0006</t>
  </si>
  <si>
    <t>CABALLO</t>
  </si>
  <si>
    <t>12487-5770-0002-0005</t>
  </si>
  <si>
    <t>CABALLOS</t>
  </si>
  <si>
    <t>12487-5770-0002-0004</t>
  </si>
  <si>
    <t>CEBÚ ENANO</t>
  </si>
  <si>
    <t>12487-5770-0002-0003</t>
  </si>
  <si>
    <t>PONY</t>
  </si>
  <si>
    <t>12487-5770-0002-0002</t>
  </si>
  <si>
    <t>GANADO WATUSI/ANKOLE</t>
  </si>
  <si>
    <t>12487-5770-0002-0001</t>
  </si>
  <si>
    <t>Mounstro de Gila</t>
  </si>
  <si>
    <t>12487-5770-0001-0245</t>
  </si>
  <si>
    <t>ZORRILLO (MEPHITIS MEPHITIS)</t>
  </si>
  <si>
    <t>12487-5770-0001-0244</t>
  </si>
  <si>
    <t>BOA CONSTRICTORA (BOA CONSTRIPTOR)</t>
  </si>
  <si>
    <t>12487-5770-0001-0243</t>
  </si>
  <si>
    <t>BOA ESMERALDA (CORALLUS CANINUS)</t>
  </si>
  <si>
    <t>12487-5770-0001-0242</t>
  </si>
  <si>
    <t>VARANO DE AGUA</t>
  </si>
  <si>
    <t>12487-5770-0001-0240</t>
  </si>
  <si>
    <t>TORTUGA SULCATA</t>
  </si>
  <si>
    <t>12487-5770-0001-0239</t>
  </si>
  <si>
    <t>PITÓN BURMES GRANITO</t>
  </si>
  <si>
    <t>12487-5770-0001-0238</t>
  </si>
  <si>
    <t>IGUANA VERDE</t>
  </si>
  <si>
    <t>12487-5770-0001-0237</t>
  </si>
  <si>
    <t>PITON BOLA</t>
  </si>
  <si>
    <t>12487-5770-0001-0236</t>
  </si>
  <si>
    <t>Escorpión Heloderma</t>
  </si>
  <si>
    <t>12487-5770-0001-0235</t>
  </si>
  <si>
    <t>PITÓN ROCA</t>
  </si>
  <si>
    <t>12487-5770-0001-0234</t>
  </si>
  <si>
    <t>PITÓN RETICULADO</t>
  </si>
  <si>
    <t>12487-5770-0001-0233</t>
  </si>
  <si>
    <t>MARMOSETA OREJAS DE ALGODON</t>
  </si>
  <si>
    <t>12487-5770-0001-0232</t>
  </si>
  <si>
    <t>CHARA VERDE</t>
  </si>
  <si>
    <t>12487-5770-0001-0230</t>
  </si>
  <si>
    <t>COTORRA GUAYABERA</t>
  </si>
  <si>
    <t>12487-5770-0001-0229</t>
  </si>
  <si>
    <t>FALSA CORALILLO DE PUEBLA</t>
  </si>
  <si>
    <t>12487-5770-0001-0228</t>
  </si>
  <si>
    <t>CASCABEL DE COSTA</t>
  </si>
  <si>
    <t>12487-5770-0001-0227</t>
  </si>
  <si>
    <t>CASCABEL DEL DESIERTO</t>
  </si>
  <si>
    <t>12487-5770-0001-0226</t>
  </si>
  <si>
    <t>BOA COLOMBIANA</t>
  </si>
  <si>
    <t>12487-5770-0001-0225</t>
  </si>
  <si>
    <t>SERPIENTE REY</t>
  </si>
  <si>
    <t>12487-5770-0001-0223</t>
  </si>
  <si>
    <t>GECKO</t>
  </si>
  <si>
    <t>12487-5770-0001-0222</t>
  </si>
  <si>
    <t>DRAGON BARBUDO</t>
  </si>
  <si>
    <t>12487-5770-0001-0221</t>
  </si>
  <si>
    <t>CAMELLO BACTRIANO</t>
  </si>
  <si>
    <t>12487-5770-0001-0220</t>
  </si>
  <si>
    <t>PITON BURNES</t>
  </si>
  <si>
    <t>12487-5770-0001-0219</t>
  </si>
  <si>
    <t>PATO PIJIJI</t>
  </si>
  <si>
    <t>12487-5770-0001-0218</t>
  </si>
  <si>
    <t>PITON ALBINO</t>
  </si>
  <si>
    <t>12487-5770-0001-0217</t>
  </si>
  <si>
    <t>PECARI DE LABIOS BLANCOS</t>
  </si>
  <si>
    <t>12487-5770-0001-0215</t>
  </si>
  <si>
    <t>COCODRILO MORELETII</t>
  </si>
  <si>
    <t>12487-5770-0001-0212</t>
  </si>
  <si>
    <t>PATO CAROLINA</t>
  </si>
  <si>
    <t>12487-5770-0001-0210</t>
  </si>
  <si>
    <t>FAISAN LADY</t>
  </si>
  <si>
    <t>12487-5770-0001-0208</t>
  </si>
  <si>
    <t>FAISAN DORADO</t>
  </si>
  <si>
    <t>12487-5770-0001-0207</t>
  </si>
  <si>
    <t>TIGRILLO</t>
  </si>
  <si>
    <t>12487-5770-0001-0203</t>
  </si>
  <si>
    <t>MULATO</t>
  </si>
  <si>
    <t>12487-5770-0001-0202</t>
  </si>
  <si>
    <t>CALANDRIA TUNERA</t>
  </si>
  <si>
    <t>12487-5770-0001-0201</t>
  </si>
  <si>
    <t>ZENZONTLE</t>
  </si>
  <si>
    <t>12487-5770-0001-0200</t>
  </si>
  <si>
    <t>CALANDRIA SERRANA</t>
  </si>
  <si>
    <t>12487-5770-0001-0198</t>
  </si>
  <si>
    <t>AGAPORNIS</t>
  </si>
  <si>
    <t>12487-5770-0001-0197</t>
  </si>
  <si>
    <t>CUITLACOCHE</t>
  </si>
  <si>
    <t>12487-5770-0001-0194</t>
  </si>
  <si>
    <t>CARDENAL</t>
  </si>
  <si>
    <t>12487-5770-0001-0193</t>
  </si>
  <si>
    <t>CISNE BLANCO</t>
  </si>
  <si>
    <t>12487-5770-0001-0192</t>
  </si>
  <si>
    <t>CISNE NEGRO</t>
  </si>
  <si>
    <t>12487-5770-0001-0191</t>
  </si>
  <si>
    <t>LINCE ROJO</t>
  </si>
  <si>
    <t>12487-5770-0001-0190</t>
  </si>
  <si>
    <t>GUACAMAYA VERDE</t>
  </si>
  <si>
    <t>12487-5770-0001-0189</t>
  </si>
  <si>
    <t>BOA</t>
  </si>
  <si>
    <t>12487-5770-0001-0185</t>
  </si>
  <si>
    <t>PUMA</t>
  </si>
  <si>
    <t>12487-5770-0001-0184</t>
  </si>
  <si>
    <t>TORTUGA DE DESIERTO</t>
  </si>
  <si>
    <t>12487-5770-0001-0181</t>
  </si>
  <si>
    <t>12487-5770-0001-0179</t>
  </si>
  <si>
    <t>BUHO TROPICAL</t>
  </si>
  <si>
    <t>12487-5770-0001-0178</t>
  </si>
  <si>
    <t>LORO CORONIBLANCO</t>
  </si>
  <si>
    <t>12487-5770-0001-0177</t>
  </si>
  <si>
    <t>CÓNDOR DE LOS ANDES</t>
  </si>
  <si>
    <t>12487-5770-0001-0174</t>
  </si>
  <si>
    <t>VENADO COLA BLANCA</t>
  </si>
  <si>
    <t>12487-5770-0001-0173</t>
  </si>
  <si>
    <t>TAPIR</t>
  </si>
  <si>
    <t>12487-5770-0001-0172</t>
  </si>
  <si>
    <t>TLACOYOTE/TEJÓN</t>
  </si>
  <si>
    <t>12487-5770-0001-0170</t>
  </si>
  <si>
    <t>TUCAN PECHO AMARILLO</t>
  </si>
  <si>
    <t>12487-5770-0001-0168</t>
  </si>
  <si>
    <t>12487-5770-0001-0166</t>
  </si>
  <si>
    <t>PERICO MONTAÑES</t>
  </si>
  <si>
    <t>12487-5770-0001-0165</t>
  </si>
  <si>
    <t>BUTEO COLA ROJA</t>
  </si>
  <si>
    <t>12487-5770-0001-0163</t>
  </si>
  <si>
    <t>BUTEO COLA BLANCA</t>
  </si>
  <si>
    <t>12487-5770-0001-0162</t>
  </si>
  <si>
    <t>AGUILA REAL</t>
  </si>
  <si>
    <t>12487-5770-0001-0160</t>
  </si>
  <si>
    <t>PATO ALMIZCLADO</t>
  </si>
  <si>
    <t>12487-5770-0001-0159</t>
  </si>
  <si>
    <t>GANSO CANADIENSE</t>
  </si>
  <si>
    <t>12487-5770-0001-0158</t>
  </si>
  <si>
    <t>GANSO FRENTE BLANCA</t>
  </si>
  <si>
    <t>12487-5770-0001-0157</t>
  </si>
  <si>
    <t>ZORRA GRIS</t>
  </si>
  <si>
    <t>12487-5770-0001-0156</t>
  </si>
  <si>
    <t>URRACA REAL O COPETONA</t>
  </si>
  <si>
    <t>12487-5770-0001-0155</t>
  </si>
  <si>
    <t>TORTUGA DE CONCHA BLANCA</t>
  </si>
  <si>
    <t>12487-5770-0001-0154</t>
  </si>
  <si>
    <t>PERICO AMAPOLA</t>
  </si>
  <si>
    <t>12487-5770-0001-0153</t>
  </si>
  <si>
    <t>PERICOS CACHETES AMARILLOS</t>
  </si>
  <si>
    <t>12487-5770-0001-0152</t>
  </si>
  <si>
    <t>CHACHALACA</t>
  </si>
  <si>
    <t>12487-5770-0001-0150</t>
  </si>
  <si>
    <t>MARTUCHA</t>
  </si>
  <si>
    <t>12487-5770-0001-0148</t>
  </si>
  <si>
    <t>IGUANA NEGRA</t>
  </si>
  <si>
    <t>12487-5770-0001-0146</t>
  </si>
  <si>
    <t>AURA</t>
  </si>
  <si>
    <t>12487-5770-0001-0145</t>
  </si>
  <si>
    <t>CACOMIXTLE</t>
  </si>
  <si>
    <t>12487-5770-0001-0142</t>
  </si>
  <si>
    <t>CHIMPANCE</t>
  </si>
  <si>
    <t>12487-5770-0001-0141</t>
  </si>
  <si>
    <t>BUHO VIRGINIANO</t>
  </si>
  <si>
    <t>12487-5770-0001-0140</t>
  </si>
  <si>
    <t>PERICO ATOLERO</t>
  </si>
  <si>
    <t>12487-5770-0001-0139</t>
  </si>
  <si>
    <t>HALCÓN HARRIS</t>
  </si>
  <si>
    <t>12487-5770-0001-0138</t>
  </si>
  <si>
    <t>LOBO GRIS MEXICANO</t>
  </si>
  <si>
    <t>12487-5770-0001-0137</t>
  </si>
  <si>
    <t>HALCON COLA ROJA</t>
  </si>
  <si>
    <t>12487-5770-0001-0135</t>
  </si>
  <si>
    <t>HALCON CARACARA</t>
  </si>
  <si>
    <t>12487-5770-0001-0134</t>
  </si>
  <si>
    <t>12487-5770-0001-0133</t>
  </si>
  <si>
    <t>PERICO QUILA</t>
  </si>
  <si>
    <t>12487-5770-0001-0132</t>
  </si>
  <si>
    <t>LORO CABEZA AMARILLA</t>
  </si>
  <si>
    <t>12487-5770-0001-0131</t>
  </si>
  <si>
    <t>FLAMINGO AMERICANO</t>
  </si>
  <si>
    <t>12487-5770-0001-0130</t>
  </si>
  <si>
    <t>MONO ARAÑA</t>
  </si>
  <si>
    <t>12487-5770-0001-0129</t>
  </si>
  <si>
    <t>TORTUGA JAPONESA</t>
  </si>
  <si>
    <t>12487-5770-0001-0128</t>
  </si>
  <si>
    <t>TORTUGA DE RIO</t>
  </si>
  <si>
    <t>12487-5770-0001-0127</t>
  </si>
  <si>
    <t>FAISAN DE COLLAR</t>
  </si>
  <si>
    <t>12487-5770-0001-0124</t>
  </si>
  <si>
    <t>MAPACHE</t>
  </si>
  <si>
    <t>12487-5770-0001-0123</t>
  </si>
  <si>
    <t>FAISAN PLATEADO</t>
  </si>
  <si>
    <t>12487-5770-0001-0120</t>
  </si>
  <si>
    <t>12487-5770-0001-0119</t>
  </si>
  <si>
    <t>12487-5770-0001-0115</t>
  </si>
  <si>
    <t>PERICO NANDAY</t>
  </si>
  <si>
    <t>12487-5770-0001-0114</t>
  </si>
  <si>
    <t>PAVO VERDE DE JAVA</t>
  </si>
  <si>
    <t>12487-5770-0001-0113</t>
  </si>
  <si>
    <t>JABALÍ</t>
  </si>
  <si>
    <t>12487-5770-0001-0111</t>
  </si>
  <si>
    <t>GALLINA DE GUINEA</t>
  </si>
  <si>
    <t>12487-5770-0001-0110</t>
  </si>
  <si>
    <t>12487-5770-0001-0109</t>
  </si>
  <si>
    <t>AGUTI</t>
  </si>
  <si>
    <t>12487-5770-0001-0106</t>
  </si>
  <si>
    <t>12487-5770-0001-0105</t>
  </si>
  <si>
    <t>TURACO CARA BLANCA</t>
  </si>
  <si>
    <t>12487-5770-0001-0103</t>
  </si>
  <si>
    <t>12487-5770-0001-0102</t>
  </si>
  <si>
    <t>GANSO CHINO</t>
  </si>
  <si>
    <t>12487-5770-0001-0100</t>
  </si>
  <si>
    <t>LAGARTO AMERICANO</t>
  </si>
  <si>
    <t>12487-5770-0001-0099</t>
  </si>
  <si>
    <t>COTORRA PATOGONIA</t>
  </si>
  <si>
    <t>12487-5770-0001-0098</t>
  </si>
  <si>
    <t>COPETE DE PIEDRA</t>
  </si>
  <si>
    <t>12487-5770-0001-0095</t>
  </si>
  <si>
    <t>MONO CAPUCHINO CARABLANCA</t>
  </si>
  <si>
    <t>12487-5770-0001-0094</t>
  </si>
  <si>
    <t>MURCIELAGO FRUGIVORO</t>
  </si>
  <si>
    <t>12487-5770-0001-0093</t>
  </si>
  <si>
    <t>12487-5770-0001-0092</t>
  </si>
  <si>
    <t>PAVORREAL</t>
  </si>
  <si>
    <t>12487-5770-0001-0091</t>
  </si>
  <si>
    <t>TURACO CRESTA ROJA</t>
  </si>
  <si>
    <t>12487-5770-0001-0090</t>
  </si>
  <si>
    <t>12487-5770-0001-0087</t>
  </si>
  <si>
    <t>12487-5770-0001-0086</t>
  </si>
  <si>
    <t>GANSO EGIPCIO</t>
  </si>
  <si>
    <t>12487-5770-0001-0085</t>
  </si>
  <si>
    <t>PECARI DE COLLAR</t>
  </si>
  <si>
    <t>12487-5770-0001-0084</t>
  </si>
  <si>
    <t>LEOPARDO</t>
  </si>
  <si>
    <t>12487-5770-0001-0083</t>
  </si>
  <si>
    <t>AVESTRUZ</t>
  </si>
  <si>
    <t>12487-5770-0001-0082</t>
  </si>
  <si>
    <t>BUFALO ACUÁTICO</t>
  </si>
  <si>
    <t>12487-5770-0001-0081</t>
  </si>
  <si>
    <t>GENETTA AFRICANA</t>
  </si>
  <si>
    <t>12487-5770-0001-0080</t>
  </si>
  <si>
    <t>LORO GRIS AFRICANO</t>
  </si>
  <si>
    <t>12487-5770-0001-0079</t>
  </si>
  <si>
    <t>KAIMINCHÍ DE COLLAR</t>
  </si>
  <si>
    <t>12487-5770-0001-0075</t>
  </si>
  <si>
    <t>12487-5770-0001-0074</t>
  </si>
  <si>
    <t>EMU</t>
  </si>
  <si>
    <t>12487-5770-0001-0073</t>
  </si>
  <si>
    <t>ANTILOPE ACUÁTICO</t>
  </si>
  <si>
    <t>12487-5770-0001-0072</t>
  </si>
  <si>
    <t>PUERCO ESPÍN AFRICANO</t>
  </si>
  <si>
    <t>12487-5770-0001-0071</t>
  </si>
  <si>
    <t>GUACAMAYA ROJA</t>
  </si>
  <si>
    <t>12487-5770-0001-0070</t>
  </si>
  <si>
    <t>LEON AFRICANO</t>
  </si>
  <si>
    <t>12487-5770-0001-0069</t>
  </si>
  <si>
    <t>LORO CABEZA DE HALCÓN</t>
  </si>
  <si>
    <t>12487-5770-0001-0068</t>
  </si>
  <si>
    <t>LLAMA</t>
  </si>
  <si>
    <t>12487-5770-0001-0067</t>
  </si>
  <si>
    <t>CASUARIO</t>
  </si>
  <si>
    <t>12487-5770-0001-0066</t>
  </si>
  <si>
    <t>OSO GRIZZLY</t>
  </si>
  <si>
    <t>12487-5770-0001-0065</t>
  </si>
  <si>
    <t>LEMUR MANGOSTA</t>
  </si>
  <si>
    <t>12487-5770-0001-0064</t>
  </si>
  <si>
    <t>ANTILOPE NILGO</t>
  </si>
  <si>
    <t>12487-5770-0001-0063</t>
  </si>
  <si>
    <t>12487-5770-0001-0062</t>
  </si>
  <si>
    <t>MUNTJAC</t>
  </si>
  <si>
    <t>12487-5770-0001-0061</t>
  </si>
  <si>
    <t>MURCIELAGO EGIPCIO</t>
  </si>
  <si>
    <t>12487-5770-0001-0059</t>
  </si>
  <si>
    <t>OSO NEGRO</t>
  </si>
  <si>
    <t>12487-5770-0001-0057</t>
  </si>
  <si>
    <t>12487-5770-0001-0056</t>
  </si>
  <si>
    <t>GAMO PALETO</t>
  </si>
  <si>
    <t>12487-5770-0001-0055</t>
  </si>
  <si>
    <t>FLAMINGO CHILENO</t>
  </si>
  <si>
    <t>12487-5770-0001-0054</t>
  </si>
  <si>
    <t>ORYX CIMITARRA</t>
  </si>
  <si>
    <t>12487-5770-0001-0052</t>
  </si>
  <si>
    <t>TIGRE</t>
  </si>
  <si>
    <t>12487-5770-0001-0051</t>
  </si>
  <si>
    <t>OSO BEZUDO</t>
  </si>
  <si>
    <t>12487-5770-0001-0050</t>
  </si>
  <si>
    <t>MONO PATAS</t>
  </si>
  <si>
    <t>12487-5770-0001-0048</t>
  </si>
  <si>
    <t>CALAO DE CASCO NEGRO</t>
  </si>
  <si>
    <t>12487-5770-0001-0047</t>
  </si>
  <si>
    <t>YAK</t>
  </si>
  <si>
    <t>12487-5770-0001-0046</t>
  </si>
  <si>
    <t>GUANACO</t>
  </si>
  <si>
    <t>12487-5770-0001-0044</t>
  </si>
  <si>
    <t>MONO CAPUCHINO</t>
  </si>
  <si>
    <t>12487-5770-0001-0041</t>
  </si>
  <si>
    <t>CAPYBARA</t>
  </si>
  <si>
    <t>12487-5770-0001-0038</t>
  </si>
  <si>
    <t>BORREGO DE BERBERIA</t>
  </si>
  <si>
    <t>12487-5770-0001-0037</t>
  </si>
  <si>
    <t>IMPALA</t>
  </si>
  <si>
    <t>12487-5770-0001-0036</t>
  </si>
  <si>
    <t>ANTILOPE BLACK BUCK</t>
  </si>
  <si>
    <t>12487-5770-0001-0034</t>
  </si>
  <si>
    <t>GUACAMAYA ORO-AZUL</t>
  </si>
  <si>
    <t>12487-5770-0001-0033</t>
  </si>
  <si>
    <t>ZORRO VOLADOR</t>
  </si>
  <si>
    <t>12487-5770-0001-0031</t>
  </si>
  <si>
    <t>ZOPILOTE REY</t>
  </si>
  <si>
    <t>12487-5770-0001-0030</t>
  </si>
  <si>
    <t>BORREGO MOUFLON</t>
  </si>
  <si>
    <t>12487-5770-0001-0029</t>
  </si>
  <si>
    <t>BONGO</t>
  </si>
  <si>
    <t>12487-5770-0001-0028</t>
  </si>
  <si>
    <t>HIPOPOTAMO</t>
  </si>
  <si>
    <t>12487-5770-0001-0027</t>
  </si>
  <si>
    <t>LOBO CANADIENSE</t>
  </si>
  <si>
    <t>12487-5770-0001-0026</t>
  </si>
  <si>
    <t>BISONTE AMERICANO</t>
  </si>
  <si>
    <t>12487-5770-0001-0025</t>
  </si>
  <si>
    <t>JAGUAR</t>
  </si>
  <si>
    <t>12487-5770-0001-0023</t>
  </si>
  <si>
    <t>HIENA RAYADA</t>
  </si>
  <si>
    <t>12487-5770-0001-0022</t>
  </si>
  <si>
    <t>WAPITI</t>
  </si>
  <si>
    <t>12487-5770-0001-0021</t>
  </si>
  <si>
    <t>VENADO TEMAZATE</t>
  </si>
  <si>
    <t>12487-5770-0001-0020</t>
  </si>
  <si>
    <t>CIERVO AXIS</t>
  </si>
  <si>
    <t>12487-5770-0001-0019</t>
  </si>
  <si>
    <t>PAPIÓN SAGRADO</t>
  </si>
  <si>
    <t>12487-5770-0001-0018</t>
  </si>
  <si>
    <t>ÑU</t>
  </si>
  <si>
    <t>12487-5770-0001-0017</t>
  </si>
  <si>
    <t>12487-5770-0001-0016</t>
  </si>
  <si>
    <t>ANTILOPE ELAND</t>
  </si>
  <si>
    <t>12487-5770-0001-0015</t>
  </si>
  <si>
    <t>SIAMANG</t>
  </si>
  <si>
    <t>12487-5770-0001-0014</t>
  </si>
  <si>
    <t>12487-5770-0001-0013</t>
  </si>
  <si>
    <t>PAPIÓN DE GUINEA</t>
  </si>
  <si>
    <t>12487-5770-0001-0012</t>
  </si>
  <si>
    <t>LEMUR DE COLA ANILLADA</t>
  </si>
  <si>
    <t>12487-5770-0001-0011</t>
  </si>
  <si>
    <t>DROMEDARIO</t>
  </si>
  <si>
    <t>12487-5770-0001-0010</t>
  </si>
  <si>
    <t>BÚFALO CAFRE</t>
  </si>
  <si>
    <t>12487-5770-0001-0009</t>
  </si>
  <si>
    <t>CEBRA DE GRANT</t>
  </si>
  <si>
    <t>12487-5770-0001-0007</t>
  </si>
  <si>
    <t>TIGRE (BLANCO)</t>
  </si>
  <si>
    <t>12487-5770-0001-0006</t>
  </si>
  <si>
    <t>ORANGUTAN HIBRIDO</t>
  </si>
  <si>
    <t>12487-5770-0001-0005</t>
  </si>
  <si>
    <t>PAVON</t>
  </si>
  <si>
    <t>12487-5770-0001-0004</t>
  </si>
  <si>
    <t>RINOCERONTE BLANCO</t>
  </si>
  <si>
    <t>12487-5770-0001-0003</t>
  </si>
  <si>
    <t>JIRAFA</t>
  </si>
  <si>
    <t>12487-5770-0001-0002</t>
  </si>
  <si>
    <t>ELEFANTE AFRICANO</t>
  </si>
  <si>
    <t>12487-5770-0001-0001</t>
  </si>
  <si>
    <t>12469-5690-0000-0000</t>
  </si>
  <si>
    <t>HERRAMIENTAS Y MÁQUINAS-HERRAMIENTA</t>
  </si>
  <si>
    <t>12467-5670-0000-0000</t>
  </si>
  <si>
    <t>EQUIPO DE RADIOCOMUNICACIÓN</t>
  </si>
  <si>
    <t>12465-5652-0000-0000</t>
  </si>
  <si>
    <t>EQUIPO DE JARDINERÍA</t>
  </si>
  <si>
    <t>12461-5610-0002-0001</t>
  </si>
  <si>
    <t>ACREDITACIÓN AZA</t>
  </si>
  <si>
    <t>12461-5610-0001-0002</t>
  </si>
  <si>
    <t>MAQUINARIA Y EQUIPO DEL ZOOLÓGICO</t>
  </si>
  <si>
    <t>12461-5610-0001-0001</t>
  </si>
  <si>
    <t>12441-5410-0001-0001</t>
  </si>
  <si>
    <t>Instrumental médico y de laboratorio</t>
  </si>
  <si>
    <t>12432-5321-0000-0000</t>
  </si>
  <si>
    <t>12429-5290-0000-0000</t>
  </si>
  <si>
    <t>EQUIPO DE VIGILANCIA</t>
  </si>
  <si>
    <t>12421-5210-0003-0001</t>
  </si>
  <si>
    <t>EQUIPO PARA EVENTOS ESPECIALES</t>
  </si>
  <si>
    <t>12421-5210-0002-0001</t>
  </si>
  <si>
    <t>EQUIPO DE SONIDO</t>
  </si>
  <si>
    <t>12421-5210-0001-0001</t>
  </si>
  <si>
    <t>EQUIPO DE CÓMPUTO</t>
  </si>
  <si>
    <t>12413-5152-0000-0000</t>
  </si>
  <si>
    <t>MUEBLES Y ENSERES</t>
  </si>
  <si>
    <t>12411-5110-0002-0001</t>
  </si>
  <si>
    <t>EQUIPO DE OFICINA</t>
  </si>
  <si>
    <t>12411-5110-0001-0001</t>
  </si>
  <si>
    <t>PARQUE DE DIVERSIONES</t>
  </si>
  <si>
    <t>12352-6129-0000-0000</t>
  </si>
  <si>
    <t>PANELES SOLARES</t>
  </si>
  <si>
    <t>12352-6128-0000-0000</t>
  </si>
  <si>
    <t>BIODIGESTOR</t>
  </si>
  <si>
    <t>12352-6127-0000-0000</t>
  </si>
  <si>
    <t>TAQUILLAS NUEVAS</t>
  </si>
  <si>
    <t>12352-6126-0000-0000</t>
  </si>
  <si>
    <t>ALBERGUES EN CONSTRUCCION</t>
  </si>
  <si>
    <t>12352-6124-0000-0000</t>
  </si>
  <si>
    <t>BARDA PERIMETRAL</t>
  </si>
  <si>
    <t>12352-6122-0000-0000</t>
  </si>
  <si>
    <t>TIENDA TAQUILLA NUEVA</t>
  </si>
  <si>
    <t>12352-6101-0000-0000</t>
  </si>
  <si>
    <t>HERPETARIO</t>
  </si>
  <si>
    <t>12330-5820-0002-0195</t>
  </si>
  <si>
    <t>BODEGA DE ALFALFA 2</t>
  </si>
  <si>
    <t>12330-5820-0002-0194</t>
  </si>
  <si>
    <t>ALBERGUE RINO SAFARI</t>
  </si>
  <si>
    <t>12330-5820-0002-0193</t>
  </si>
  <si>
    <t>MUELLE SAFARI</t>
  </si>
  <si>
    <t>12330-5820-0002-0192</t>
  </si>
  <si>
    <t>ALBERGUE VACAS ESCOCESAS</t>
  </si>
  <si>
    <t>12330-5820-0002-0191</t>
  </si>
  <si>
    <t>RASTRO PROVISIONAL</t>
  </si>
  <si>
    <t>12330-5820-0002-0190</t>
  </si>
  <si>
    <t>CUARENTENA</t>
  </si>
  <si>
    <t>12330-5820-0002-0189</t>
  </si>
  <si>
    <t>ESTACIONAMIENTO SAFARI</t>
  </si>
  <si>
    <t>12330-5820-0002-0188</t>
  </si>
  <si>
    <t>ESCULTURAS LEONES LIBRAMIENTO</t>
  </si>
  <si>
    <t>12330-5820-0002-0187</t>
  </si>
  <si>
    <t>CONTENEDOR BASURA</t>
  </si>
  <si>
    <t>12330-5820-0002-0186</t>
  </si>
  <si>
    <t>CABALLERIZAS</t>
  </si>
  <si>
    <t>12330-5820-0002-0185</t>
  </si>
  <si>
    <t>CAMINOS TERRACERIA SAFARI</t>
  </si>
  <si>
    <t>12330-5820-0002-0184</t>
  </si>
  <si>
    <t>SUBESTACIÓN ELECTRICA 75 KVA</t>
  </si>
  <si>
    <t>12330-5820-0002-0183</t>
  </si>
  <si>
    <t>PIRAMIDE EN ZONA DE JUEGOS</t>
  </si>
  <si>
    <t>12330-5820-0002-0182</t>
  </si>
  <si>
    <t>ZOO-INFANTIL OBELISCO</t>
  </si>
  <si>
    <t>12330-5820-0002-0181</t>
  </si>
  <si>
    <t>ALBERGUE CABRAS ZOO-INFANTIL</t>
  </si>
  <si>
    <t>12330-5820-0002-0180</t>
  </si>
  <si>
    <t>ZOO-INFANTIL PUENTE</t>
  </si>
  <si>
    <t>12330-5820-0002-0179</t>
  </si>
  <si>
    <t>ZOO-INFANTIL ARRIATES</t>
  </si>
  <si>
    <t>12330-5820-0002-0178</t>
  </si>
  <si>
    <t>ALBERGUE GALLINAS ZOO-INFANTIL</t>
  </si>
  <si>
    <t>12330-5820-0002-0177</t>
  </si>
  <si>
    <t>BODEGA ZOO-INFANTIL</t>
  </si>
  <si>
    <t>12330-5820-0002-0176</t>
  </si>
  <si>
    <t>ALBERGUE CHIVOS ZOO-INFANTIL</t>
  </si>
  <si>
    <t>12330-5820-0002-0175</t>
  </si>
  <si>
    <t>ALBERGUE GALLINAS Y GUAJOLOTE ZOO-INFANT</t>
  </si>
  <si>
    <t>12330-5820-0002-0174</t>
  </si>
  <si>
    <t>ALBERGUE ZOO-INFANTIL</t>
  </si>
  <si>
    <t>12330-5820-0002-0173</t>
  </si>
  <si>
    <t>ALBERGUE GALLINAR ZOO-INFANTIL</t>
  </si>
  <si>
    <t>12330-5820-0002-0172</t>
  </si>
  <si>
    <t>ALBERGUE PUERCO ZOO-INFANTIL</t>
  </si>
  <si>
    <t>12330-5820-0002-0171</t>
  </si>
  <si>
    <t>ALBERGUE BORREGO Y BECERRO ZOO-INFANTIL</t>
  </si>
  <si>
    <t>12330-5820-0002-0170</t>
  </si>
  <si>
    <t>ALBERGUE BORREGO Y CHIVOS ZOO-INFANTIL</t>
  </si>
  <si>
    <t>12330-5820-0002-0169</t>
  </si>
  <si>
    <t>12330-5820-0002-0168</t>
  </si>
  <si>
    <t>ALBERGUE BORREGOS ZOO-INFANTIL</t>
  </si>
  <si>
    <t>12330-5820-0002-0167</t>
  </si>
  <si>
    <t>TORRE DE PALOMAS ZOO-INFANTIL</t>
  </si>
  <si>
    <t>12330-5820-0002-0166</t>
  </si>
  <si>
    <t>ALBERGUE PUERCOS ZOO-INFANTIL</t>
  </si>
  <si>
    <t>12330-5820-0002-0165</t>
  </si>
  <si>
    <t>ALBERGUE DE LORIS ZOO-INFANTIL</t>
  </si>
  <si>
    <t>12330-5820-0002-0164</t>
  </si>
  <si>
    <t>ALBERGUE LEMUR ZOO-INFANTIL</t>
  </si>
  <si>
    <t>12330-5820-0002-0163</t>
  </si>
  <si>
    <t>ALBERGUE PAPION SAGRADO ZOO-INFANTIL</t>
  </si>
  <si>
    <t>12330-5820-0002-0162</t>
  </si>
  <si>
    <t>ALBERGUE MONO VERDE ZOO-INFALTIL</t>
  </si>
  <si>
    <t>12330-5820-0002-0161</t>
  </si>
  <si>
    <t>ALBERGUE GUACAMAYA ORO-AZUL ZOO-INFANTIL</t>
  </si>
  <si>
    <t>12330-5820-0002-0160</t>
  </si>
  <si>
    <t>ALBERGUE LEMUR COLA ANILLADA ZOO-INFANTI</t>
  </si>
  <si>
    <t>12330-5820-0002-0159</t>
  </si>
  <si>
    <t>ALBERGUE LEMUR MANGOSTA ZOO-INFANTIL</t>
  </si>
  <si>
    <t>12330-5820-0002-0158</t>
  </si>
  <si>
    <t>ALBERGUE MONO CAPUCHINO CARA BLANCA ZOO-</t>
  </si>
  <si>
    <t>12330-5820-0002-0157</t>
  </si>
  <si>
    <t>ALBERGUE MARTUCHA Y MONO PATAS ZOO-INFAN</t>
  </si>
  <si>
    <t>12330-5820-0002-0156</t>
  </si>
  <si>
    <t>ALBERGUE MONO CAPUCHINO ZOO-INFANTIL</t>
  </si>
  <si>
    <t>12330-5820-0002-0155</t>
  </si>
  <si>
    <t>ALBERGUE COTORRO MONTAÑES ZOO-INFANTIL</t>
  </si>
  <si>
    <t>12330-5820-0002-0154</t>
  </si>
  <si>
    <t>ALBERGUE MONO ZOO-INFANTIL</t>
  </si>
  <si>
    <t>12330-5820-0002-0153</t>
  </si>
  <si>
    <t>ALBERGUE PAPION DE GUINEA ZOO-INFANTIL</t>
  </si>
  <si>
    <t>12330-5820-0002-0152</t>
  </si>
  <si>
    <t>ZOO-INFANTIL LAGO Y PUENTE</t>
  </si>
  <si>
    <t>12330-5820-0002-0151</t>
  </si>
  <si>
    <t>ZOO-INFANTIL PISO</t>
  </si>
  <si>
    <t>12330-5820-0002-0150</t>
  </si>
  <si>
    <t>ZOO-INFANTIL ACCESO</t>
  </si>
  <si>
    <t>12330-5820-0002-0149</t>
  </si>
  <si>
    <t>MALLA PERIMETRAL SAFARI</t>
  </si>
  <si>
    <t>12330-5820-0002-0148</t>
  </si>
  <si>
    <t>ALBERGUE HIENAS SAFARI</t>
  </si>
  <si>
    <t>12330-5820-0002-0147</t>
  </si>
  <si>
    <t>ALBERGUE HIPOPOTAMO SAFARI</t>
  </si>
  <si>
    <t>12330-5820-0002-0146</t>
  </si>
  <si>
    <t>TIENDA ISLA SAFARI</t>
  </si>
  <si>
    <t>12330-5820-0002-0145</t>
  </si>
  <si>
    <t>PUENTE ISLA SAFARI</t>
  </si>
  <si>
    <t>12330-5820-0002-0144</t>
  </si>
  <si>
    <t>BAÑOS SAFARI</t>
  </si>
  <si>
    <t>12330-5820-0002-0143</t>
  </si>
  <si>
    <t>TAQUILLA SAFARI</t>
  </si>
  <si>
    <t>12330-5820-0002-0142</t>
  </si>
  <si>
    <t>ALBERGUE LEÓN SAFARI</t>
  </si>
  <si>
    <t>12330-5820-0002-0141</t>
  </si>
  <si>
    <t>ANDEN SAFARI</t>
  </si>
  <si>
    <t>12330-5820-0002-0140</t>
  </si>
  <si>
    <t>BODEGA SAFARI</t>
  </si>
  <si>
    <t>12330-5820-0002-0139</t>
  </si>
  <si>
    <t>PORTICO DE ACCESO SAFARI</t>
  </si>
  <si>
    <t>12330-5820-0002-0138</t>
  </si>
  <si>
    <t>TIENDA Y OBSERVATORIO DE JIRAFAS</t>
  </si>
  <si>
    <t>12330-5820-0002-0137</t>
  </si>
  <si>
    <t>PUENTRE ZONA AUSTRALIANA</t>
  </si>
  <si>
    <t>12330-5820-0002-0136</t>
  </si>
  <si>
    <t>ALJIBER AL SUR ZOOPOLLO</t>
  </si>
  <si>
    <t>12330-5820-0002-0135</t>
  </si>
  <si>
    <t>POZO Y SUBESTACION ELECTRICA</t>
  </si>
  <si>
    <t>12330-5820-0002-0134</t>
  </si>
  <si>
    <t>CAMINO DE PIEDRA ACCESO DE SERVICIO</t>
  </si>
  <si>
    <t>12330-5820-0002-0133</t>
  </si>
  <si>
    <t>BARDA Y MALLA PERIMETRAL</t>
  </si>
  <si>
    <t>12330-5820-0002-0132</t>
  </si>
  <si>
    <t>PUENTES ZONA TROPICAL</t>
  </si>
  <si>
    <t>12330-5820-0002-0131</t>
  </si>
  <si>
    <t>PUENTES ESTACIÓN DEL TREN</t>
  </si>
  <si>
    <t>12330-5820-0002-0130</t>
  </si>
  <si>
    <t>PISO DE ADOCRETO AL SUR DEL TAPIR</t>
  </si>
  <si>
    <t>12330-5820-0002-0129</t>
  </si>
  <si>
    <t>CASETA DE VIGILANCIA NUEVO LEÓN</t>
  </si>
  <si>
    <t>12330-5820-0002-0128</t>
  </si>
  <si>
    <t>PALAPAS LAGO</t>
  </si>
  <si>
    <t>12330-5820-0002-0127</t>
  </si>
  <si>
    <t>PISTA INFANTIL DE COCHES</t>
  </si>
  <si>
    <t>12330-5820-0002-0126</t>
  </si>
  <si>
    <t>CARRUSEL PONYS</t>
  </si>
  <si>
    <t>12330-5820-0002-0124</t>
  </si>
  <si>
    <t>TIROLESA Y PUENTE COLGANTE</t>
  </si>
  <si>
    <t>12330-5820-0002-0123</t>
  </si>
  <si>
    <t>ALBERGUE ZONA AUSTRALIANA 2</t>
  </si>
  <si>
    <t>12330-5820-0002-0122</t>
  </si>
  <si>
    <t>ALBERGUE LINCE ROJO</t>
  </si>
  <si>
    <t>12330-5820-0002-0121</t>
  </si>
  <si>
    <t>ALBERGUE MARTUCHA</t>
  </si>
  <si>
    <t>12330-5820-0002-0120</t>
  </si>
  <si>
    <t>ALBERGUE DE CALAO DE CASCO NEGRO</t>
  </si>
  <si>
    <t>12330-5820-0002-0119</t>
  </si>
  <si>
    <t>CLÍNICA VETERINARIA</t>
  </si>
  <si>
    <t>12330-5820-0002-0118</t>
  </si>
  <si>
    <t>MURCIELAGARIO</t>
  </si>
  <si>
    <t>12330-5820-0002-0117</t>
  </si>
  <si>
    <t>ALBERGUE TEJÓN AMERICANO</t>
  </si>
  <si>
    <t>12330-5820-0002-0116</t>
  </si>
  <si>
    <t>ALBERGUE CASTORES</t>
  </si>
  <si>
    <t>12330-5820-0002-0115</t>
  </si>
  <si>
    <t>PERIQUERA</t>
  </si>
  <si>
    <t>12330-5820-0002-0114</t>
  </si>
  <si>
    <t>ALBERGUE PLAZA MOZTEZUMA</t>
  </si>
  <si>
    <t>12330-5820-0002-0113</t>
  </si>
  <si>
    <t>PLAZA MOCTEZUMA</t>
  </si>
  <si>
    <t>12330-5820-0002-0112</t>
  </si>
  <si>
    <t>ALBERGUE GUACAMAYAS</t>
  </si>
  <si>
    <t>12330-5820-0002-0111</t>
  </si>
  <si>
    <t>ALBERGUE CASUARIO</t>
  </si>
  <si>
    <t>12330-5820-0002-0110</t>
  </si>
  <si>
    <t>ALBERGUE WALLABY TAMMAR</t>
  </si>
  <si>
    <t>12330-5820-0002-0109</t>
  </si>
  <si>
    <t>ALBERGUE EMU</t>
  </si>
  <si>
    <t>12330-5820-0002-0108</t>
  </si>
  <si>
    <t>ALBERGUE ZONA AUSTRALIANA 1</t>
  </si>
  <si>
    <t>12330-5820-0002-0107</t>
  </si>
  <si>
    <t>ALBERGUE CAPIBARAS</t>
  </si>
  <si>
    <t>12330-5820-0002-0106</t>
  </si>
  <si>
    <t>ALBERGUE BORREGO MUFLON</t>
  </si>
  <si>
    <t>12330-5820-0002-0105</t>
  </si>
  <si>
    <t>ALBERGUE PAVONES</t>
  </si>
  <si>
    <t>12330-5820-0002-0104</t>
  </si>
  <si>
    <t>ESTACIÓN DEL TREN</t>
  </si>
  <si>
    <t>12330-5820-0002-0103</t>
  </si>
  <si>
    <t>JUEGOS INFANTILES TREN</t>
  </si>
  <si>
    <t>12330-5820-0002-0102</t>
  </si>
  <si>
    <t>ALBERGUE TAPIR</t>
  </si>
  <si>
    <t>12330-5820-0002-0101</t>
  </si>
  <si>
    <t>JUEGOS INFANTILES</t>
  </si>
  <si>
    <t>12330-5820-0002-0100</t>
  </si>
  <si>
    <t>PALAPAS PONYS</t>
  </si>
  <si>
    <t>12330-5820-0002-0099</t>
  </si>
  <si>
    <t>ALBERGUE COCODRILO</t>
  </si>
  <si>
    <t>12330-5820-0002-0098</t>
  </si>
  <si>
    <t>CORRALES DEL CEBU, PONY Y LLAMA</t>
  </si>
  <si>
    <t>12330-5820-0002-0097</t>
  </si>
  <si>
    <t>ALBERGUE HIPOPOTAMO</t>
  </si>
  <si>
    <t>12330-5820-0002-0096</t>
  </si>
  <si>
    <t>ALBERGUE RINOCERONTE</t>
  </si>
  <si>
    <t>12330-5820-0002-0095</t>
  </si>
  <si>
    <t>ALBERGUE ELEFANTE</t>
  </si>
  <si>
    <t>12330-5820-0002-0094</t>
  </si>
  <si>
    <t>ALBERGUE BÚFALO CAFRE</t>
  </si>
  <si>
    <t>12330-5820-0002-0093</t>
  </si>
  <si>
    <t>ALBERGUE PUERCO ESPÍN</t>
  </si>
  <si>
    <t>12330-5820-0002-0092</t>
  </si>
  <si>
    <t>ALBERGUE ORYX</t>
  </si>
  <si>
    <t>12330-5820-0002-0091</t>
  </si>
  <si>
    <t>ALBERGUE CEBRA</t>
  </si>
  <si>
    <t>12330-5820-0002-0090</t>
  </si>
  <si>
    <t>RESTAURANT ZOOPOLLO</t>
  </si>
  <si>
    <t>12330-5820-0002-0089</t>
  </si>
  <si>
    <t>ALBERGUE TURACO CRESTA ROJA</t>
  </si>
  <si>
    <t>12330-5820-0002-0088</t>
  </si>
  <si>
    <t>ALBERGUE JIRAFA</t>
  </si>
  <si>
    <t>12330-5820-0002-0087</t>
  </si>
  <si>
    <t>ALBERGUE CIERVO WAPITI Y GUAJOLOTE SILVE</t>
  </si>
  <si>
    <t>12330-5820-0002-0086</t>
  </si>
  <si>
    <t>ALBERGUE FLAMINGOS</t>
  </si>
  <si>
    <t>12330-5820-0002-0085</t>
  </si>
  <si>
    <t>ALBERGUE DROMEDARIO</t>
  </si>
  <si>
    <t>12330-5820-0002-0084</t>
  </si>
  <si>
    <t>PAJARERA</t>
  </si>
  <si>
    <t>12330-5820-0002-0083</t>
  </si>
  <si>
    <t>ALBERGUE YAK</t>
  </si>
  <si>
    <t>12330-5820-0002-0082</t>
  </si>
  <si>
    <t>BAÑOS HIENAS</t>
  </si>
  <si>
    <t>12330-5820-0002-0081</t>
  </si>
  <si>
    <t>CASETA CLINICA</t>
  </si>
  <si>
    <t>12330-5820-0002-0080</t>
  </si>
  <si>
    <t>ALBERGUE HIENAS</t>
  </si>
  <si>
    <t>12330-5820-0002-0079</t>
  </si>
  <si>
    <t>ALBERGUE PECARI DE TROMPA BLANCA</t>
  </si>
  <si>
    <t>12330-5820-0002-0078</t>
  </si>
  <si>
    <t>ALBEGUE BISONTES</t>
  </si>
  <si>
    <t>12330-5820-0002-0077</t>
  </si>
  <si>
    <t>ALBERGUE PÉCARI DE COLLAR</t>
  </si>
  <si>
    <t>12330-5820-0002-0076</t>
  </si>
  <si>
    <t>CASETA DE VIGILANCIA LOMAS</t>
  </si>
  <si>
    <t>12330-5820-0002-0075</t>
  </si>
  <si>
    <t>ALBERGUE LOBO MEXICANO</t>
  </si>
  <si>
    <t>12330-5820-0002-0074</t>
  </si>
  <si>
    <t>ALBERGUE GUANACOS</t>
  </si>
  <si>
    <t>12330-5820-0002-0073</t>
  </si>
  <si>
    <t>CABAÑA TÍO BERNA</t>
  </si>
  <si>
    <t>12330-5820-0002-0072</t>
  </si>
  <si>
    <t>ALBERGUE FACOCERO</t>
  </si>
  <si>
    <t>12330-5820-0002-0071</t>
  </si>
  <si>
    <t>ANDADORES E INFRAESTRUCTURA</t>
  </si>
  <si>
    <t>12330-5820-0002-0070</t>
  </si>
  <si>
    <t>ALBERGUE LOBO CANADIENSE</t>
  </si>
  <si>
    <t>12330-5820-0002-0069</t>
  </si>
  <si>
    <t>ALBERGUE TIGRE</t>
  </si>
  <si>
    <t>12330-5820-0002-0068</t>
  </si>
  <si>
    <t>ALBERGUE ELAND, GANADO WATUSI Y CIERVO A</t>
  </si>
  <si>
    <t>12330-5820-0002-0067</t>
  </si>
  <si>
    <t>ALBERGUE PUMA AMERICANO</t>
  </si>
  <si>
    <t>12330-5820-0002-0066</t>
  </si>
  <si>
    <t>ALBERGUE LEONES</t>
  </si>
  <si>
    <t>12330-5820-0002-0065</t>
  </si>
  <si>
    <t>ALBERGUE LEOPARDO</t>
  </si>
  <si>
    <t>12330-5820-0002-0064</t>
  </si>
  <si>
    <t>ALBERGUE JAGUAR</t>
  </si>
  <si>
    <t>12330-5820-0002-0063</t>
  </si>
  <si>
    <t>ALBERGUE LEOPARDO DE AMUR</t>
  </si>
  <si>
    <t>12330-5820-0002-0062</t>
  </si>
  <si>
    <t>ALBERGUE OSO NEGRO AMERICANO</t>
  </si>
  <si>
    <t>12330-5820-0002-0061</t>
  </si>
  <si>
    <t>ALBERGUE OSO BEZUDO</t>
  </si>
  <si>
    <t>12330-5820-0002-0060</t>
  </si>
  <si>
    <t>ALBERGUE PUMAS</t>
  </si>
  <si>
    <t>12330-5820-0002-0059</t>
  </si>
  <si>
    <t>ALBERGUE LAGARTO AMERICANO</t>
  </si>
  <si>
    <t>12330-5820-0002-0058</t>
  </si>
  <si>
    <t>ALBERGUE CRIA SIAMANG</t>
  </si>
  <si>
    <t>12330-5820-0002-0057</t>
  </si>
  <si>
    <t>ALBERGUE SIAMANG</t>
  </si>
  <si>
    <t>12330-5820-0002-0056</t>
  </si>
  <si>
    <t>ALBERGUE TIGRE BLANCO</t>
  </si>
  <si>
    <t>12330-5820-0002-0055</t>
  </si>
  <si>
    <t>ALBERGUE CHIMPANCÉ</t>
  </si>
  <si>
    <t>12330-5820-0002-0054</t>
  </si>
  <si>
    <t>ALBERGUE ORANGUTÁN</t>
  </si>
  <si>
    <t>12330-5820-0002-0053</t>
  </si>
  <si>
    <t>12330-5820-0002-0052</t>
  </si>
  <si>
    <t>ALBERGUE MONOS TONKIANA</t>
  </si>
  <si>
    <t>12330-5820-0002-0051</t>
  </si>
  <si>
    <t>ALBERGUE CIERVO SIKA, CIERVO ROJO, BONGO</t>
  </si>
  <si>
    <t>12330-5820-0002-0050</t>
  </si>
  <si>
    <t>ALBERGUE GUANACO, PAVO REAL, CIERVO MUNT</t>
  </si>
  <si>
    <t>12330-5820-0002-0049</t>
  </si>
  <si>
    <t>ALBERGUE OSOS KAMCHATKA</t>
  </si>
  <si>
    <t>12330-5820-0002-0048</t>
  </si>
  <si>
    <t>ESCULTURA OSO PARDO</t>
  </si>
  <si>
    <t>12330-5820-0002-0047</t>
  </si>
  <si>
    <t>ALBERGUE OSO POLAR</t>
  </si>
  <si>
    <t>12330-5820-0002-0046</t>
  </si>
  <si>
    <t>CABAÑA ZOO-INFANTIL</t>
  </si>
  <si>
    <t>12330-5820-0002-0045</t>
  </si>
  <si>
    <t>TIENDA Y OBSERVATORIO DE ELEFANTES</t>
  </si>
  <si>
    <t>12330-5820-0002-0044</t>
  </si>
  <si>
    <t>MACRO JAULA DE AVES RAPACES</t>
  </si>
  <si>
    <t>12330-5820-0002-0043</t>
  </si>
  <si>
    <t>ALBERGUE BUHO DE VIRGINIA Y TROPICAL</t>
  </si>
  <si>
    <t>12330-5820-0002-0042</t>
  </si>
  <si>
    <t>FUENTE DINOSAURIO</t>
  </si>
  <si>
    <t>12330-5820-0002-0041</t>
  </si>
  <si>
    <t>CABAÑA TÍO BÚFALO</t>
  </si>
  <si>
    <t>12330-5820-0002-0040</t>
  </si>
  <si>
    <t>ALBERGUE ZOPILOTE REY, PAVO OCELADO, PAV</t>
  </si>
  <si>
    <t>12330-5820-0002-0039</t>
  </si>
  <si>
    <t>EX-CLINICA</t>
  </si>
  <si>
    <t>12330-5820-0002-0038</t>
  </si>
  <si>
    <t>PALAPAS TEATRO</t>
  </si>
  <si>
    <t>12330-5820-0002-0037</t>
  </si>
  <si>
    <t>BAÑOS TEATRO</t>
  </si>
  <si>
    <t>12330-5820-0002-0036</t>
  </si>
  <si>
    <t>TEATRO</t>
  </si>
  <si>
    <t>12330-5820-0002-0035</t>
  </si>
  <si>
    <t>PALAPAS DE COMIDA</t>
  </si>
  <si>
    <t>12330-5820-0002-0034</t>
  </si>
  <si>
    <t>ALBERGUE BERBERISCOS</t>
  </si>
  <si>
    <t>12330-5820-0002-0033</t>
  </si>
  <si>
    <t>TANQUE DE AGUA DE 72 M3</t>
  </si>
  <si>
    <t>12330-5820-0002-0032</t>
  </si>
  <si>
    <t>TANQUE DE AGUA DE 60 M3</t>
  </si>
  <si>
    <t>12330-5820-0002-0031</t>
  </si>
  <si>
    <t>OFICINAS EDUCATIVO</t>
  </si>
  <si>
    <t>12330-5820-0002-0030</t>
  </si>
  <si>
    <t>SALON EDUCATICO CON BAÑOS</t>
  </si>
  <si>
    <t>12330-5820-0002-0029</t>
  </si>
  <si>
    <t>TECHUMBRE MANTENIMIENTO</t>
  </si>
  <si>
    <t>12330-5820-0002-0028</t>
  </si>
  <si>
    <t>BODEGA GENERAL</t>
  </si>
  <si>
    <t>12330-5820-0002-0027</t>
  </si>
  <si>
    <t>COCINA DE DIETAS</t>
  </si>
  <si>
    <t>12330-5820-0002-0026</t>
  </si>
  <si>
    <t>BODEGA DE ALFALFA</t>
  </si>
  <si>
    <t>12330-5820-0002-0025</t>
  </si>
  <si>
    <t>SERVICIO MÉDICO Y BODEGA DE SOUVENIRS</t>
  </si>
  <si>
    <t>12330-5820-0002-0024</t>
  </si>
  <si>
    <t>12330-5820-0002-0023</t>
  </si>
  <si>
    <t>ALBERGUE CACOMIXTLE</t>
  </si>
  <si>
    <t>12330-5820-0002-0022</t>
  </si>
  <si>
    <t>ALBERGUE GUACAMAYA ESCARLATA</t>
  </si>
  <si>
    <t>12330-5820-0002-0021</t>
  </si>
  <si>
    <t>ALBERGUE LORO AMAPOLA</t>
  </si>
  <si>
    <t>12330-5820-0002-0020</t>
  </si>
  <si>
    <t>ALBERGUE LORO CACIQUE</t>
  </si>
  <si>
    <t>12330-5820-0002-0019</t>
  </si>
  <si>
    <t>ALBERGUE COQUENA CRESTADA</t>
  </si>
  <si>
    <t>12330-5820-0002-0018</t>
  </si>
  <si>
    <t>OFICINA ADMINISTRATIVA</t>
  </si>
  <si>
    <t>12330-5820-0002-0017</t>
  </si>
  <si>
    <t>PUERTA DE BÚFALO</t>
  </si>
  <si>
    <t>12330-5820-0002-0016</t>
  </si>
  <si>
    <t>RESTAURANT DEL LAGO</t>
  </si>
  <si>
    <t>12330-5820-0002-0015</t>
  </si>
  <si>
    <t>BAÑOS LAGO</t>
  </si>
  <si>
    <t>12330-5820-0002-0014</t>
  </si>
  <si>
    <t>FUENTE DE PIEDRA</t>
  </si>
  <si>
    <t>12330-5820-0002-0013</t>
  </si>
  <si>
    <t>LAGO ARTIFICACIAL</t>
  </si>
  <si>
    <t>12330-5820-0002-0012</t>
  </si>
  <si>
    <t>PLAZA CUAUHTÉMOC</t>
  </si>
  <si>
    <t>12330-5820-0002-0011</t>
  </si>
  <si>
    <t>BAÑOS ZOO-INFANTIL</t>
  </si>
  <si>
    <t>12330-5820-0002-0010</t>
  </si>
  <si>
    <t>ESCULTURA ANTIGUO LEÓN DE LA CALZADA</t>
  </si>
  <si>
    <t>12330-5820-0002-0009</t>
  </si>
  <si>
    <t>SOUVENIRS BLANCA NIEVES</t>
  </si>
  <si>
    <t>12330-5820-0002-0008</t>
  </si>
  <si>
    <t>JARDIN DE EVENTOS</t>
  </si>
  <si>
    <t>12330-5820-0002-0006</t>
  </si>
  <si>
    <t>PUERTA DE CONTROL</t>
  </si>
  <si>
    <t>12330-5820-0002-0005</t>
  </si>
  <si>
    <t>TAQUILLAS</t>
  </si>
  <si>
    <t>12330-5820-0002-0004</t>
  </si>
  <si>
    <t>ESCULTURAS DOS LEONES</t>
  </si>
  <si>
    <t>12330-5820-0002-0003</t>
  </si>
  <si>
    <t>ESTACIONAMIENTO</t>
  </si>
  <si>
    <t>12330-5820-0002-0002</t>
  </si>
  <si>
    <t>ACCESO CON COLMILLOS Y ESCULTURAS VENADO</t>
  </si>
  <si>
    <t>12330-5820-0002-0001</t>
  </si>
  <si>
    <t>21171-0000-0001-0006</t>
  </si>
  <si>
    <t>RETENCIÓN IVA TRANSPORTE</t>
  </si>
  <si>
    <t>21171-0000-0001-0004</t>
  </si>
  <si>
    <t>ISR RETENCIÓN 10%</t>
  </si>
  <si>
    <t>21171-0000-0001-0003</t>
  </si>
  <si>
    <t>IVA RETENCIÓN 10%</t>
  </si>
  <si>
    <t>21171-0000-0001-0002</t>
  </si>
  <si>
    <t>ISPT RET. POR SALARIOS</t>
  </si>
  <si>
    <t>21171-0000-0001-0001</t>
  </si>
  <si>
    <t>DISTRIBUCIÓN DE INGRESOS CARRUSEL TAMÁTICO</t>
  </si>
  <si>
    <t>21129-0000-0001-0012</t>
  </si>
  <si>
    <t>FRIGORÍFICOS Y COMPONENTES, S.A. DE C.V</t>
  </si>
  <si>
    <t>21121-0000-0001-0708</t>
  </si>
  <si>
    <t>21121-0000-0001-0684</t>
  </si>
  <si>
    <t>RECUBRIMIENTOS TÉCNICOS DE LEÓ</t>
  </si>
  <si>
    <t>21121-0000-0001-0652</t>
  </si>
  <si>
    <t>ALEJANDRO FLORES MENDEZ</t>
  </si>
  <si>
    <t>21121-0000-0001-0609</t>
  </si>
  <si>
    <t>JUAN CARLOS PADILLA SANROMAN</t>
  </si>
  <si>
    <t>21121-0000-0001-0603</t>
  </si>
  <si>
    <t>CARNES Y VISCERAS SALVATIERRA SA DE CV</t>
  </si>
  <si>
    <t>21121-0000-0001-0597</t>
  </si>
  <si>
    <t>GUILLERMO PADILLA ZUÑIGA</t>
  </si>
  <si>
    <t>21121-0000-0001-0562</t>
  </si>
  <si>
    <t>CORTES FINOS GALINDO S.A. DE C.V.</t>
  </si>
  <si>
    <t>21121-0000-0001-0458</t>
  </si>
  <si>
    <t>ABASTECEDERORA DE POLLOS Y SUS DERIVADOS S. DE R.L. C.V.</t>
  </si>
  <si>
    <t>21121-0000-0001-0451</t>
  </si>
  <si>
    <t>ADT SECURITY SERVICES DE MÉXICO S.A DE C.V</t>
  </si>
  <si>
    <t>21121-0000-0001-0450</t>
  </si>
  <si>
    <t>MILAGROS RODRÍGUEZ TRUJILLO</t>
  </si>
  <si>
    <t>21121-0000-0001-0447</t>
  </si>
  <si>
    <t>MARÍA CONCEPCIÓN VALADÉZ CASTRO</t>
  </si>
  <si>
    <t>21121-0000-0001-0440</t>
  </si>
  <si>
    <t>PRODUCTORES E INNOVADORES DE PAPAS Y BOTANAS DEL ESTADO DE GUANAJUATO</t>
  </si>
  <si>
    <t>21121-0000-0001-0437</t>
  </si>
  <si>
    <t>DISTRIBUIDORA DE MATERIALES EL TRIANGULO</t>
  </si>
  <si>
    <t>21121-0000-0001-0428</t>
  </si>
  <si>
    <t>Compañia de Insumos Ferreteros S.A. de C</t>
  </si>
  <si>
    <t>21121-0000-0001-0426</t>
  </si>
  <si>
    <t>PET FOODS</t>
  </si>
  <si>
    <t>21121-0000-0001-0414</t>
  </si>
  <si>
    <t>ELEKTRON DEL BAJIO S.A. DE C.V.</t>
  </si>
  <si>
    <t>21121-0000-0001-0367</t>
  </si>
  <si>
    <t>VIRGINIA MERCEDES ROMERO LÓPEZ</t>
  </si>
  <si>
    <t>21121-0000-0001-0335</t>
  </si>
  <si>
    <t>PROPIMEX, S.A. DE C.V.</t>
  </si>
  <si>
    <t>21121-0000-0001-0320</t>
  </si>
  <si>
    <t>DANIEL GARCÍA ALANIZ</t>
  </si>
  <si>
    <t>21121-0000-0001-0303</t>
  </si>
  <si>
    <t>ALIMENTOS BOLONIA S.A. DE C.V.</t>
  </si>
  <si>
    <t>21121-0000-0001-0254</t>
  </si>
  <si>
    <t>LIMPACT S.A.  DE C.V.</t>
  </si>
  <si>
    <t>21121-0000-0001-0242</t>
  </si>
  <si>
    <t>FILIBERTO CERVANTES CHÁVEZ</t>
  </si>
  <si>
    <t>21121-0000-0001-0228</t>
  </si>
  <si>
    <t>JAVIER JAFET PEREYRA TAPIA</t>
  </si>
  <si>
    <t>21121-0000-0001-0224</t>
  </si>
  <si>
    <t>AGRIBRANDS PURINA MEXICO S.A. DE C.V.</t>
  </si>
  <si>
    <t>21121-0000-0001-0187</t>
  </si>
  <si>
    <t>FERRETERA INDUSTRIAL LEONESA S.A. DE C.V</t>
  </si>
  <si>
    <t>21121-0000-0001-0107</t>
  </si>
  <si>
    <t>JOSÉ MARCELO CISNEROS HURTADO</t>
  </si>
  <si>
    <t>21121-0000-0001-0052</t>
  </si>
  <si>
    <t>JOSÉ FERNÁNDEZ DE CASTRO</t>
  </si>
  <si>
    <t>21121-0000-0001-0033</t>
  </si>
  <si>
    <t>LUIS GERARDO BUENO GUERRERO</t>
  </si>
  <si>
    <t>21121-0000-0001-0016</t>
  </si>
  <si>
    <t>SERV. LIBRAMIENTO NORTE S.A. DE C.V.</t>
  </si>
  <si>
    <t>21121-0000-0001-0011</t>
  </si>
  <si>
    <t>RICARDO GONZÁLEZ MUÑOZ</t>
  </si>
  <si>
    <t>21121-0000-0001-0002</t>
  </si>
  <si>
    <r>
      <t>NOTAS A LOS ESTADOS FINANCIEROS DE SEGUNDO</t>
    </r>
    <r>
      <rPr>
        <b/>
        <sz val="8"/>
        <color indexed="10"/>
        <rFont val="Arial"/>
        <family val="2"/>
      </rPr>
      <t xml:space="preserve"> </t>
    </r>
    <r>
      <rPr>
        <b/>
        <sz val="8"/>
        <rFont val="Arial"/>
        <family val="2"/>
      </rPr>
      <t>/</t>
    </r>
    <r>
      <rPr>
        <b/>
        <sz val="8"/>
        <color indexed="10"/>
        <rFont val="Arial"/>
        <family val="2"/>
      </rPr>
      <t xml:space="preserve"> ANUAL</t>
    </r>
    <r>
      <rPr>
        <b/>
        <sz val="8"/>
        <rFont val="Arial"/>
        <family val="2"/>
      </rPr>
      <t xml:space="preserve"> DE </t>
    </r>
    <r>
      <rPr>
        <b/>
        <sz val="8"/>
        <color indexed="10"/>
        <rFont val="Arial"/>
        <family val="2"/>
      </rPr>
      <t>2017</t>
    </r>
  </si>
  <si>
    <t>MULTISERVICIOS 2001 SA DE CV</t>
  </si>
  <si>
    <t>42240-9400-0001-0026</t>
  </si>
  <si>
    <t>DONATIVO ALIMENTOS BOLONIA</t>
  </si>
  <si>
    <t>42240-9400-0001-0022</t>
  </si>
  <si>
    <t>DONATIVO AZA</t>
  </si>
  <si>
    <t>42240-9400-0001-0021</t>
  </si>
  <si>
    <t>SUBSIDIO EXTRAORDINARIO</t>
  </si>
  <si>
    <t>42230-9300-0005-0000</t>
  </si>
  <si>
    <t>42230-9300-0002-0000</t>
  </si>
  <si>
    <t>VENTA PALETAS BOLONIA</t>
  </si>
  <si>
    <t>41730-7100-0009-0011</t>
  </si>
  <si>
    <t>VARIOS</t>
  </si>
  <si>
    <t>41730-7100-0009-0010</t>
  </si>
  <si>
    <t>PAQUETE ZOO-SAFARI NIÑO</t>
  </si>
  <si>
    <t>41730-7100-0009-0009</t>
  </si>
  <si>
    <t>PAQUETE ZOO-SAFARI ADULTO</t>
  </si>
  <si>
    <t>41730-7100-0009-0008</t>
  </si>
  <si>
    <t>VENTA DE SOUVENIRS</t>
  </si>
  <si>
    <t>41730-7100-0009-0006</t>
  </si>
  <si>
    <t>VENTA REFRESCO</t>
  </si>
  <si>
    <t>41730-7100-0009-0005</t>
  </si>
  <si>
    <t>VENTA COMIDA</t>
  </si>
  <si>
    <t>41730-7100-0009-0004</t>
  </si>
  <si>
    <t>PAQUETES ESCOLARES</t>
  </si>
  <si>
    <t>41730-7100-0009-0003</t>
  </si>
  <si>
    <t>ADMISIÓN NIÑOS</t>
  </si>
  <si>
    <t>41730-7100-0009-0002</t>
  </si>
  <si>
    <t>ADMISIÓN ADULTOS</t>
  </si>
  <si>
    <t>41730-7100-0009-0001</t>
  </si>
  <si>
    <t>EXHIBICIÓN HUELLAS DE LA VIDA</t>
  </si>
  <si>
    <t>41730-7100-0005-0026</t>
  </si>
  <si>
    <t>SHOW DE ANIMALES</t>
  </si>
  <si>
    <t>41730-7100-0005-0024</t>
  </si>
  <si>
    <t>CARRUSEL TEMÁTICO</t>
  </si>
  <si>
    <t>41730-7100-0005-0023</t>
  </si>
  <si>
    <t>41730-7100-0005-0021</t>
  </si>
  <si>
    <t>JARDIN EVENTOS</t>
  </si>
  <si>
    <t>41730-7100-0005-0012</t>
  </si>
  <si>
    <t>INGRESOS DE TIROLESA</t>
  </si>
  <si>
    <t>41730-7100-0005-0010</t>
  </si>
  <si>
    <t>41730-7100-0005-0008</t>
  </si>
  <si>
    <t>MARIO ARVIZU VALENCIA</t>
  </si>
  <si>
    <t>41730-7100-0005-0007-0043</t>
  </si>
  <si>
    <t>MARIA ELENA CUADRA AGUADO</t>
  </si>
  <si>
    <t>41730-7100-0005-0007-0041</t>
  </si>
  <si>
    <t>RICARDA AGUILERA ( DULCES)</t>
  </si>
  <si>
    <t>41730-7100-0005-0007-0040</t>
  </si>
  <si>
    <t>MA TERESA MURILLO BECERRA</t>
  </si>
  <si>
    <t>41730-7100-0005-0007-0037</t>
  </si>
  <si>
    <t>CARMEN ZAVALA (CARICATURISTA)</t>
  </si>
  <si>
    <t>41730-7100-0005-0007-0032</t>
  </si>
  <si>
    <t>PUESTOS AMBULANTES</t>
  </si>
  <si>
    <t>41730-7100-0005-0007-0029</t>
  </si>
  <si>
    <t>CAMPECHANAS FELIPE MARTINEZ</t>
  </si>
  <si>
    <t>41730-7100-0005-0007-0024</t>
  </si>
  <si>
    <t>CASETA RODOLFO FERREIRA</t>
  </si>
  <si>
    <t>41730-7100-0005-0007-0023</t>
  </si>
  <si>
    <t>BRINCOLIN</t>
  </si>
  <si>
    <t>41730-7100-0005-0007-0020</t>
  </si>
  <si>
    <t>PALAPA FRANCISCO MURILLO</t>
  </si>
  <si>
    <t>41730-7100-0005-0007-0019</t>
  </si>
  <si>
    <t>PALAPA GILETY</t>
  </si>
  <si>
    <t>41730-7100-0005-0007-0018</t>
  </si>
  <si>
    <t>MAQUILLAJES</t>
  </si>
  <si>
    <t>41730-7100-0005-0007-0017</t>
  </si>
  <si>
    <t>INFLABLE JORGE ALVARADO</t>
  </si>
  <si>
    <t>41730-7100-0005-0007-0013</t>
  </si>
  <si>
    <t>CARRITOS ELECTRICOS</t>
  </si>
  <si>
    <t>41730-7100-0005-0007-0011</t>
  </si>
  <si>
    <t>VENTA DE HOT-DOGS</t>
  </si>
  <si>
    <t>41730-7100-0005-0007-0008</t>
  </si>
  <si>
    <t>MAQUINA DE ALGODONES</t>
  </si>
  <si>
    <t>41730-7100-0005-0007-0007</t>
  </si>
  <si>
    <t>CABAÑA DEL TREN</t>
  </si>
  <si>
    <t>41730-7100-0005-0007-0005</t>
  </si>
  <si>
    <t>CASETA MERENDEROS</t>
  </si>
  <si>
    <t>41730-7100-0005-0007-0003</t>
  </si>
  <si>
    <t>41730-7100-0005-0006-0001</t>
  </si>
  <si>
    <t>INGRESOS POR CABALLOS</t>
  </si>
  <si>
    <t>41730-7100-0005-0005</t>
  </si>
  <si>
    <t>INGRESOS POR ZONA MITO</t>
  </si>
  <si>
    <t>41730-7100-0005-0004</t>
  </si>
  <si>
    <t>INGRESOS POR CABAÑA</t>
  </si>
  <si>
    <t>41730-7100-0005-0003</t>
  </si>
  <si>
    <t>INGRESOS POR TREN</t>
  </si>
  <si>
    <t>41730-7100-0005-0002</t>
  </si>
  <si>
    <t>PAQUETE INTEGRAL HUELLAS DE LA VIDA</t>
  </si>
  <si>
    <t>41730-7100-0005-0001-0016</t>
  </si>
  <si>
    <t>INGRESOS  HALLOWEEN ZOO</t>
  </si>
  <si>
    <t>41730-7100-0005-0001-0015</t>
  </si>
  <si>
    <t>PAQUETE HUELLAS DE LA VIDA</t>
  </si>
  <si>
    <t>41730-7100-0005-0001-0014</t>
  </si>
  <si>
    <t>PAQUETE FERIA ZOOLEÓN</t>
  </si>
  <si>
    <t>41730-7100-0005-0001-0009</t>
  </si>
  <si>
    <t>41730-7100-0005-0001-0008</t>
  </si>
  <si>
    <t>41730-7100-0005-0001-0007</t>
  </si>
  <si>
    <t>PAQUETES EMPRESARIALES</t>
  </si>
  <si>
    <t>41730-7100-0005-0001-0006</t>
  </si>
  <si>
    <t>41730-7100-0004-0019</t>
  </si>
  <si>
    <t>RANCHITO ZOOLEÓN</t>
  </si>
  <si>
    <t>41730-7100-0004-0018</t>
  </si>
  <si>
    <t>PULCERAS 30 ANIVERSARIO</t>
  </si>
  <si>
    <t>41730-7100-0004-0017</t>
  </si>
  <si>
    <t>VISITA ANIMAL</t>
  </si>
  <si>
    <t>41730-7100-0004-0010</t>
  </si>
  <si>
    <t>TALLERES</t>
  </si>
  <si>
    <t>41730-7100-0003-0009</t>
  </si>
  <si>
    <t>VENTA DE PLUMAS</t>
  </si>
  <si>
    <t>41730-7100-0003-0007</t>
  </si>
  <si>
    <t>ING. POR PAJARERA</t>
  </si>
  <si>
    <t>41730-7100-0003-0004</t>
  </si>
  <si>
    <t>VENTA DE ANIMALES</t>
  </si>
  <si>
    <t>41730-7100-0003-0001</t>
  </si>
  <si>
    <t>41730-7100-0002-0028</t>
  </si>
  <si>
    <t>PERMISO TAXI-ZOO</t>
  </si>
  <si>
    <t>41730-7100-0002-0019</t>
  </si>
  <si>
    <t>MAQ. ALIMENTO ZOO.</t>
  </si>
  <si>
    <t>41730-7100-0002-0009</t>
  </si>
  <si>
    <t>41730-7100-0002-0007</t>
  </si>
  <si>
    <t>VENTA DE ALIMENTOS</t>
  </si>
  <si>
    <t>41730-7100-0002-0006</t>
  </si>
  <si>
    <t>INGRESOS POR INTERESES</t>
  </si>
  <si>
    <t>41730-7100-0002-0005</t>
  </si>
  <si>
    <t>41730-7100-0002-0001</t>
  </si>
  <si>
    <t>Productos financieros</t>
  </si>
  <si>
    <t>INTERESES BANCARIOS</t>
  </si>
  <si>
    <t>43110-5200-0001-0001</t>
  </si>
  <si>
    <t>DEPRECIACIÓN DE MAQUINARIA, OTROS EQUIPO</t>
  </si>
  <si>
    <t>'55156-0000-0000-0000</t>
  </si>
  <si>
    <t>DEPRECIACIÓN DE EQUIPO DE TRANSPORTE</t>
  </si>
  <si>
    <t>'55154-0000-0000-0000</t>
  </si>
  <si>
    <t>DEPRECIACIÓN DE EQUIPO E INSTRUMENTAL MÉ</t>
  </si>
  <si>
    <t>'55153-0000-0000-0000</t>
  </si>
  <si>
    <t>DEPRECIACION DE MOBILIARIO Y EQUIPO DE A</t>
  </si>
  <si>
    <t>'55151-0000-0000-0000</t>
  </si>
  <si>
    <t>COMISIÓN VALES DE DESPENSA</t>
  </si>
  <si>
    <t>'51390-3993-0000-0000</t>
  </si>
  <si>
    <t>HERRAJES DE CABALLOS</t>
  </si>
  <si>
    <t>'51390-3992-0000-0000</t>
  </si>
  <si>
    <t>IMPUESTO SOBRE NÓMINAS</t>
  </si>
  <si>
    <t>'51390-3981-0000-0000</t>
  </si>
  <si>
    <t>PERMISO VENTA BEBIDAD ALCOHOLICAS</t>
  </si>
  <si>
    <t>'51390-3924-0000-0000</t>
  </si>
  <si>
    <t>PLACAS Y TENENCIAS</t>
  </si>
  <si>
    <t>'51390-3923-0000-0000</t>
  </si>
  <si>
    <t>'51390-3921-0001-0000</t>
  </si>
  <si>
    <t>'51380-3858-0003-0000</t>
  </si>
  <si>
    <t>ARTÍCULOS VARIOS</t>
  </si>
  <si>
    <t>'51380-3857-0002-0000</t>
  </si>
  <si>
    <t>TRABAJOS DE CERRAJERIA</t>
  </si>
  <si>
    <t>'51380-3856-0001-0000</t>
  </si>
  <si>
    <t>EXPOSICIONES.</t>
  </si>
  <si>
    <t>'51380-3841-0000-0000</t>
  </si>
  <si>
    <t>SERVICIOS OPERATIVOS PARA EVENTOS</t>
  </si>
  <si>
    <t>'51380-3815-0000-0000</t>
  </si>
  <si>
    <t>ESPECTACULOS</t>
  </si>
  <si>
    <t>'51380-3814-0000-0000</t>
  </si>
  <si>
    <t>OTROS SERVICIOS DE TRASLADO Y HOSPEDAJE</t>
  </si>
  <si>
    <t>'51370-3791-0000-0000</t>
  </si>
  <si>
    <t>TRABAJOS DE IMPRESIÓN</t>
  </si>
  <si>
    <t>'51360-3625-0000-0000</t>
  </si>
  <si>
    <t>PUBLICIDAD Y PROPAGANDA</t>
  </si>
  <si>
    <t>'51360-3623-0000-0000</t>
  </si>
  <si>
    <t>LONAS Y ESPECTACULARES</t>
  </si>
  <si>
    <t>'51360-3622-0000-0000</t>
  </si>
  <si>
    <t>RECOLECCIÓN RESIDUOS BIOLÓGICOS</t>
  </si>
  <si>
    <t>'51350-3583-0000-0000</t>
  </si>
  <si>
    <t>SERVICIO DE TINTORERÍA</t>
  </si>
  <si>
    <t>'51350-3582-0000-0000</t>
  </si>
  <si>
    <t>INSTALACIÓN, REPARACIÓN Y MANTENIMIENTO</t>
  </si>
  <si>
    <t>'51350-3571-0000-0000</t>
  </si>
  <si>
    <t>REPARACIÓN Y MANTENIMIENTO DE EQUIPO DE</t>
  </si>
  <si>
    <t>'51350-3551-0000-0000</t>
  </si>
  <si>
    <t>MTTO EQUIPO DE RADIO COMUNICACIÓN</t>
  </si>
  <si>
    <t>'51350-3534-0000-0000</t>
  </si>
  <si>
    <t>MTTO. EQUIPO DE COMPUTO</t>
  </si>
  <si>
    <t>'51350-3533-0000-0000</t>
  </si>
  <si>
    <t>ALARMAS</t>
  </si>
  <si>
    <t>'51350-3532-0000-0000</t>
  </si>
  <si>
    <t>MANTENIMIENTO DE ALBERGUES</t>
  </si>
  <si>
    <t>'51350-3514-0000-0000</t>
  </si>
  <si>
    <t>CONSERVACIÓN Y MANTENIMIENTO DE INMUEBLE</t>
  </si>
  <si>
    <t>'51350-3511-0000-0000</t>
  </si>
  <si>
    <t>TRASLADO DE ANIMALES</t>
  </si>
  <si>
    <t>'51340-3473-0000-0000</t>
  </si>
  <si>
    <t>TRASLADO DE INSUMOS</t>
  </si>
  <si>
    <t>'51340-3472-0000-0000</t>
  </si>
  <si>
    <t>'51340-3471-0000-0000</t>
  </si>
  <si>
    <t>'51340-3441-0000-0000</t>
  </si>
  <si>
    <t>SERVICIOS DE RECAUDACIÓN, TRASLADO Y CUS</t>
  </si>
  <si>
    <t>'51340-3431-0000-0000</t>
  </si>
  <si>
    <t>'51340-3411-0000-0000</t>
  </si>
  <si>
    <t>ANÁLISIS MÉDICOS PARA ANIMALES</t>
  </si>
  <si>
    <t>'51330-3392-0000-0000</t>
  </si>
  <si>
    <t>SERVICIOS DE CAPACITACIÓN</t>
  </si>
  <si>
    <t>'51330-3341-0000-0000</t>
  </si>
  <si>
    <t>'51330-3314-0000-0000</t>
  </si>
  <si>
    <t>MEMBRESIAS</t>
  </si>
  <si>
    <t>'51320-3273-0000-0000</t>
  </si>
  <si>
    <t>ARRENDAMIENTO DE MAQUINARIA, OTROS EQUIP</t>
  </si>
  <si>
    <t>'51320-3261-0000-0000</t>
  </si>
  <si>
    <t>MENSAJERIA</t>
  </si>
  <si>
    <t>'51310-3183-0000-0000</t>
  </si>
  <si>
    <t>FRECUENCIA RADIOS</t>
  </si>
  <si>
    <t>'51310-3162-0000-0000</t>
  </si>
  <si>
    <t>IUSACELL</t>
  </si>
  <si>
    <t>'51310-3153-0000-0000</t>
  </si>
  <si>
    <t>TELMEX</t>
  </si>
  <si>
    <t>'51310-3142-0000-0000</t>
  </si>
  <si>
    <t>SERVICIO DE GAS.</t>
  </si>
  <si>
    <t>'51310-3121-0000-0000</t>
  </si>
  <si>
    <t>SERVICIO DE ENERGÍA ELÉCTRICA</t>
  </si>
  <si>
    <t>'51310-3111-0000-0000</t>
  </si>
  <si>
    <t>'51290-2911-0000-0000</t>
  </si>
  <si>
    <t>VESTUARIO Y UNIFORMES DESTINADOS A ACTIV</t>
  </si>
  <si>
    <t>'51270-2712-0000-0000</t>
  </si>
  <si>
    <t>'51260-2612-0000-0000</t>
  </si>
  <si>
    <t>'51250-2531-0000-0000</t>
  </si>
  <si>
    <t>'51230-2388-0008-0000</t>
  </si>
  <si>
    <t>COSTO DE VENTAS SOUVENIRS</t>
  </si>
  <si>
    <t>'51230-2386-0006-0000</t>
  </si>
  <si>
    <t>COSTO DE VENTA COMIDA</t>
  </si>
  <si>
    <t>'51230-2384-0000-0000</t>
  </si>
  <si>
    <t>COSTO VENTA PALETAS</t>
  </si>
  <si>
    <t>'51230-2383-0000-0000</t>
  </si>
  <si>
    <t>COSTO VENTA REFRESCO</t>
  </si>
  <si>
    <t>'51230-2381-0000-0000</t>
  </si>
  <si>
    <t>UTENSILIOS PARA EL SERVICIO DE ALIMENTAC</t>
  </si>
  <si>
    <t>'51220-2231-0000-0000</t>
  </si>
  <si>
    <t>SEMILLAS</t>
  </si>
  <si>
    <t>'51220-2226-0000-0000</t>
  </si>
  <si>
    <t>ALIMENTO PROCESADO</t>
  </si>
  <si>
    <t>'51220-2225-0000-0000</t>
  </si>
  <si>
    <t>ALFALFA</t>
  </si>
  <si>
    <t>'51220-2224-0000-0000</t>
  </si>
  <si>
    <t>FRUTA Y VERDURA</t>
  </si>
  <si>
    <t>'51220-2223-0000-0000</t>
  </si>
  <si>
    <t>CARNE</t>
  </si>
  <si>
    <t>'51220-2222-0000-0000</t>
  </si>
  <si>
    <t>JUNTAS DE TRABAJO</t>
  </si>
  <si>
    <t>'51220-2215-0000-0000</t>
  </si>
  <si>
    <t>AGUA</t>
  </si>
  <si>
    <t>'51220-2214-0000-0000</t>
  </si>
  <si>
    <t>COMEDOR</t>
  </si>
  <si>
    <t>'51220-2213-0000-0000</t>
  </si>
  <si>
    <t>'51210-2161-0000-0000</t>
  </si>
  <si>
    <t>MATERIALES Y ÚTILES DE OFICINA</t>
  </si>
  <si>
    <t>'51210-2111-0000-0000</t>
  </si>
  <si>
    <t>CONTINGENCIAS LABORALES</t>
  </si>
  <si>
    <t>'51150-1612-0000-0000</t>
  </si>
  <si>
    <t>'51150-1593-0000-0000</t>
  </si>
  <si>
    <t>'51150-1592-0000-0000</t>
  </si>
  <si>
    <t>PRESTACIONES SINDICALES</t>
  </si>
  <si>
    <t>'51150-1564-0000-0000</t>
  </si>
  <si>
    <t>'51150-1548-0000-0000</t>
  </si>
  <si>
    <t>AYUDA PARA DÍA DE REYES</t>
  </si>
  <si>
    <t>'51150-1547-0000-0000</t>
  </si>
  <si>
    <t>'51150-1545-0000-0000</t>
  </si>
  <si>
    <t>AYUDA PARA GASTOS DE DEFUNCION</t>
  </si>
  <si>
    <t>'51150-1543-0000-0000</t>
  </si>
  <si>
    <t>APORTACIONES AL SISTEMA PARA EL RETIRO</t>
  </si>
  <si>
    <t>'51140-1431-0000-0000</t>
  </si>
  <si>
    <t>APORTACIONES A FONDOS DE VIVIENDA</t>
  </si>
  <si>
    <t>'51140-1421-0000-0000</t>
  </si>
  <si>
    <t>'51140-1411-0000-0000</t>
  </si>
  <si>
    <t>DIA FESTIVO</t>
  </si>
  <si>
    <t>'51130-1341-0000-0000</t>
  </si>
  <si>
    <t>HORAS EXTRAS</t>
  </si>
  <si>
    <t>'51130-1339-0000-0000</t>
  </si>
  <si>
    <t>DÍAS EXTRAS</t>
  </si>
  <si>
    <t>'51130-1338-0000-0000</t>
  </si>
  <si>
    <t>TURNO SEMANA SANTA</t>
  </si>
  <si>
    <t>'51130-1337-0000-0000</t>
  </si>
  <si>
    <t>'51130-1335-0000-0000</t>
  </si>
  <si>
    <t>'51130-1334-0000-0000</t>
  </si>
  <si>
    <t>DÍA FESTIVO</t>
  </si>
  <si>
    <t>'51130-1333-0000-0000</t>
  </si>
  <si>
    <t>'51130-1331-0000-0000</t>
  </si>
  <si>
    <t>Prima Vacacional</t>
  </si>
  <si>
    <t>'51130-1325-0000-0000</t>
  </si>
  <si>
    <t>GRATIFICACIÓN FIN DE AÑO</t>
  </si>
  <si>
    <t>'51130-1323-0000-0000</t>
  </si>
  <si>
    <t>'51130-1322-0000-0000</t>
  </si>
  <si>
    <t>SUELDOS BASE AL PERSONAL EVENTUAL</t>
  </si>
  <si>
    <t>'51120-1221-0000-0000</t>
  </si>
  <si>
    <t>'51120-1212-0000-0000</t>
  </si>
  <si>
    <t>'51110-1131-0000-0000</t>
  </si>
  <si>
    <t>SUPERAVIT POR VALUACION DE BIENES INMUEB</t>
  </si>
  <si>
    <t>31300-0000-0002-0002</t>
  </si>
  <si>
    <t>ALTAS Y BAJAS DE FAUNA</t>
  </si>
  <si>
    <t>31300-0000-0001-0000</t>
  </si>
  <si>
    <t>31100-0000-0000-0000</t>
  </si>
  <si>
    <t>REMANENTE 2016</t>
  </si>
  <si>
    <t>32200-0000-0001-0016</t>
  </si>
  <si>
    <t>REMANENTE 2015</t>
  </si>
  <si>
    <t>32200-0000-0001-0015</t>
  </si>
  <si>
    <t>REMANENTE 2014</t>
  </si>
  <si>
    <t>32200-0000-0001-0014</t>
  </si>
  <si>
    <t>REMANENTE 2013</t>
  </si>
  <si>
    <t>32200-0000-0001-0013</t>
  </si>
  <si>
    <t>REMANENTE 2012</t>
  </si>
  <si>
    <t>32200-0000-0001-0012</t>
  </si>
  <si>
    <t>REMANENTE 2011</t>
  </si>
  <si>
    <t>32200-0000-0001-0011</t>
  </si>
  <si>
    <t>REMANENTE 2010</t>
  </si>
  <si>
    <t>32200-0000-0001-0010</t>
  </si>
  <si>
    <t>REMANENTE 2009</t>
  </si>
  <si>
    <t>32200-0000-0001-0009</t>
  </si>
  <si>
    <t>REMANENTE 2008</t>
  </si>
  <si>
    <t>32200-0000-0001-0008</t>
  </si>
  <si>
    <t>REMANENTE EJERCICIO 2007</t>
  </si>
  <si>
    <t>32200-0000-0001-0007</t>
  </si>
  <si>
    <t>REMANENTE 2006</t>
  </si>
  <si>
    <t>32200-0000-0001-0006</t>
  </si>
  <si>
    <t>REMANENTE 2005</t>
  </si>
  <si>
    <t>32200-0000-0001-0004</t>
  </si>
  <si>
    <t>REMANENTE 2004</t>
  </si>
  <si>
    <t>32200-0000-0001-0003</t>
  </si>
  <si>
    <t>REMANENTE EJERCICIOS ANTERIORES</t>
  </si>
  <si>
    <t>32200-0000-0001-0001</t>
  </si>
  <si>
    <t>RESULTADOS DEL EJERCICIO (AHORRO/ DESAHO</t>
  </si>
  <si>
    <t>DEPÓSITOS DEL SIGUIENTE MES</t>
  </si>
  <si>
    <t>11121-0000-0001-0006</t>
  </si>
  <si>
    <t>BAJIO 30073660201 NÓMINA</t>
  </si>
  <si>
    <t>11121-0000-0001-0005</t>
  </si>
  <si>
    <t>BAJIO 29909680201 ESTACIONAMIENTO</t>
  </si>
  <si>
    <t>11121-0000-0001-0004</t>
  </si>
  <si>
    <t>BAJIO 29904630201 SOUVENIRS</t>
  </si>
  <si>
    <t>11121-0000-0001-0003</t>
  </si>
  <si>
    <t>BAJIO 29905470201 SAFARI</t>
  </si>
  <si>
    <t>11121-0000-0001-0002</t>
  </si>
  <si>
    <t>BAJIO 2990273201 GASTOS</t>
  </si>
  <si>
    <t>11121-0000-0001-0001</t>
  </si>
  <si>
    <t>FONDO CAMBIO PARA EVENTOS</t>
  </si>
  <si>
    <t>11112-0000-0004-0000</t>
  </si>
  <si>
    <t>CAJA CHICA ADMINISTRACIÓN</t>
  </si>
  <si>
    <t>11112-0000-0002-0000</t>
  </si>
  <si>
    <t>FONDO CAMBIO PERMANENTE</t>
  </si>
  <si>
    <t>11112-0000-0001-0000</t>
  </si>
  <si>
    <t>'12330-5820-0002-0070</t>
  </si>
  <si>
    <t>'11140-0002-0000-00000-000</t>
  </si>
  <si>
    <t>Inversion Bajio 2</t>
  </si>
  <si>
    <t>'11140-0003-0000-00000-000</t>
  </si>
  <si>
    <t>Inversion Bajio 3</t>
  </si>
  <si>
    <t>'11220-0076-0000-00000-000</t>
  </si>
  <si>
    <t>Gobierno del Estado de Guanajuato</t>
  </si>
  <si>
    <t>'11220-0123-0000-00000-000</t>
  </si>
  <si>
    <t>Municipio de Leon</t>
  </si>
  <si>
    <t>'11220-0137-0000-00000-000</t>
  </si>
  <si>
    <t>Patronato de la Feria Estatal León y Parque Ecológ</t>
  </si>
  <si>
    <t>'11220-0429-0000-00000-000</t>
  </si>
  <si>
    <t>Sistema Municipal de Agua Potable y Alcantarillado</t>
  </si>
  <si>
    <t>'11220-0435-0000-00000-000</t>
  </si>
  <si>
    <t>Leon, Oficina de Convenciones y Visitas AC</t>
  </si>
  <si>
    <t>'11230-0001-0000-00000-000</t>
  </si>
  <si>
    <t>Iva Acreditable</t>
  </si>
  <si>
    <t>'11230-0002-0000-00000-000</t>
  </si>
  <si>
    <t>Contribuciones e Impuestos a Favor</t>
  </si>
  <si>
    <t>'11230-0004-0000-00000-000</t>
  </si>
  <si>
    <t>Gastos por Comprobar Funcionarios y Empleados</t>
  </si>
  <si>
    <t>'11250-0001-0000-00000-000</t>
  </si>
  <si>
    <t>Fondos Revolventes Explora</t>
  </si>
  <si>
    <t>'11310-0001-0000-00000-000</t>
  </si>
  <si>
    <t>Centro de Ciencias Descubre</t>
  </si>
  <si>
    <t>'11310-0005-0000-00000-000</t>
  </si>
  <si>
    <t>Afianzadora Aserta, S.A. de C.V.</t>
  </si>
  <si>
    <t>TOTAL_1131</t>
  </si>
  <si>
    <t>'12310-0000-0000-00000-000</t>
  </si>
  <si>
    <t>Terrenos</t>
  </si>
  <si>
    <t>'12330-0000-0000-00000-000</t>
  </si>
  <si>
    <t>Edificios no Habitacionales</t>
  </si>
  <si>
    <t>'12360-0000-0000-00000-000</t>
  </si>
  <si>
    <t>Construcciones en Proceso en Bienes Propios</t>
  </si>
  <si>
    <t>TOTA_1230</t>
  </si>
  <si>
    <t>'12410-0000-0000-00000-000</t>
  </si>
  <si>
    <t>Mobiliario y Equipo de Administración</t>
  </si>
  <si>
    <t>'12420-0000-0000-00000-000</t>
  </si>
  <si>
    <t>Mobiliario y Equipo Educacional y Recreativo</t>
  </si>
  <si>
    <t>'12440-0000-0000-00000-000</t>
  </si>
  <si>
    <t>Equipo de Transporte</t>
  </si>
  <si>
    <t>'12450-0000-0000-00000-000</t>
  </si>
  <si>
    <t>Equipo de Defensa y Seguridad</t>
  </si>
  <si>
    <t>'12460-0000-0000-00000-000</t>
  </si>
  <si>
    <t>Maquinaria, Otros Equipos y Herramientas</t>
  </si>
  <si>
    <t>'12610-5831-0000-00000-000</t>
  </si>
  <si>
    <t>Edificios e instalaciones</t>
  </si>
  <si>
    <t>'12630-5111-0000-00000-000</t>
  </si>
  <si>
    <t>Muebles de oficina y estantería</t>
  </si>
  <si>
    <t>'12630-5121-0000-00000-000</t>
  </si>
  <si>
    <t>Muebles, excepto de oficina y estantería</t>
  </si>
  <si>
    <t>'12630-5151-0000-00000-000</t>
  </si>
  <si>
    <t>Computadoras y equipo periférico</t>
  </si>
  <si>
    <t>'12630-5191-0000-00000-000</t>
  </si>
  <si>
    <t>Otros mobiliarios y equipos de administración</t>
  </si>
  <si>
    <t>'12630-5192-0000-00000-000</t>
  </si>
  <si>
    <t>Mobiliario y equipo para comercio y servicios</t>
  </si>
  <si>
    <t>'12630-5211-0000-00000-000</t>
  </si>
  <si>
    <t>Equipo de audio y de video</t>
  </si>
  <si>
    <t>'12630-5291-0000-00000-000</t>
  </si>
  <si>
    <t>Otro mobiliario y equipo educacional y recreativo</t>
  </si>
  <si>
    <t>'12630-5411-0000-00000-000</t>
  </si>
  <si>
    <t>Automóviles y camiones</t>
  </si>
  <si>
    <t>'12630-5511-0000-00000-000</t>
  </si>
  <si>
    <t>Equipo de defensa y de seguridad</t>
  </si>
  <si>
    <t>'12630-5651-0000-00000-000</t>
  </si>
  <si>
    <t>Equipo de comunicación y telecomunicacion</t>
  </si>
  <si>
    <t>'12630-5671-0000-00000-000</t>
  </si>
  <si>
    <t>Herramientas y maquinas -herramienta</t>
  </si>
  <si>
    <t>'12630-5691-0000-00000-000</t>
  </si>
  <si>
    <t xml:space="preserve">Otros equipos </t>
  </si>
  <si>
    <t>'12510-0000-0000-00000-000</t>
  </si>
  <si>
    <t>Software</t>
  </si>
  <si>
    <t>'12520-0000-0000-00000-000</t>
  </si>
  <si>
    <t>Patentes, Marcas y Derechos</t>
  </si>
  <si>
    <t>'12540-0000-0000-00000-000</t>
  </si>
  <si>
    <t>Licencias</t>
  </si>
  <si>
    <t>'12650-5911-0000-00000-000</t>
  </si>
  <si>
    <t>'12650-5931-0000-00000-000</t>
  </si>
  <si>
    <t>Marcas</t>
  </si>
  <si>
    <t>'12650-5941-0000-00000-000</t>
  </si>
  <si>
    <t>Dererchos</t>
  </si>
  <si>
    <t>'12650-5971-0000-00000-000</t>
  </si>
  <si>
    <t>Licencias informaticas e intelectuales</t>
  </si>
  <si>
    <t>'21110-0001-0000-00000-000</t>
  </si>
  <si>
    <t>Servicios Personales por Pagar a Corto Plazo</t>
  </si>
  <si>
    <t>21170-0000-0000-00000-000</t>
  </si>
  <si>
    <t>Retenciones y Contribuciones por pagar a Corto Pla</t>
  </si>
  <si>
    <t>'21120-0000-0000-00000-000</t>
  </si>
  <si>
    <t>Proveedores por Pagar a Corto Plazo</t>
  </si>
  <si>
    <t>'21650-0000-0000-00000-000</t>
  </si>
  <si>
    <t>Otros Fondos de Terceros en Garantía y/o Administr</t>
  </si>
  <si>
    <r>
      <t xml:space="preserve">NOTAS A LOS ESTADOS FINANCIEROS DE </t>
    </r>
    <r>
      <rPr>
        <b/>
        <sz val="8"/>
        <color indexed="10"/>
        <rFont val="Arial"/>
        <family val="2"/>
      </rPr>
      <t>TRIMESTRE</t>
    </r>
    <r>
      <rPr>
        <b/>
        <sz val="8"/>
        <rFont val="Arial"/>
        <family val="2"/>
      </rPr>
      <t xml:space="preserve"> DE </t>
    </r>
    <r>
      <rPr>
        <b/>
        <sz val="8"/>
        <color indexed="10"/>
        <rFont val="Arial"/>
        <family val="2"/>
      </rPr>
      <t>2016</t>
    </r>
  </si>
  <si>
    <t>'41730-7101-0400-00000-000</t>
  </si>
  <si>
    <t>Asistencia Explora Publico Gra</t>
  </si>
  <si>
    <t>'41730-7101-0401-00000-000</t>
  </si>
  <si>
    <t>Asistencia Explora Grupos Esco</t>
  </si>
  <si>
    <t>'41730-7101-0402-00000-000</t>
  </si>
  <si>
    <t>Asistencia Explora Grupos Patr</t>
  </si>
  <si>
    <t>'41730-7101-0403-00000-000</t>
  </si>
  <si>
    <t>Asistencia Explora Grupos Espe</t>
  </si>
  <si>
    <t>'41730-7101-0404-00000-000</t>
  </si>
  <si>
    <t>Asistencia Explora Publico Gen</t>
  </si>
  <si>
    <t>'41730-7101-0405-00000-000</t>
  </si>
  <si>
    <t>Asistencia Grupos Escolares</t>
  </si>
  <si>
    <t>'41730-7101-0407-00000-000</t>
  </si>
  <si>
    <t>Asistencia Explora Grupos Especiales</t>
  </si>
  <si>
    <t>'41730-7101-0408-00000-000</t>
  </si>
  <si>
    <t>Asistencia Exposiciones Temporales</t>
  </si>
  <si>
    <t>'41730-7101-0409-00000-000</t>
  </si>
  <si>
    <t>Ingresos Operativos Tienda Exp</t>
  </si>
  <si>
    <t>'41730-7101-0410-00000-000</t>
  </si>
  <si>
    <t>Ingresos Operativos de Cafeter</t>
  </si>
  <si>
    <t>'41730-7101-0411-00000-000</t>
  </si>
  <si>
    <t>Ingresos por Talleres Educativos</t>
  </si>
  <si>
    <t>'41730-7101-0413-00000-000</t>
  </si>
  <si>
    <t>Ingresos por Renta de Espacios</t>
  </si>
  <si>
    <t>'41730-7101-0414-00000-000</t>
  </si>
  <si>
    <t>Ingresos Diversos Operacion Ex</t>
  </si>
  <si>
    <t>'41730-7101-0416-00000-000</t>
  </si>
  <si>
    <t>Ingresos Especiales</t>
  </si>
  <si>
    <t>'41730-7101-0418-00000-000</t>
  </si>
  <si>
    <t>Ingresos C. Saber Sn. Miguel</t>
  </si>
  <si>
    <t>'41730-7101-0419-00000-000</t>
  </si>
  <si>
    <t>Ingresos por C. Saber Coecillo</t>
  </si>
  <si>
    <t>'41730-7101-0420-00000-000</t>
  </si>
  <si>
    <t>Ingresos por C. Saber Chapalit</t>
  </si>
  <si>
    <t>'41730-7101-0421-00000-000</t>
  </si>
  <si>
    <t>Ingresos por C. Saber El Cabus</t>
  </si>
  <si>
    <t>'41730-7101-0424-00000-000</t>
  </si>
  <si>
    <t>Ingresos por C. Saber CMIC</t>
  </si>
  <si>
    <t>'42230-9305-0415-00000-000</t>
  </si>
  <si>
    <t>Ingresos por Aportaciones Especiales</t>
  </si>
  <si>
    <t>'42230-9305-0416-00007-000</t>
  </si>
  <si>
    <t>Proyecto Transformacion Explora</t>
  </si>
  <si>
    <t>'42230-9305-0422-00000-000</t>
  </si>
  <si>
    <t>'43190-0001-0414-00003-000</t>
  </si>
  <si>
    <t>Ingresos por Productos Financieros</t>
  </si>
  <si>
    <t>'51110-1131-0000-00000-000</t>
  </si>
  <si>
    <t>Sueldos Base</t>
  </si>
  <si>
    <t>'51120-1221-0000-00000-000</t>
  </si>
  <si>
    <t>Remuneraciones para eventuales</t>
  </si>
  <si>
    <t>'51130-1321-0000-00000-000</t>
  </si>
  <si>
    <t>'51130-1323-0000-00000-000</t>
  </si>
  <si>
    <t>Gratificación de fin de año</t>
  </si>
  <si>
    <t>'51130-1342-0000-00000-000</t>
  </si>
  <si>
    <t>Compensaciones por servicios</t>
  </si>
  <si>
    <t>'51140-1413-0000-00000-000</t>
  </si>
  <si>
    <t>Aportaciones IMSS</t>
  </si>
  <si>
    <t>'51140-1421-0000-00000-000</t>
  </si>
  <si>
    <t>Aportaciones INFONAVIT</t>
  </si>
  <si>
    <t>'51140-1431-0000-00000-000</t>
  </si>
  <si>
    <t>Ahorro para el retiro</t>
  </si>
  <si>
    <t>'51150-1511-0000-00000-000</t>
  </si>
  <si>
    <t>'51150-1522-0000-00000-000</t>
  </si>
  <si>
    <t xml:space="preserve">Liquidaciones por indemnizaciones y por sueldos y </t>
  </si>
  <si>
    <t>'51150-1551-0000-00000-000</t>
  </si>
  <si>
    <t>Capacitación de los servidores públicos</t>
  </si>
  <si>
    <t>'51150-1591-0000-00000-000</t>
  </si>
  <si>
    <t>Asignaciones adicionales al sueldo</t>
  </si>
  <si>
    <t>'51160-1711-0000-00000-000</t>
  </si>
  <si>
    <t xml:space="preserve">Estímulos por productividad y eficiencia </t>
  </si>
  <si>
    <t>'51210-2111-0000-00000-000</t>
  </si>
  <si>
    <t>Materiales y útiles de oficina</t>
  </si>
  <si>
    <t>'51210-2121-0000-00000-000</t>
  </si>
  <si>
    <t>Materiales y útiles de impresión y reproducción</t>
  </si>
  <si>
    <t>'51210-2151-0000-00000-000</t>
  </si>
  <si>
    <t>Material impreso e información digital</t>
  </si>
  <si>
    <t>'51210-2171-0000-00000-000</t>
  </si>
  <si>
    <t>Materiales y útiles de enseñanza</t>
  </si>
  <si>
    <t>'51220-2212-0000-00000-000</t>
  </si>
  <si>
    <t>Productos alimenticios para el personal en las ins</t>
  </si>
  <si>
    <t>'51220-2231-0000-00000-000</t>
  </si>
  <si>
    <t>Utensilios para el servicio de alimentación</t>
  </si>
  <si>
    <t>'51230-2311-0000-00000-000</t>
  </si>
  <si>
    <t>Productos alimenticios, agropecuarios y forestales</t>
  </si>
  <si>
    <t>'51230-2331-0000-00000-000</t>
  </si>
  <si>
    <t>Productos de papel, cartón e impresos</t>
  </si>
  <si>
    <t>'51230-2381-0000-00000-000</t>
  </si>
  <si>
    <t>Mercancías para su comercialización en tiendas del</t>
  </si>
  <si>
    <t>'51230-2391-0000-00000-000</t>
  </si>
  <si>
    <t xml:space="preserve">Otros productos </t>
  </si>
  <si>
    <t>'51240-2461-0000-00000-000</t>
  </si>
  <si>
    <t>Material eléctrico y electrónico</t>
  </si>
  <si>
    <t>'51250-2531-0000-00000-000</t>
  </si>
  <si>
    <t>Medicinas y productos farmacéuticos</t>
  </si>
  <si>
    <t>'51250-2541-0000-00000-000</t>
  </si>
  <si>
    <t>Materiales, accesorios y suministros médicos</t>
  </si>
  <si>
    <t>'51260-2613-0000-00000-000</t>
  </si>
  <si>
    <t>Combustibles, lubricantes y aditivos para maquinar</t>
  </si>
  <si>
    <t>'51270-2711-0000-00000-000</t>
  </si>
  <si>
    <t>Vestuario y uniformes</t>
  </si>
  <si>
    <t>'51290-2931-0000-00000-000</t>
  </si>
  <si>
    <t xml:space="preserve">Refacciones y accesorios menores de mobiliario </t>
  </si>
  <si>
    <t>'51290-2941-0000-00000-000</t>
  </si>
  <si>
    <t>Refacciones y accesorios menores de equipo de cómp</t>
  </si>
  <si>
    <t>'51290-2981-0000-00000-000</t>
  </si>
  <si>
    <t>Refacciones y accesorios menores de maquinaria y o</t>
  </si>
  <si>
    <t>'51290-2991-0000-00000-000</t>
  </si>
  <si>
    <t>Refacciones y accesorios menores otros bienes mueb</t>
  </si>
  <si>
    <t>'51310-3111-0000-00000-000</t>
  </si>
  <si>
    <t>Servicio de energía eléctrica</t>
  </si>
  <si>
    <t>'51310-3121-0000-00000-000</t>
  </si>
  <si>
    <t>Servicio de gas</t>
  </si>
  <si>
    <t>'51310-3131-0000-00000-000</t>
  </si>
  <si>
    <t>Servicio de agua</t>
  </si>
  <si>
    <t>'51310-3141-0000-00000-000</t>
  </si>
  <si>
    <t>Servicio telefonía tradicional</t>
  </si>
  <si>
    <t>'51310-3151-0000-00000-000</t>
  </si>
  <si>
    <t>Servicio telefonía celular</t>
  </si>
  <si>
    <t>'51310-3171-0000-00000-000</t>
  </si>
  <si>
    <t>Servicios de acceso de internet</t>
  </si>
  <si>
    <t>'51310-3172-0000-00000-000</t>
  </si>
  <si>
    <t>Servicios de redes</t>
  </si>
  <si>
    <t>'51310-3181-0000-00000-000</t>
  </si>
  <si>
    <t xml:space="preserve">Servicio postal </t>
  </si>
  <si>
    <t>'51320-3232-0000-00000-000</t>
  </si>
  <si>
    <t>Arrendamiento de mobiliario y equipo educativo y r</t>
  </si>
  <si>
    <t>'51320-3251-0000-00000-000</t>
  </si>
  <si>
    <t>Arrendamiento de vehículos terrestres, aéreos, mar</t>
  </si>
  <si>
    <t>'51320-3252-0000-00000-000</t>
  </si>
  <si>
    <t>'51320-3261-0000-00000-000</t>
  </si>
  <si>
    <t xml:space="preserve">Arrendamiento de maquinaria y equipo </t>
  </si>
  <si>
    <t>'51320-3271-0000-00000-000</t>
  </si>
  <si>
    <t>Arrendamiento de activos intangibles</t>
  </si>
  <si>
    <t>'51320-3291-0000-00000-000</t>
  </si>
  <si>
    <t>Otros Arrendamientos</t>
  </si>
  <si>
    <t>'51330-3311-0000-00000-000</t>
  </si>
  <si>
    <t>Servicios legales</t>
  </si>
  <si>
    <t>'51330-3313-0000-00000-000</t>
  </si>
  <si>
    <t>Servicios de auditoría</t>
  </si>
  <si>
    <t>'51330-3314-0000-00000-000</t>
  </si>
  <si>
    <t>Otros servicios relacionados</t>
  </si>
  <si>
    <t>'51330-3321-0000-00000-000</t>
  </si>
  <si>
    <t>Servicios de diseño, arquitectura, ingeniería y ac</t>
  </si>
  <si>
    <t>'51330-3341-0000-00000-000</t>
  </si>
  <si>
    <t xml:space="preserve">Servicios de capacitación </t>
  </si>
  <si>
    <t>'51330-3361-0000-00000-000</t>
  </si>
  <si>
    <t>Impresiones de documentos oficiales para la presta</t>
  </si>
  <si>
    <t>'51330-3371-0000-00000-000</t>
  </si>
  <si>
    <t>Servicios de protección y seguridad</t>
  </si>
  <si>
    <t>'51330-3381-0000-00000-000</t>
  </si>
  <si>
    <t xml:space="preserve">Servicios de vigilancia </t>
  </si>
  <si>
    <t>'51330-3391-0000-00000-000</t>
  </si>
  <si>
    <t>Servicios profesionales, científicos y técnicos in</t>
  </si>
  <si>
    <t>'51340-3411-0000-00000-000</t>
  </si>
  <si>
    <t>'51340-3412-0000-00000-000</t>
  </si>
  <si>
    <t>Diferencias por variaciones en el tipo de cambio</t>
  </si>
  <si>
    <t>'51340-3431-0000-00000-000</t>
  </si>
  <si>
    <t>Servicios de recaudación, traslado y custodia de v</t>
  </si>
  <si>
    <t>'51340-3451-0000-00000-000</t>
  </si>
  <si>
    <t>Seguro de bienes patrimoniales</t>
  </si>
  <si>
    <t>'51340-3471-0000-00000-000</t>
  </si>
  <si>
    <t>Fletes y maniobras</t>
  </si>
  <si>
    <t>'51340-3481-0000-00000-000</t>
  </si>
  <si>
    <t>Comisiones por ventas</t>
  </si>
  <si>
    <t>'51350-3511-0000-00000-000</t>
  </si>
  <si>
    <t>Conservación y mantenimiento de inmuebles</t>
  </si>
  <si>
    <t>'51350-3521-0000-00000-000</t>
  </si>
  <si>
    <t>Instalación, reparación y mantenimiento  de mobili</t>
  </si>
  <si>
    <t>'51350-3522-0000-00000-000</t>
  </si>
  <si>
    <t>'51350-3531-0000-00000-000</t>
  </si>
  <si>
    <t xml:space="preserve">Instalación, reparación y mantenimiento de bienes </t>
  </si>
  <si>
    <t>'51350-3551-0000-00000-000</t>
  </si>
  <si>
    <t>Mantenimiento y conservación de vehículos terrestr</t>
  </si>
  <si>
    <t>'51350-3571-0000-00000-000</t>
  </si>
  <si>
    <t>Instalación, reparación y mantenimiento de maquina</t>
  </si>
  <si>
    <t>'51350-3581-0000-00000-000</t>
  </si>
  <si>
    <t>Servicios de limpieza y manejo de desechos</t>
  </si>
  <si>
    <t>'51350-3591-0000-00000-000</t>
  </si>
  <si>
    <t>Servicios de jardinería y fumigación</t>
  </si>
  <si>
    <t>'51360-3621-0000-00000-000</t>
  </si>
  <si>
    <t>Promoción para la venta de bienes o servicios</t>
  </si>
  <si>
    <t>'51360-3651-0000-00000-000</t>
  </si>
  <si>
    <t>Servicios de la industria fílmica, del sonido y de</t>
  </si>
  <si>
    <t>'51360-3691-0000-00000-000</t>
  </si>
  <si>
    <t>Otros servicios de información</t>
  </si>
  <si>
    <t>'51370-3711-0000-00000-000</t>
  </si>
  <si>
    <t>Pasajes aéreos nacionales para servidores públicos</t>
  </si>
  <si>
    <t>'51370-3712-0000-00000-000</t>
  </si>
  <si>
    <t>Pasajes aéreos internacionales para servidores púb</t>
  </si>
  <si>
    <t>'51370-3721-0000-00000-000</t>
  </si>
  <si>
    <t>Pasajes terrestres nacionales para servidores públ</t>
  </si>
  <si>
    <t>'51370-3751-0000-00000-000</t>
  </si>
  <si>
    <t>Viáticos nacionales para servidores públicos en el</t>
  </si>
  <si>
    <t>'51370-3761-0000-00000-000</t>
  </si>
  <si>
    <t>Viáticos en el extranjero para servidores públicos</t>
  </si>
  <si>
    <t>'51370-3791-0000-00000-000</t>
  </si>
  <si>
    <t>Otros servicios de traslado y hospedaje</t>
  </si>
  <si>
    <t>'51380-3812-0000-00000-000</t>
  </si>
  <si>
    <t>Gastos de ceremonial de los titulares de las depen</t>
  </si>
  <si>
    <t>'51380-3821-0000-00000-000</t>
  </si>
  <si>
    <t>'51380-3841-0000-00000-000</t>
  </si>
  <si>
    <t>Exposiciones</t>
  </si>
  <si>
    <t>'51390-3921-0000-00000-000</t>
  </si>
  <si>
    <t>Otros Impuestos y Derechos</t>
  </si>
  <si>
    <t>'51390-3922-0000-00000-000</t>
  </si>
  <si>
    <t>Impuestos y derechos de exportación</t>
  </si>
  <si>
    <t>'51390-3931-0000-00000-000</t>
  </si>
  <si>
    <t xml:space="preserve">Impuestos y derechos de importación </t>
  </si>
  <si>
    <t>'51390-3951-0000-00000-000</t>
  </si>
  <si>
    <t>Penas, multas, accesorios y actualizaciones</t>
  </si>
  <si>
    <t>'51390-3961-0000-00000-000</t>
  </si>
  <si>
    <t xml:space="preserve">Otros gastos por responsabilidades </t>
  </si>
  <si>
    <t>'51390-3981-0000-00000-000</t>
  </si>
  <si>
    <t>Impuesto sobre nóminas</t>
  </si>
  <si>
    <t>'51390-3991-0000-00000-000</t>
  </si>
  <si>
    <t>Otros Servicios Generales</t>
  </si>
  <si>
    <t>'55150-5111-0000-00000-000</t>
  </si>
  <si>
    <t>'55150-5121-0000-00000-000</t>
  </si>
  <si>
    <t>'55150-5151-0000-00000-000</t>
  </si>
  <si>
    <t>'55150-5191-0000-00000-000</t>
  </si>
  <si>
    <t>'55150-5192-0000-00000-000</t>
  </si>
  <si>
    <t>'55150-5211-0000-00000-000</t>
  </si>
  <si>
    <t>'55150-5291-0000-00000-000</t>
  </si>
  <si>
    <t>'55150-5511-0000-00000-000</t>
  </si>
  <si>
    <t>'55150-5651-0000-00000-000</t>
  </si>
  <si>
    <t>'55150-5671-0000-00000-000</t>
  </si>
  <si>
    <t>'55150-5691-0000-00000-000</t>
  </si>
  <si>
    <t>TOTAL_4500</t>
  </si>
  <si>
    <t>'31200-0001-0000-00000-000</t>
  </si>
  <si>
    <t>Patrimonio Explora</t>
  </si>
  <si>
    <t>'31200-0002-0000-00000-000</t>
  </si>
  <si>
    <t>Aporaciones Diversas</t>
  </si>
  <si>
    <t>'31200-0003-0000-00000-000</t>
  </si>
  <si>
    <t>Aportaciones de Presidencia</t>
  </si>
  <si>
    <t>'31200-0004-0000-00000-000</t>
  </si>
  <si>
    <t>Aportaciones Federales</t>
  </si>
  <si>
    <t>'31200-0005-0000-00000-000</t>
  </si>
  <si>
    <t>Aportaciones Estatales</t>
  </si>
  <si>
    <t>'31200-0006-0000-00000-000</t>
  </si>
  <si>
    <t>Aportaciones CNA</t>
  </si>
  <si>
    <t>'32200-1999-0000-00000-000</t>
  </si>
  <si>
    <t>Ejercicio 1999</t>
  </si>
  <si>
    <t>'32200-2000-0000-00000-000</t>
  </si>
  <si>
    <t>Ejercicio 2000</t>
  </si>
  <si>
    <t>'32200-2001-0000-00000-000</t>
  </si>
  <si>
    <t>Ejercicio 2001</t>
  </si>
  <si>
    <t>'32200-2002-0000-00000-000</t>
  </si>
  <si>
    <t>Ejercicio 2002</t>
  </si>
  <si>
    <t>'32200-2003-0000-00000-000</t>
  </si>
  <si>
    <t>Ejercicio 2003</t>
  </si>
  <si>
    <t>'32200-2004-0000-00000-000</t>
  </si>
  <si>
    <t>Ejercicio 2004</t>
  </si>
  <si>
    <t>'32200-2005-0000-00000-000</t>
  </si>
  <si>
    <t>Ejercicio 2005</t>
  </si>
  <si>
    <t>'32200-2006-0000-00000-000</t>
  </si>
  <si>
    <t>Ejercicio 2006</t>
  </si>
  <si>
    <t>'32200-2007-0000-00000-000</t>
  </si>
  <si>
    <t>Ejercicio 2007</t>
  </si>
  <si>
    <t>'32200-2008-0000-00000-000</t>
  </si>
  <si>
    <t>Ejercicio 2008</t>
  </si>
  <si>
    <t>'32200-2009-0000-00000-000</t>
  </si>
  <si>
    <t>Ejercicio 2009</t>
  </si>
  <si>
    <t>'32200-2010-0000-00000-000</t>
  </si>
  <si>
    <t>Ejercicio 2010</t>
  </si>
  <si>
    <t>'32200-2011-0000-00000-000</t>
  </si>
  <si>
    <t>Ejercicio 2011</t>
  </si>
  <si>
    <t>'32200-2012-0000-00000-000</t>
  </si>
  <si>
    <t>Ejercicio 2012</t>
  </si>
  <si>
    <t>'32200-2013-0000-00000-000</t>
  </si>
  <si>
    <t>Ejercicio 2013</t>
  </si>
  <si>
    <t>'32200-2014-0000-00000-000</t>
  </si>
  <si>
    <t>Ejercicio 2014</t>
  </si>
  <si>
    <t>'32200-2015-0000-00000-000</t>
  </si>
  <si>
    <t>Ejercicio 2015</t>
  </si>
  <si>
    <t>32200-2016-0000-00000-000</t>
  </si>
  <si>
    <t>Ejercicio 2016</t>
  </si>
  <si>
    <t>RESULTADOS DEL EJERCICIO (AHORRO/ DESAHORRO)</t>
  </si>
  <si>
    <t>'11110-0001-0000-00000-000</t>
  </si>
  <si>
    <t>Fondo Fijo de Taquillas</t>
  </si>
  <si>
    <t>'11110-0002-0000-00000-000</t>
  </si>
  <si>
    <t>Fondo Fijo de Tienda 1</t>
  </si>
  <si>
    <t>'11110-0003-0000-00000-000</t>
  </si>
  <si>
    <t>Fondo Fijo de Cafeterías</t>
  </si>
  <si>
    <t>'11110-0004-0000-00000-000</t>
  </si>
  <si>
    <t>Fondo Fijo de Centro del Saber</t>
  </si>
  <si>
    <t>'11110-0005-0000-00000-000</t>
  </si>
  <si>
    <t>Caja de Recaudacion de Ingresos</t>
  </si>
  <si>
    <t>'11120-0001-0000-00000-000</t>
  </si>
  <si>
    <t>Banorte Operacion Explora Cta 0128527991</t>
  </si>
  <si>
    <t>'11120-0002-0000-00000-000</t>
  </si>
  <si>
    <t>Banco del Bajio Cta.3970563</t>
  </si>
  <si>
    <t>'11140-0004-0000-00000-000</t>
  </si>
  <si>
    <t>Inversion Banorte</t>
  </si>
  <si>
    <t>'11140-0006-0000-00000-000</t>
  </si>
  <si>
    <t xml:space="preserve">Inversion Bajio Renovacion Eq Educativo </t>
  </si>
  <si>
    <t>'11150-0007-0000-00000-000</t>
  </si>
  <si>
    <t>Banorte Cta. 0589568997</t>
  </si>
  <si>
    <t>'11150-0010-0000-00000-000</t>
  </si>
  <si>
    <t>Banco del Bajio Concyteg</t>
  </si>
  <si>
    <t>'11150-0012-0000-00000-000</t>
  </si>
  <si>
    <t>Banco del Bajio Renovovación Eq Educativo Divulgac</t>
  </si>
  <si>
    <t>12369-0000-0000-00000-000</t>
  </si>
  <si>
    <t>Trabajos de acabados en edificaciones y otros trab</t>
  </si>
  <si>
    <t>TOTAL 1230</t>
  </si>
  <si>
    <t>TOTAL 1240 Y 1250</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</si>
  <si>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</si>
  <si>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</si>
  <si>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</si>
  <si>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</si>
  <si>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</si>
  <si>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</si>
  <si>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</si>
  <si>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</si>
  <si>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</si>
  <si>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</si>
  <si>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</si>
  <si>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BANCO SANTANDER MEXICANO</t>
  </si>
  <si>
    <t>MESA DE DINERO</t>
  </si>
  <si>
    <t>11221-0000-0010-0002</t>
  </si>
  <si>
    <t>ESCUELA PROFESIONAL DE COMERCIO Y ADMINISTRACION</t>
  </si>
  <si>
    <t>11221-0000-0010-0004</t>
  </si>
  <si>
    <t>REYES NAVA JUAN ANTONIO</t>
  </si>
  <si>
    <t>11221-0000-0010-0008</t>
  </si>
  <si>
    <t>INSTITUTO ESTATAL DE LA CULTURA</t>
  </si>
  <si>
    <t>11221-0000-0010-0013</t>
  </si>
  <si>
    <t>11221-0000-0010-0014</t>
  </si>
  <si>
    <t>FORUM CULTURAL GUANAJUATO</t>
  </si>
  <si>
    <t>11221-0000-0010-0017</t>
  </si>
  <si>
    <t>SISTEMA DE AGUA POTABLE Y ALCANTARILLADO DE LEON</t>
  </si>
  <si>
    <t>11221-0000-0010-0018</t>
  </si>
  <si>
    <t>ORTIZ CHAVEZ MARIA CONCEPCION</t>
  </si>
  <si>
    <t>11221-0000-0010-0020</t>
  </si>
  <si>
    <t>SEGOVIA FLORES HECTOR MANUEL</t>
  </si>
  <si>
    <t>11221-0000-0010-0021</t>
  </si>
  <si>
    <t>PARTIDO ACCION NACIONAL</t>
  </si>
  <si>
    <t>11221-0000-0010-0022</t>
  </si>
  <si>
    <t>ARIAS SOSA MARIA TERESA</t>
  </si>
  <si>
    <t>11221-0000-0010-0025</t>
  </si>
  <si>
    <t>INSTITUTO NACIONAL DE BELLAS ARTES</t>
  </si>
  <si>
    <t>11221-0000-0010-0026</t>
  </si>
  <si>
    <t>COMUNIDADES INFANTILES RHUAA</t>
  </si>
  <si>
    <t>11221-0000-0010-0027</t>
  </si>
  <si>
    <t>UNIVERSIDAD DE LA SALLE BAJIO</t>
  </si>
  <si>
    <t>11221-0000-0010-0041</t>
  </si>
  <si>
    <t>11221-0000-0010-0042</t>
  </si>
  <si>
    <t>GAYTAN AGUIÑAGA IRMA</t>
  </si>
  <si>
    <t>11221-0000-0010-0043</t>
  </si>
  <si>
    <t>AGUILAR OLGUÍN FLAVIO</t>
  </si>
  <si>
    <t>11221-0000-0010-0047</t>
  </si>
  <si>
    <t>PUBLICO EN GENERAL</t>
  </si>
  <si>
    <t>11221-0000-0010-0049</t>
  </si>
  <si>
    <t>ETK BOLETOS SA DE CV</t>
  </si>
  <si>
    <t>11221-0000-0010-0051</t>
  </si>
  <si>
    <t>LA CASA DEL QUIJOTE SA DE CV</t>
  </si>
  <si>
    <t>11221-0000-0010-0054</t>
  </si>
  <si>
    <t>SOCIEDAD DE MEXICO DE FOTOGRAFOS PROFESIONALES</t>
  </si>
  <si>
    <t>11221-0000-0010-0065</t>
  </si>
  <si>
    <t>SECRETARIA DE CULTURA</t>
  </si>
  <si>
    <t>11221-0000-0010-0067</t>
  </si>
  <si>
    <t>VARR PRODUCCIONES, SA DE CV</t>
  </si>
  <si>
    <t>11221-0000-0010-0068</t>
  </si>
  <si>
    <t>FERNANDEZ CERVANTES ANDRES</t>
  </si>
  <si>
    <t>11221-0000-0010-0072</t>
  </si>
  <si>
    <t>OCHOA POHLS ELSA CATALINA</t>
  </si>
  <si>
    <t>11221-0000-0010-0073</t>
  </si>
  <si>
    <t>SECRETARIA DE EDUCACION DE GUANAJUATO</t>
  </si>
  <si>
    <t>11221-0000-0010-0078</t>
  </si>
  <si>
    <t>PROMOTORA DE PROYECTOS COMERCIALES, SACV</t>
  </si>
  <si>
    <t>11249-0000-0001-0001</t>
  </si>
  <si>
    <t>IVA A FAVOR</t>
  </si>
  <si>
    <t>11249-0000-0001-0003</t>
  </si>
  <si>
    <t>IVA ACREDITABLE PENDIENTE DE PAGO</t>
  </si>
  <si>
    <t>11231-0000-0002-0003</t>
  </si>
  <si>
    <t>LOPEZ SANDRA MARIBEL</t>
  </si>
  <si>
    <t>Descuento al liberarse finiquito (Juicio)</t>
  </si>
  <si>
    <t>Vigente</t>
  </si>
  <si>
    <t>11231-0000-0002-0018</t>
  </si>
  <si>
    <t>PEREZ CORDERO LAURA</t>
  </si>
  <si>
    <t>Gasto por Comprobar</t>
  </si>
  <si>
    <t>11231-0000-0002-0021</t>
  </si>
  <si>
    <t>TRUJILLO SERRANO JOSE</t>
  </si>
  <si>
    <t>11231-0000-0002-0033</t>
  </si>
  <si>
    <t>RAMIREZ GONZALEZ LEONARDO</t>
  </si>
  <si>
    <t>11231-0000-0002-0058</t>
  </si>
  <si>
    <t>LANDEROS GUERRERO ROBERTO CARLOS</t>
  </si>
  <si>
    <t>11231-0000-0002-0059</t>
  </si>
  <si>
    <t>PONCE DURAN MONICA GUADALUPE</t>
  </si>
  <si>
    <t>11231-0000-0002-0065</t>
  </si>
  <si>
    <t>ANDRADE SILVA MARTHA PATRICIA</t>
  </si>
  <si>
    <t>11231-0000-0002-0072</t>
  </si>
  <si>
    <t>SANCHEZ GUTIERREZ ALEJANDRA</t>
  </si>
  <si>
    <t>11231-0000-0002-0073</t>
  </si>
  <si>
    <t>FLORES RIVEIRA CARLOS MARIA</t>
  </si>
  <si>
    <t>11231-0000-0002-0074</t>
  </si>
  <si>
    <t>NILO FERNANDEZ KATIA</t>
  </si>
  <si>
    <t>11231-0000-0002-0076</t>
  </si>
  <si>
    <t>ALVEAR GARCIA JOSÉ ANTONIO</t>
  </si>
  <si>
    <t>11231-0000-0002-0077</t>
  </si>
  <si>
    <t>MEZA NEGRETE JOSE LUIS</t>
  </si>
  <si>
    <t>11231-0000-0002-0080</t>
  </si>
  <si>
    <t>ZARATE GARCIA KARLA</t>
  </si>
  <si>
    <t>11231-0000-0003-0004</t>
  </si>
  <si>
    <t>11231-0000-0003-0014</t>
  </si>
  <si>
    <t>Proceso judicial</t>
  </si>
  <si>
    <t>11231-0000-0003-0016</t>
  </si>
  <si>
    <t>HERNANDEZ FELIPE DE JESUS</t>
  </si>
  <si>
    <t>Descuento de anticipo via nomina</t>
  </si>
  <si>
    <t>11231-0000-0003-0019</t>
  </si>
  <si>
    <t>PEREZ MORENO JAVIER IGNACIO</t>
  </si>
  <si>
    <t>11231-0000-0003-0033</t>
  </si>
  <si>
    <t>RIVERA RAMIREZ GRACIELA</t>
  </si>
  <si>
    <t>11231-0000-0003-0043</t>
  </si>
  <si>
    <t>MANZO RODRIGUEZ CLAUDIA LORENA</t>
  </si>
  <si>
    <t>11231-0000-0003-0046</t>
  </si>
  <si>
    <t>GONZALEZ BARROSO ALFREDO</t>
  </si>
  <si>
    <t>11231-0000-0003-0059</t>
  </si>
  <si>
    <t>MARTINEZ TOVAR ANA FRANCISCA</t>
  </si>
  <si>
    <t>11231-0000-0003-0073</t>
  </si>
  <si>
    <t>PORRAS JUAREZ FRANCISCO JAVIER</t>
  </si>
  <si>
    <t>11231-0000-0003-0079</t>
  </si>
  <si>
    <t>TORRES NERI JUAN ANTONIO</t>
  </si>
  <si>
    <t>11231-0000-0003-0098</t>
  </si>
  <si>
    <t>VALADEZ CAMARENA JOSE FERNANDO</t>
  </si>
  <si>
    <t>11231-0000-0003-0099</t>
  </si>
  <si>
    <t>PANTOJA BUSTAMANTE GUILLERMO TADEO</t>
  </si>
  <si>
    <t>11231-0000-0003-0100</t>
  </si>
  <si>
    <t>PONCE MONTERO RODOLFO</t>
  </si>
  <si>
    <t>11231-0000-0003-0103</t>
  </si>
  <si>
    <t>MANRIQUE CANDELAS MA TRINIDA</t>
  </si>
  <si>
    <t>11231-0000-0003-0104</t>
  </si>
  <si>
    <t>SALCEDO RICARDO</t>
  </si>
  <si>
    <t>11231-0000-0003-0107</t>
  </si>
  <si>
    <t>KEYS SANCHEZ EDUARDO</t>
  </si>
  <si>
    <t>11231-0000-0003-0115</t>
  </si>
  <si>
    <t>GARCIA COSTALES MARIA</t>
  </si>
  <si>
    <t>11231-0000-0003-0137</t>
  </si>
  <si>
    <t>LUGO LOPEZ ISRAEL ANDRES</t>
  </si>
  <si>
    <t>11231-0000-0003-0156</t>
  </si>
  <si>
    <t>BARAJAS HERNANDEZ CHRISTIAN</t>
  </si>
  <si>
    <t>11231-0000-0003-0157</t>
  </si>
  <si>
    <t>ALCOCER PULIDO IGNACIO</t>
  </si>
  <si>
    <t>11231-0000-0003-0158</t>
  </si>
  <si>
    <t>CARRILLO CALDERON IRIS</t>
  </si>
  <si>
    <t>11231-0000-0003-0159</t>
  </si>
  <si>
    <t>GUTIERREZ VAZQUEZ JOSE LUIS</t>
  </si>
  <si>
    <t>11231-0000-0003-0160</t>
  </si>
  <si>
    <t>SAUCEDO VALADEZ LUIS GERONIMO</t>
  </si>
  <si>
    <t>11231-0000-0003-0161</t>
  </si>
  <si>
    <t>JAIMES JURADO ESTEBAN</t>
  </si>
  <si>
    <t>11231-0000-0003-0162</t>
  </si>
  <si>
    <t>ALCARAZ CASTRO JORGE BRAULIO DE JESUS</t>
  </si>
  <si>
    <t>11231-0000-0003-0163</t>
  </si>
  <si>
    <t>SMITH VELAZQUEZ JAQUELINE</t>
  </si>
  <si>
    <t>11231-0000-0003-0164</t>
  </si>
  <si>
    <t>GUTIERREZ HERRERA MABEL GISELA</t>
  </si>
  <si>
    <t>11231-0000-0003-0165</t>
  </si>
  <si>
    <t>HERNANDEZ GONZALEZ CARLOS ANTONIO</t>
  </si>
  <si>
    <t>11231-0000-0003-0166</t>
  </si>
  <si>
    <t>PARAMO LOPEZ ADELA PALMIRA</t>
  </si>
  <si>
    <t>11231-0000-0003-0193</t>
  </si>
  <si>
    <t>TAVARES ROMERO OCTAVIO ENRIQUE</t>
  </si>
  <si>
    <t>11231-0000-0003-0199</t>
  </si>
  <si>
    <t>CRUZ NUÑEZ CARLOS</t>
  </si>
  <si>
    <t>11231-0000-0003-0200</t>
  </si>
  <si>
    <t>DE ANDA ALVAREZ NICOLAS</t>
  </si>
  <si>
    <t>11231-0000-0003-0201</t>
  </si>
  <si>
    <t>GONZALEZ GARCIA JONATHAN JOSAFAT</t>
  </si>
  <si>
    <t>11231-0000-0003-0202</t>
  </si>
  <si>
    <t>LOFARO FUENTES AMALFI NILLILIA</t>
  </si>
  <si>
    <t>11231-0000-0003-0203</t>
  </si>
  <si>
    <t>MEDINA REGALADO ARANTXA CARRE</t>
  </si>
  <si>
    <t>11231-0000-0003-0204</t>
  </si>
  <si>
    <t>MUÑOZ ESQUIVEL EDUARDO FRANCISCO</t>
  </si>
  <si>
    <t>11231-0000-0003-0205</t>
  </si>
  <si>
    <t>HERNANDEZ GOMEZ MA. DEL ROCIO</t>
  </si>
  <si>
    <t>11231-0000-0003-0206</t>
  </si>
  <si>
    <t>MARTINEZ HERMENEGILDO JOSE ANTONIO</t>
  </si>
  <si>
    <t>11231-0000-0003-0207</t>
  </si>
  <si>
    <t>SERNA GUERRERO MA. GUADALUPE</t>
  </si>
  <si>
    <t>11231-0000-0003-0208</t>
  </si>
  <si>
    <t>SANCHEZ GONZALEZ MARIA DEL SOL</t>
  </si>
  <si>
    <t>11231-0000-0003-0209</t>
  </si>
  <si>
    <t>TORRES DIAZ ULISES ABRAHAM</t>
  </si>
  <si>
    <t>11231-0000-0003-0232</t>
  </si>
  <si>
    <t>MACIAS GONZALEZ OFELIA</t>
  </si>
  <si>
    <t>11231-0000-0003-0239</t>
  </si>
  <si>
    <t>HERNANDEZ RODRIGUEZ EDUARDO</t>
  </si>
  <si>
    <t>11231-0000-0003-0240</t>
  </si>
  <si>
    <t>11231-0000-0003-0242</t>
  </si>
  <si>
    <t>ALVAREZ MARICHES ISAIAS</t>
  </si>
  <si>
    <t>11310-0000-0001-0008</t>
  </si>
  <si>
    <t>TELEFONOS DE MEXICO</t>
  </si>
  <si>
    <t>POR RECUPERAR</t>
  </si>
  <si>
    <t>VIGENTE</t>
  </si>
  <si>
    <t>11310-0000-0001-0017</t>
  </si>
  <si>
    <t>GRUPO TURISTICO DEL CENTRO DE OCCIDENTE</t>
  </si>
  <si>
    <t>PENDIENTE DE ENTREGAR DOCUMENTACIÓN</t>
  </si>
  <si>
    <t>11310-0000-0001-0045</t>
  </si>
  <si>
    <t>LEON OFICINA DE CONVENCIONES Y VISITANTES</t>
  </si>
  <si>
    <t>11310-0000-0001-0047</t>
  </si>
  <si>
    <t>OSORNIO CUADROS ARTURO</t>
  </si>
  <si>
    <t>11310-0000-0001-0061</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</si>
  <si>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</si>
  <si>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</si>
  <si>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</si>
  <si>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</si>
  <si>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</si>
  <si>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</si>
  <si>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</si>
  <si>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</si>
  <si>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</si>
  <si>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</si>
  <si>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</si>
  <si>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</si>
  <si>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</si>
  <si>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</si>
  <si>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</si>
  <si>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11310-0000-0001-0086</t>
  </si>
  <si>
    <t>ARENAS MENA ALEJANDRO</t>
  </si>
  <si>
    <t>11310-0000-0001-0087</t>
  </si>
  <si>
    <t>GRUPO CODIGO</t>
  </si>
  <si>
    <t>11310-0000-0001-0088</t>
  </si>
  <si>
    <t>GODINEZ VILLANUEVA ABRAHAM</t>
  </si>
  <si>
    <t>11310-0000-0001-0090</t>
  </si>
  <si>
    <t>TS GLOBAL SOLUTION SA DE CV</t>
  </si>
  <si>
    <t>11310-0000-0001-0091</t>
  </si>
  <si>
    <t>GASCA MACIAS KARLA EVELIA</t>
  </si>
  <si>
    <t>11310-0000-0001-0093</t>
  </si>
  <si>
    <t>GONZALEZ MONTUY JOSE LUIS</t>
  </si>
  <si>
    <t>11310-0000-0001-0094</t>
  </si>
  <si>
    <t>11310-0000-0001-0095</t>
  </si>
  <si>
    <t>RIVERA VARGAS DAVID ANGEL</t>
  </si>
  <si>
    <t>11310-0000-0001-0097</t>
  </si>
  <si>
    <t>CHAVEZ MONTOYA TERESA</t>
  </si>
  <si>
    <t>11310-0000-0001-0098</t>
  </si>
  <si>
    <t>RODRIGUEZ MACIAS ITZEL</t>
  </si>
  <si>
    <t>11310-0000-0001-0099</t>
  </si>
  <si>
    <t>PUBLICIDAD EFECTIVA DE LEON SA DE CV</t>
  </si>
  <si>
    <t>11310-0000-0001-0102</t>
  </si>
  <si>
    <t>SOLUCION DIGITAL EMPRESARIAL SA DE CV</t>
  </si>
  <si>
    <t>11310-0000-0001-0103</t>
  </si>
  <si>
    <t>CARDENAS CASTRO CARLOS ALBERTO</t>
  </si>
  <si>
    <t>11310-0000-0001-0104</t>
  </si>
  <si>
    <t>BODEGA DE VIDRIOS Y CRISTALES DE LEON</t>
  </si>
  <si>
    <t>11310-0000-0001-0110</t>
  </si>
  <si>
    <t>SERVICIOS CORPORATOVOS BROWS</t>
  </si>
  <si>
    <t>11310-0000-0001-0115</t>
  </si>
  <si>
    <t>MENDEZ GARCIA EDITH DEL ROSARIO</t>
  </si>
  <si>
    <t>11310-0000-0001-0117</t>
  </si>
  <si>
    <t>LUCA SILVIU CRISTIAN</t>
  </si>
  <si>
    <t>11310-0000-0001-0118</t>
  </si>
  <si>
    <t>SEARS OPERADORA MEXICO</t>
  </si>
  <si>
    <t>11310-0000-0001-0125</t>
  </si>
  <si>
    <t>11310-0000-0001-0126</t>
  </si>
  <si>
    <t>MENDEZ AGUAYO MARIA FERNANDA</t>
  </si>
  <si>
    <t>11310-0000-0001-0128</t>
  </si>
  <si>
    <t>GECTECH DE MÉXICO SA DE CV</t>
  </si>
  <si>
    <t>12412-5121-0000-0000</t>
  </si>
  <si>
    <t>Equipo de cómputo y de tecnologías de la información</t>
  </si>
  <si>
    <t>Otro mobiliario y Equipo de administarción</t>
  </si>
  <si>
    <t>12421-5211-0000-0000</t>
  </si>
  <si>
    <t>Equipos y aparatos audiovisuales</t>
  </si>
  <si>
    <t>12423-5231-0000-0000</t>
  </si>
  <si>
    <t>Camaras fotograficas y de video</t>
  </si>
  <si>
    <t>Vehiculos y  Equipo terrestre</t>
  </si>
  <si>
    <t>12467-5651-0000-0000</t>
  </si>
  <si>
    <t>Equipo de comunicación y telecomunicaciones</t>
  </si>
  <si>
    <t>HERRAMIENTAS</t>
  </si>
  <si>
    <t>Otros equipos</t>
  </si>
  <si>
    <t>12471-5131-0000-0000</t>
  </si>
  <si>
    <t>Bienes Artisticos Culturales y Cientificos</t>
  </si>
  <si>
    <t>12631-0000-0001-0000</t>
  </si>
  <si>
    <t>DEPRECIACION  DE MOBILIARIO Y EQUIPO</t>
  </si>
  <si>
    <t>LINEA RECTA</t>
  </si>
  <si>
    <t>12632-0000-0001-0000</t>
  </si>
  <si>
    <t>DEPRECIACION MOB Y EQ EDUCACIONAL Y RECR</t>
  </si>
  <si>
    <t>12634-0000-0001-0000</t>
  </si>
  <si>
    <t>DEPRECIACION DE EQUIPO DE TRANSPORTE</t>
  </si>
  <si>
    <t>12636-0000-0001-0000</t>
  </si>
  <si>
    <t>DEPRECIACION DE HERRAMIENTA</t>
  </si>
  <si>
    <t>12637-0000-0001-0000</t>
  </si>
  <si>
    <t>DEPRECIACION DE BIENES INFORMATICOS</t>
  </si>
  <si>
    <t>Amortizacion Por Tiempo</t>
  </si>
  <si>
    <t>12651-0000-0001-0000</t>
  </si>
  <si>
    <t>AMORTIZACION DE SOFTWARE</t>
  </si>
  <si>
    <t>12731-0000-0001-0000</t>
  </si>
  <si>
    <t>COMUNICACIONES NEXTEL DE MEXICO</t>
  </si>
  <si>
    <t>Deposito en Garantia</t>
  </si>
  <si>
    <t>12731-0000-0002-0000</t>
  </si>
  <si>
    <t>COMISION FEDERAL DE ELCTRICIDAD</t>
  </si>
  <si>
    <t>21121-0000-0002-0027</t>
  </si>
  <si>
    <t>IMPRESOS DEL BAJIO(IMEBA)</t>
  </si>
  <si>
    <t>SE REALIZARA PAGO</t>
  </si>
  <si>
    <t>21121-0000-0002-0033</t>
  </si>
  <si>
    <t>LINOTIPOGRAFICA DAVALOS</t>
  </si>
  <si>
    <t>21121-0000-0002-0036</t>
  </si>
  <si>
    <t>PADILLA HERMANOS IMPRESORA SA</t>
  </si>
  <si>
    <t>21121-0000-0002-0061</t>
  </si>
  <si>
    <t>GRUPO TURISTICO DEL CENTRO OCCID</t>
  </si>
  <si>
    <t>21121-0000-0002-0080</t>
  </si>
  <si>
    <t>HOTELES MODERNOS</t>
  </si>
  <si>
    <t>21121-0000-0002-0082</t>
  </si>
  <si>
    <t>21121-0000-0002-0109</t>
  </si>
  <si>
    <t>RAMIREZ CISNEROS JUAN MANUEL</t>
  </si>
  <si>
    <t>21121-0000-0002-0119</t>
  </si>
  <si>
    <t>AUTOBUSES DE LA PIEDAD SA DE CV</t>
  </si>
  <si>
    <t>21121-0000-0002-0130</t>
  </si>
  <si>
    <t>21121-0000-0002-0176</t>
  </si>
  <si>
    <t>PROTECCION ELECTRONICA MONTERREY SA DE C</t>
  </si>
  <si>
    <t>21121-0000-0002-0196</t>
  </si>
  <si>
    <t>OLVERA MORENO DAVID</t>
  </si>
  <si>
    <t>21121-0000-0002-0338</t>
  </si>
  <si>
    <t>TINOCO GARCIA PAOLA</t>
  </si>
  <si>
    <t>21121-0000-0002-0349</t>
  </si>
  <si>
    <t>MENCHACA FERNANDEZ LUIS ALBERTO</t>
  </si>
  <si>
    <t>21121-0000-0002-0392</t>
  </si>
  <si>
    <t>21121-0000-0002-0428</t>
  </si>
  <si>
    <t>VAZQUEZ ZUÑIGA OSCAR ULISES</t>
  </si>
  <si>
    <t>21121-0000-0002-0456</t>
  </si>
  <si>
    <t>EOS SOLUCIONES S DE RL DE CV</t>
  </si>
  <si>
    <t>21121-0000-0002-0476</t>
  </si>
  <si>
    <t>AGUILAR JIMENEZ ERIK ALEJANDRO</t>
  </si>
  <si>
    <t>21121-0000-0002-0528</t>
  </si>
  <si>
    <t>ALCANTAR ALONSO MAURICIO ALEJANDRO</t>
  </si>
  <si>
    <t>21121-0000-0002-0530</t>
  </si>
  <si>
    <t>21121-0000-0002-0531</t>
  </si>
  <si>
    <t>LOPEZ LOPEZ CHRISTIAN JESUS</t>
  </si>
  <si>
    <t>21121-0000-0002-0534</t>
  </si>
  <si>
    <t>GECTECH DE MEXICO SA DE CV</t>
  </si>
  <si>
    <t>21121-0000-0002-0538</t>
  </si>
  <si>
    <t>21121-0000-0002-0562</t>
  </si>
  <si>
    <t>SILVIU LUCA CRISTIAN</t>
  </si>
  <si>
    <t>21121-0000-0002-0582</t>
  </si>
  <si>
    <t>ALMANZA OROZCO BRAULIO SALVADOR</t>
  </si>
  <si>
    <t>21121-0000-0002-0609</t>
  </si>
  <si>
    <t>EVOLUTION SYSTEM SA DE CV</t>
  </si>
  <si>
    <t>21121-0000-0002-0615</t>
  </si>
  <si>
    <t>PEGASO PCS SA DE CV</t>
  </si>
  <si>
    <t>21121-0000-0002-0618</t>
  </si>
  <si>
    <t>RUBIO HERNANDEZ BEATRIZ AURORA</t>
  </si>
  <si>
    <t>21121-0000-0002-0619</t>
  </si>
  <si>
    <t>GUERRERO SALDAÑA JOSE ALEJANDRO</t>
  </si>
  <si>
    <t>21121-0000-0002-0622</t>
  </si>
  <si>
    <t>GARCIA BELMONTE JOSE GUADALUPE</t>
  </si>
  <si>
    <t>21121-0000-0002-0628</t>
  </si>
  <si>
    <t>MAQUINAS REFACCIONES Y SERVICIOS SA DE CV</t>
  </si>
  <si>
    <t>21121-0000-0002-0632</t>
  </si>
  <si>
    <t>REED MULTIMEDIA S DE RL DE CV</t>
  </si>
  <si>
    <t>21121-0000-0002-0633</t>
  </si>
  <si>
    <t>DIAZ CUESTA GUILLERMO</t>
  </si>
  <si>
    <t>21121-0000-0002-0640</t>
  </si>
  <si>
    <t>HERNANDEZ CONTRERAS GABRIEL</t>
  </si>
  <si>
    <t>21121-0000-0002-0646</t>
  </si>
  <si>
    <t>GONZALEZ PEREZ JESUS ALEJANDRO</t>
  </si>
  <si>
    <t>21121-0000-0002-0687</t>
  </si>
  <si>
    <t>SERVIN AGUIRRE LOURDES SELENIA</t>
  </si>
  <si>
    <t>21121-0000-0002-0692</t>
  </si>
  <si>
    <t>MULTISERVICIOS ARELLANO SA DE CV</t>
  </si>
  <si>
    <t>21121-0000-0002-0714</t>
  </si>
  <si>
    <t>OLIVARES CONTRERAS CRISTOPHER ADRIAN</t>
  </si>
  <si>
    <t>21121-0000-0002-0726</t>
  </si>
  <si>
    <t>GUERRERO SOTO MA ELENA</t>
  </si>
  <si>
    <t>21121-0000-0002-0766</t>
  </si>
  <si>
    <t>OTERO DE SAAVEDRA ANDREA DE PASCUAL</t>
  </si>
  <si>
    <t>21121-0000-0002-0767</t>
  </si>
  <si>
    <t>ROMERO SANCHEZ MONICA MARCELL</t>
  </si>
  <si>
    <t>21121-0000-0002-0800</t>
  </si>
  <si>
    <t>ZAVALA BARRAZA JOSE DE JESUS</t>
  </si>
  <si>
    <t>21121-0000-0002-0801</t>
  </si>
  <si>
    <t>BARTILOTTI BIGURRA DORA YTZELL</t>
  </si>
  <si>
    <t>21121-0000-0002-0802</t>
  </si>
  <si>
    <t>MODELOS PROFESIONALES AMPMM, SA DE CV</t>
  </si>
  <si>
    <t>10% ISR RET HONORARIOS Y ARRENDAMIENTO</t>
  </si>
  <si>
    <t>PAGO IMPUESTOS MENSUAL DICIEMBRE</t>
  </si>
  <si>
    <t>SUBSIDIO POR PRODUCTOS DEL TRABA</t>
  </si>
  <si>
    <t>21171-0000-0001-0005</t>
  </si>
  <si>
    <t>1% CEDULAR (HONORARIOS)</t>
  </si>
  <si>
    <t>21171-0000-0001-0007</t>
  </si>
  <si>
    <t>2% CEDULAR POR HONORARIOS</t>
  </si>
  <si>
    <t>21171-0000-0001-0008</t>
  </si>
  <si>
    <t>2% IMPUESTO SOBRE NOMINAS</t>
  </si>
  <si>
    <t>21172-0000-0001-0001</t>
  </si>
  <si>
    <t>CUOTAS IMSS</t>
  </si>
  <si>
    <t>SE REALIZARA PAGO EN LIQUIDACION IMSS DICIEMBRE</t>
  </si>
  <si>
    <t>21172-0000-0001-0002</t>
  </si>
  <si>
    <t>INVALIDEZ CESANTIA VEJEZ</t>
  </si>
  <si>
    <t>21172-0000-0001-0003</t>
  </si>
  <si>
    <t>5% INFONAVIT</t>
  </si>
  <si>
    <t>21179-0000-0002-0000</t>
  </si>
  <si>
    <t>IVA TRASLADADO PENDIENTE DE COBRO</t>
  </si>
  <si>
    <t>SE PAGARA CUANDO SEA EFECTIVAMENTE COBRADO</t>
  </si>
  <si>
    <t>21190-0000-0001-0003</t>
  </si>
  <si>
    <t>DEPOSITOS TAQUILLA</t>
  </si>
  <si>
    <t>SE EFECTUA REEMBOLSO AL CORTE DE CADA EVENTO AL EMPRESARIO TEATRAL</t>
  </si>
  <si>
    <t>21190-0000-0001-0007</t>
  </si>
  <si>
    <t>PROV CAJA CHICA</t>
  </si>
  <si>
    <t>21190-0000-0001-0008</t>
  </si>
  <si>
    <t>21190-0000-0001-0095</t>
  </si>
  <si>
    <t>ORDAZ VAZQUEZ MARIA ELENA</t>
  </si>
  <si>
    <t>SE REEMBOLSARA CUANDO SE EFECTUE EL TRAMITE SEGÚN LO ESTABLECIDO EN CONVENIO</t>
  </si>
  <si>
    <t>21190-0000-0001-0099</t>
  </si>
  <si>
    <t>CONACULTA (INTERES INVERSIONES)</t>
  </si>
  <si>
    <t>21190-0000-0001-0106</t>
  </si>
  <si>
    <t>OLMOS PADILLA ESTEPHANIA</t>
  </si>
  <si>
    <t>21190-0000-0001-0111</t>
  </si>
  <si>
    <t>RODRIGUEZ OSCAR</t>
  </si>
  <si>
    <t>21190-0000-0001-0112</t>
  </si>
  <si>
    <t>RICO MACIAS GUADALUPE DANIEL</t>
  </si>
  <si>
    <t>21190-0000-0001-0113</t>
  </si>
  <si>
    <t>MARQUEZ RIVAS JUAN</t>
  </si>
  <si>
    <t>21190-0000-0001-0114</t>
  </si>
  <si>
    <t>MARTINEZ VALDEZ JESUS MANUEL</t>
  </si>
  <si>
    <t>21190-0000-0001-0115</t>
  </si>
  <si>
    <t>21190-0000-0001-0116</t>
  </si>
  <si>
    <t>21190-0000-0001-0117</t>
  </si>
  <si>
    <t>ALBA DOMINGUEZ LAURA ELENA</t>
  </si>
  <si>
    <t>21190-0000-0001-0133</t>
  </si>
  <si>
    <t>ESCOBEDO VARELA JESUS ISRAEL</t>
  </si>
  <si>
    <t>21190-0000-0001-0134</t>
  </si>
  <si>
    <t>GARCIA CARPIO GRACIELA DE MARIA</t>
  </si>
  <si>
    <t>21190-0000-0001-0135</t>
  </si>
  <si>
    <t>NEGRETE ALVAREZ OSCAR ARTURO</t>
  </si>
  <si>
    <t>21190-0000-0001-0136</t>
  </si>
  <si>
    <t>QUINTANILLA MELGAR ABRAHAM LEONEL</t>
  </si>
  <si>
    <t>21190-0000-0001-0137</t>
  </si>
  <si>
    <t>21190-0000-0001-0138</t>
  </si>
  <si>
    <t>PAREDES SALINAS ULISES</t>
  </si>
  <si>
    <t>21190-0000-0001-0139</t>
  </si>
  <si>
    <t>GALLO DOLORES</t>
  </si>
  <si>
    <t>21190-0000-0001-0140</t>
  </si>
  <si>
    <t>FALCON RAMOS MA ENGRACIA</t>
  </si>
  <si>
    <t>21190-0000-0001-0141</t>
  </si>
  <si>
    <t>GARCÍA JUAN ANTONIO</t>
  </si>
  <si>
    <t>21190-0000-0001-0142</t>
  </si>
  <si>
    <t>PEREZ DE LA ROSA EDUARDO</t>
  </si>
  <si>
    <t>21190-0000-0001-0143</t>
  </si>
  <si>
    <t>CHICO VILLALOBOS ROBERTO</t>
  </si>
  <si>
    <t>21190-0000-0001-0145</t>
  </si>
  <si>
    <t>PEDROZA MARIA VICTORIA</t>
  </si>
  <si>
    <t>21190-0000-0001-0147</t>
  </si>
  <si>
    <t>21190-0000-0001-0148</t>
  </si>
  <si>
    <t>VERA PACHECO PATRICIA</t>
  </si>
  <si>
    <t>21190-0000-0001-0153</t>
  </si>
  <si>
    <t>GONZALEZ GARCIA ELVIA GRISELL</t>
  </si>
  <si>
    <t>21190-0000-0001-0154</t>
  </si>
  <si>
    <t>21190-0000-0001-0155</t>
  </si>
  <si>
    <t>CERON BECERRA ANGELICA PAULINA</t>
  </si>
  <si>
    <t>21190-0000-0001-0156</t>
  </si>
  <si>
    <t>MARES MAYAGOITIA MARIO GABRIEL</t>
  </si>
  <si>
    <t>21190-0000-0001-0157</t>
  </si>
  <si>
    <t>MARTINEZ BARAJAS BETHEL DAMARIS</t>
  </si>
  <si>
    <t>21190-0000-0001-0166</t>
  </si>
  <si>
    <t>RODRIGUEZ ALMAGUER JOEL</t>
  </si>
  <si>
    <t>21190-0000-0001-0171</t>
  </si>
  <si>
    <t>TORRES FLORES MIRIAM GUADALUPE</t>
  </si>
  <si>
    <t>21190-0000-0001-0174</t>
  </si>
  <si>
    <t>21190-0000-0001-0178</t>
  </si>
  <si>
    <t>PEREZ SANTANA ELVIRA ELIZABETH</t>
  </si>
  <si>
    <t>21190-0000-0001-0179</t>
  </si>
  <si>
    <t>MARTINEZ HERNANDEZ YUSSEL ISRAEL</t>
  </si>
  <si>
    <t>21190-0000-0001-0180</t>
  </si>
  <si>
    <t>FERNANDEZ PURATA HECTOR EDUARDO</t>
  </si>
  <si>
    <t>21190-0000-0001-0184</t>
  </si>
  <si>
    <t>GARCIA RAMOS JUAN OMAR</t>
  </si>
  <si>
    <t>21190-0000-0001-0185</t>
  </si>
  <si>
    <t>MARTINEZ ESPINOZA JOSE ANTONIO</t>
  </si>
  <si>
    <t>21190-0000-0001-0186</t>
  </si>
  <si>
    <t>MURGUIA SANCHEZ LUIS ERNESTO</t>
  </si>
  <si>
    <t>21190-0000-0001-0188</t>
  </si>
  <si>
    <t>TOVAR LOPEZ MIGUEL</t>
  </si>
  <si>
    <t>21190-0000-0001-0195</t>
  </si>
  <si>
    <t>GALLARDO SANCHEZ ARCHIVALDO</t>
  </si>
  <si>
    <t>21190-0000-0001-0197</t>
  </si>
  <si>
    <t>ARANDIA CHACON PEDRO BLADIMIR</t>
  </si>
  <si>
    <t>21190-0000-0001-0198</t>
  </si>
  <si>
    <t>21190-0000-0001-0199</t>
  </si>
  <si>
    <t>21190-0000-0001-0200</t>
  </si>
  <si>
    <t>21190-0000-0001-0201</t>
  </si>
  <si>
    <t>21190-0000-0001-0202</t>
  </si>
  <si>
    <t>21190-0000-0001-0203</t>
  </si>
  <si>
    <t>21190-0000-0001-0206</t>
  </si>
  <si>
    <t>GUERRA GONZALEZ DANIEL ALBERTO</t>
  </si>
  <si>
    <t>21190-0000-0001-0209</t>
  </si>
  <si>
    <t>21190-0000-0001-0211</t>
  </si>
  <si>
    <t>MUJICA GARCIA JESUS MANUEL</t>
  </si>
  <si>
    <t>21190-0000-0001-0212</t>
  </si>
  <si>
    <t>ALVAREZ AKIL JUAN PABLO</t>
  </si>
  <si>
    <t>21190-0000-0001-0215</t>
  </si>
  <si>
    <t>VAZQUEZ MORALES MAGALY</t>
  </si>
  <si>
    <t>21190-0000-0001-0218</t>
  </si>
  <si>
    <t>21190-0000-0001-0219</t>
  </si>
  <si>
    <t>ALVAREZ PALOMINO SARA EDITH</t>
  </si>
  <si>
    <t>21190-0000-0001-0232</t>
  </si>
  <si>
    <t>CARRILLO CALDERON IRIS CAROLA</t>
  </si>
  <si>
    <t>21190-0000-0001-0237</t>
  </si>
  <si>
    <t>ROMERO NAVARRO EMMANUEL</t>
  </si>
  <si>
    <t>21190-0000-0001-0241</t>
  </si>
  <si>
    <t>21190-0000-0001-0242</t>
  </si>
  <si>
    <t>GUIOT TENORIO MARIO</t>
  </si>
  <si>
    <t>21190-0000-0001-0243</t>
  </si>
  <si>
    <t>CARPIO TORRES DIEGO OMAR</t>
  </si>
  <si>
    <t>21190-0000-0001-0246</t>
  </si>
  <si>
    <t>QUINTANILLA MELGAR ADRIANA</t>
  </si>
  <si>
    <t>21190-0000-0001-0249</t>
  </si>
  <si>
    <t>RAMIREZ RODRIGUEZ JOSE FRANCISCO</t>
  </si>
  <si>
    <t>21190-0000-0001-0256</t>
  </si>
  <si>
    <t>21190-0000-0001-0257</t>
  </si>
  <si>
    <t>21190-0000-0001-0258</t>
  </si>
  <si>
    <t>21190-0000-0001-0260</t>
  </si>
  <si>
    <t>21190-0000-0001-0273</t>
  </si>
  <si>
    <t>CANTADOR CAMPOS JUAN ANTONIO</t>
  </si>
  <si>
    <t>21190-0000-0001-0276</t>
  </si>
  <si>
    <t>GONZALEZ RAMIREZ VIRGINIA</t>
  </si>
  <si>
    <t>21190-0000-0001-0283</t>
  </si>
  <si>
    <t>DE ANDA CARLOS</t>
  </si>
  <si>
    <t>21190-0000-0001-0287</t>
  </si>
  <si>
    <t>ROCHA QUIROGA ARACELI</t>
  </si>
  <si>
    <t>21190-0000-0001-0288</t>
  </si>
  <si>
    <t>BARBOLLA RAMIREZ ALEXANDRINA</t>
  </si>
  <si>
    <t>21190-0000-0001-0289</t>
  </si>
  <si>
    <t>CANCHOLA MARTINEZ EUGENIO</t>
  </si>
  <si>
    <t>21190-0000-0001-0294</t>
  </si>
  <si>
    <t>SANCHEZ ANDRADE REBECA</t>
  </si>
  <si>
    <t>21190-0000-0001-0300</t>
  </si>
  <si>
    <t>21190-0000-0001-0301</t>
  </si>
  <si>
    <t>BUSTAMANTE LEON J. LUZ</t>
  </si>
  <si>
    <t>21190-0000-0001-0304</t>
  </si>
  <si>
    <t>GUTIERREZ VAZQUEZ JOSE ULISES</t>
  </si>
  <si>
    <t>21190-0000-0001-0311</t>
  </si>
  <si>
    <t>VERDUZCO VERDUZCO IRMA</t>
  </si>
  <si>
    <t>21190-0000-0001-0315</t>
  </si>
  <si>
    <t>GARCIA ZUÑIGA FRANCISCO JAVIER</t>
  </si>
  <si>
    <t>21190-0000-0001-0324</t>
  </si>
  <si>
    <t>SALAS ROMO LILIANA VANESSA</t>
  </si>
  <si>
    <t>21190-0000-0001-0332</t>
  </si>
  <si>
    <t>SECRETARIA DE CULTURA MNT</t>
  </si>
  <si>
    <t>21190-0000-0001-0336</t>
  </si>
  <si>
    <t>GARCIA CORDOVA CESAR MANUEL</t>
  </si>
  <si>
    <t>21190-0000-0001-0349</t>
  </si>
  <si>
    <t>GUTIERREZ RODRIGUEZ BRIGIDA</t>
  </si>
  <si>
    <t>21190-0000-0001-0350</t>
  </si>
  <si>
    <t>21190-0000-0001-0351</t>
  </si>
  <si>
    <t>21190-0000-0001-0354</t>
  </si>
  <si>
    <t>OROZCO ALVAREZ LIZBETH</t>
  </si>
  <si>
    <t>21190-0000-0001-0355</t>
  </si>
  <si>
    <t>ORNELAS GONZALEZ HERIBERTO</t>
  </si>
  <si>
    <t>21190-0000-0001-0356</t>
  </si>
  <si>
    <t>MARTINEZ JUAREZ HUGO ENRIQUE</t>
  </si>
  <si>
    <t>21190-0000-0002-0001</t>
  </si>
  <si>
    <t>ANTICPO RENTA DE STANDS</t>
  </si>
  <si>
    <t>SE APLICARAN AL MOMENTO DE FACTURACION</t>
  </si>
  <si>
    <t>21190-0000-0002-0002</t>
  </si>
  <si>
    <t>ANTICIPO RENTA TEATROS</t>
  </si>
  <si>
    <t>21190-0000-0002-0004</t>
  </si>
  <si>
    <t>ANTICIPO OTROS</t>
  </si>
  <si>
    <t>21190-0000-0003-0002</t>
  </si>
  <si>
    <t>FAMSA</t>
  </si>
  <si>
    <t>21190-0000-0003-0003</t>
  </si>
  <si>
    <t>21190-0000-0003-0004</t>
  </si>
  <si>
    <t>21190-0000-0003-0005</t>
  </si>
  <si>
    <t>RET INFONAVIT(CREDITOS)</t>
  </si>
  <si>
    <t>21190-0000-0003-0007</t>
  </si>
  <si>
    <t>CAJA LIBERTAD</t>
  </si>
  <si>
    <t>21190-0000-0003-0014</t>
  </si>
  <si>
    <t>CAJA POPULAR ARBOLEDAS</t>
  </si>
  <si>
    <t>41730-0710-0001-0001</t>
  </si>
  <si>
    <t>CASA DE LA CULTURA "DIEGO RIVERA"</t>
  </si>
  <si>
    <t>41730-0710-0001-0003</t>
  </si>
  <si>
    <t>ESCUELA DE ARTES PLASTICAS "ANTONIO SEGOVIANO"</t>
  </si>
  <si>
    <t>41730-0710-0001-0005</t>
  </si>
  <si>
    <t>ESCUELA DE MUSICA DE LEON</t>
  </si>
  <si>
    <t>41730-0710-0001-0006</t>
  </si>
  <si>
    <t>SALONES DE CULTURA</t>
  </si>
  <si>
    <t>41730-0710-0001-0007</t>
  </si>
  <si>
    <t>CASA DE LA CULTURA "EFREN HERNANDEZ"</t>
  </si>
  <si>
    <t>INGRESOS FERIA DE LEON</t>
  </si>
  <si>
    <t>41730-0710-0004-0001</t>
  </si>
  <si>
    <t>INGRESOS POR TAQUILLA FIC</t>
  </si>
  <si>
    <t>41730-0710-0007-0001</t>
  </si>
  <si>
    <t>VENTA DE BOLETOS TEATRO ESCOLAR</t>
  </si>
  <si>
    <t>41730-0710-0007-0009</t>
  </si>
  <si>
    <t>OTROS</t>
  </si>
  <si>
    <t>41730-0710-0011-0002</t>
  </si>
  <si>
    <t>RENTA DE STAND "FERIA DEL LIBRO"</t>
  </si>
  <si>
    <t>41730-0710-0011-0003</t>
  </si>
  <si>
    <t>OTROS FERIA DEL LIBRO</t>
  </si>
  <si>
    <t>41730-0710-0013-0001</t>
  </si>
  <si>
    <t>VENTA DE BOLETOS FIAC</t>
  </si>
  <si>
    <t>41730-0710-0013-0003</t>
  </si>
  <si>
    <t>OTROS FIAC</t>
  </si>
  <si>
    <t>41730-0710-0014-0001</t>
  </si>
  <si>
    <t>VENTA DE BOLETOS "MUESTRA DE CINE"</t>
  </si>
  <si>
    <t>41730-0710-0016-0001</t>
  </si>
  <si>
    <t>APORTACIONES IEC</t>
  </si>
  <si>
    <t>41730-0710-0018-0002</t>
  </si>
  <si>
    <t>INGRESOS GALERIA "JESUS GALLARDO"</t>
  </si>
  <si>
    <t>41730-0710-0018-0004</t>
  </si>
  <si>
    <t>EVENTOS ICL</t>
  </si>
  <si>
    <t>41730-0710-0018-0005</t>
  </si>
  <si>
    <t>COMISION USO TERMINAL</t>
  </si>
  <si>
    <t>41730-0710-0018-0006</t>
  </si>
  <si>
    <t>PRESENTACIONES (BANDA MUNICIPAL, ORQUESTA, COROS)</t>
  </si>
  <si>
    <t>41730-0710-0018-0007</t>
  </si>
  <si>
    <t xml:space="preserve">APOYOS </t>
  </si>
  <si>
    <t>41730-0710-0018-0010</t>
  </si>
  <si>
    <t>41730-0710-0018-0012</t>
  </si>
  <si>
    <t>ALTERNATIVAS</t>
  </si>
  <si>
    <t>41730-0710-0018-0014</t>
  </si>
  <si>
    <t>OTROS INGRESOS CON IVA</t>
  </si>
  <si>
    <t>41730-0710-0019-0001</t>
  </si>
  <si>
    <t>ARRENDAMIENTO TEATRO "MANUEL DOBLADO"</t>
  </si>
  <si>
    <t>41730-0710-0019-0002</t>
  </si>
  <si>
    <t>ARRENDAMIENTO TEATRO "MARÍA GREVER"</t>
  </si>
  <si>
    <t>41730-0710-0020-0001</t>
  </si>
  <si>
    <t>MUESTRA NACIONAL DE TEATRO</t>
  </si>
  <si>
    <t>42230-0930-0001-0001</t>
  </si>
  <si>
    <t>INGRESOS POR SUBSIDIO MUNICIPIO</t>
  </si>
  <si>
    <t>NOMINA DEL PERSONAL</t>
  </si>
  <si>
    <t>51120-1211-0000-0000</t>
  </si>
  <si>
    <t>51120-1212-0000-0000</t>
  </si>
  <si>
    <t>51120-1221-0000-0000</t>
  </si>
  <si>
    <t>Sueldos base al personal eventual</t>
  </si>
  <si>
    <t>NOMINA DE MAESTROS</t>
  </si>
  <si>
    <t>PRIMAS POR AÑOS DE SERVICIOS EFECTIVOS PRESTADOS</t>
  </si>
  <si>
    <t>PRIMAS DE VACACIONES, DOMINICAL</t>
  </si>
  <si>
    <t>51130-1342-0000-0000</t>
  </si>
  <si>
    <t>RETRIBUCIONES POR ACTIVIDADES ESPECIALES</t>
  </si>
  <si>
    <t>51150-1522-0000-0000</t>
  </si>
  <si>
    <t>LIQUIDACIONES POR INDEMNIZACIONES Y POR SUELDOS Y SALARIOS CAIDOS</t>
  </si>
  <si>
    <t>51150-1592-0000-0000</t>
  </si>
  <si>
    <t>PREMIO POR PUNTUALIDAD</t>
  </si>
  <si>
    <t>51150-1593-0000-0000</t>
  </si>
  <si>
    <t>PREMIO POR ASISTENCIA</t>
  </si>
  <si>
    <t>51210-2111-0000-0000</t>
  </si>
  <si>
    <t>MATERIALES Y ÚTILES DE TECNOLOGÍAS DE LA INFORMACIÓN Y COMUNICACIONES</t>
  </si>
  <si>
    <t>MATERIAL IMPRESO E INFORMACIÓN DIGITAL</t>
  </si>
  <si>
    <t>MATERIALES Y ÚTILES DE ENSEÑANZA</t>
  </si>
  <si>
    <t>UTENSILIOS PARA EL SERVICIO DE ALIMENTACIÓN</t>
  </si>
  <si>
    <t>ARTÍCULOS METÁLICOS PARA LA CONSTRUCCIÓN</t>
  </si>
  <si>
    <t>51240-2481-0000-0000</t>
  </si>
  <si>
    <t>MATERIALES COMPLEMENTARIOS .</t>
  </si>
  <si>
    <t>OTROS MATERIALES Y ARTÍCULOS DE CONSTRUCCIÓN Y REPARACIÓN .</t>
  </si>
  <si>
    <t>Combustibles, lubricantes y aditivos destinados para actividades administrativas</t>
  </si>
  <si>
    <t>51270-2712-0000-0000</t>
  </si>
  <si>
    <t>VESTUARIO Y UNIFORMES ACTIVIDADES OPERATIVAS</t>
  </si>
  <si>
    <t>REFACCIONES Y ACCESORIOS MENORES DE EDIFICIOS</t>
  </si>
  <si>
    <t>REFACCIONES Y ACCESORIOS MENORES DE EQUIPO DE CÓMPUTO Y TECNOLOGÍAS DE LA INFORMACIÓN</t>
  </si>
  <si>
    <t>REFACCIONES Y ACCESORIOS MENORES DE EQUIPO DE TRANSPORTE</t>
  </si>
  <si>
    <t>SERVICIO TELEFONÍA TRADICIONAL</t>
  </si>
  <si>
    <t>SERVICIO TELEFONÍA CELULAR</t>
  </si>
  <si>
    <t>Servicios de acceso de Internet, redes y procesamiento de información</t>
  </si>
  <si>
    <t>51310-3172-0000-0000</t>
  </si>
  <si>
    <t>Arrendamiento de equipo y bienes informáticos</t>
  </si>
  <si>
    <t>51320-3251-0000-0000</t>
  </si>
  <si>
    <t>51320-3291-0000-0000</t>
  </si>
  <si>
    <t>51330-3321-0000-0000</t>
  </si>
  <si>
    <t>SERVICIOS DE DISEÑO, ARQUITECTURA, INGENIERÍA Y ACTIVIDADES RELACIONADAS</t>
  </si>
  <si>
    <t>51330-3331-0000-0000</t>
  </si>
  <si>
    <t>Servicios de procesos, técnica y en tecnologías de la información</t>
  </si>
  <si>
    <t>IMPRESIONES OFICIALES</t>
  </si>
  <si>
    <t>CONSERVACIÓN Y MANTENIMIENTO DE INMUEBLES</t>
  </si>
  <si>
    <t>51350-3513-0000-0000</t>
  </si>
  <si>
    <t>Adaptación de inmuebles</t>
  </si>
  <si>
    <t>INSTALACIÓN, REPARACIÓN Y MANTENIMIENTO DE MOBILIARIO Y EQUIPO DE ADMINISTRACIÓN, EDUCACIONAL Y RECREATIVO</t>
  </si>
  <si>
    <t>INSTALACIÓN, REPARACIÓN Y MANTENIMIENTO DE EQUIPO DE CÓMPUTO Y TECNOLOGÍA DE LA INFORMACIÓN</t>
  </si>
  <si>
    <t>REPARACIÓN Y MANTENIMIENTO DE EQUIPO DE TRANSPORTE</t>
  </si>
  <si>
    <t>INSTALACIÓN, REPARACIÓN Y MANTENIMIENTO DE MAQUINARIA, OTROS EQUIPOS Y HERRAMIENTA</t>
  </si>
  <si>
    <t>SERVICIOS DE LIMPIEZA Y MANEJO DE DESECHOS</t>
  </si>
  <si>
    <t>Servicios de Jardineria y Fumigacion</t>
  </si>
  <si>
    <t>Difusión por radio, televisión y otros medios de mensajes sobre programas y actividades gubernamentales</t>
  </si>
  <si>
    <t>Impresión y elaboración de publicaciones oficiales y de información en general para difusión</t>
  </si>
  <si>
    <t>PASAJES AÉREOS NACIONALES</t>
  </si>
  <si>
    <t>VIÁTICOS EN EL PAÍS.</t>
  </si>
  <si>
    <t>51370-3791-0000-0000</t>
  </si>
  <si>
    <t>51380-3831-0000-0000</t>
  </si>
  <si>
    <t>CORRESPONDE A GASTOS QUE SE REALIZAN PARA LLEVAR A CABO DIVERSOS PROYECTOS EN LOS QUE SE INCLUYEN HONORARIOS DE ARTISTAS, HOTELES, TRANSPORTE,COMIDAS ENTRE OTROS</t>
  </si>
  <si>
    <t>51380-3841-0000-0000</t>
  </si>
  <si>
    <t>Gastos de representación</t>
  </si>
  <si>
    <t>51380-3852-0000-0000</t>
  </si>
  <si>
    <t>GASTOS DE OFICINA Y ORGANIZACIÓN</t>
  </si>
  <si>
    <t>51390-3921-0000-0000</t>
  </si>
  <si>
    <t>PENAS, MULTAS, ACCESORIOS Y ACTUALIZACIONES</t>
  </si>
  <si>
    <t>51390-3991-0000-0000</t>
  </si>
  <si>
    <t>OTROS SERVICIOS GENERALES</t>
  </si>
  <si>
    <t>55151-0000-0001-0000</t>
  </si>
  <si>
    <t>DEPRECIACION DE MOBILIARIO Y EQUIPO</t>
  </si>
  <si>
    <t>55151-0000-0002-0000</t>
  </si>
  <si>
    <t>55151-0000-0003-0000</t>
  </si>
  <si>
    <t>DEPRECIACION MUEBLES EXCEPTO DE OFICINA Y ESTANTERIA</t>
  </si>
  <si>
    <t>55152-0000-0001-0000</t>
  </si>
  <si>
    <t>DEPRECIACION DE MOBILIARIO Y EQUIPO EDUCACIONAL Y RECREATIVO</t>
  </si>
  <si>
    <t>55156-0000-0001-0000</t>
  </si>
  <si>
    <t>DEPRECIACION DE HERRAMIENTAS</t>
  </si>
  <si>
    <t>55156-0000-0002-0000</t>
  </si>
  <si>
    <t>DEPRECIACION OTROS BIENES MUEBLES</t>
  </si>
  <si>
    <t>55171-0000-0001-0000</t>
  </si>
  <si>
    <t>55181-0000-0001-0000</t>
  </si>
  <si>
    <t>DISMINUCIÓN DE BIENES POR PÉRDIDA, OBSO</t>
  </si>
  <si>
    <t>31100-0000-0001-0001</t>
  </si>
  <si>
    <t>EN EFECTIVO</t>
  </si>
  <si>
    <t>Municipal</t>
  </si>
  <si>
    <t>31100-0000-0001-0002</t>
  </si>
  <si>
    <t>EN ESPECIE</t>
  </si>
  <si>
    <t>32100-0000-0001-0000</t>
  </si>
  <si>
    <t>DEL EJERCICIO</t>
  </si>
  <si>
    <t>32200-0000-0006-0000</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</si>
  <si>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</si>
  <si>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</si>
  <si>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</si>
  <si>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</si>
  <si>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</si>
  <si>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</si>
  <si>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</si>
  <si>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</si>
  <si>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</si>
  <si>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</si>
  <si>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</si>
  <si>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</si>
  <si>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</si>
  <si>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</si>
  <si>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</si>
  <si>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</si>
  <si>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</si>
  <si>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</si>
  <si>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</si>
  <si>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32200-0000-0028-0000</t>
  </si>
  <si>
    <t>2016</t>
  </si>
  <si>
    <t>32200-0300-0023-0000</t>
  </si>
  <si>
    <t>32200-0300-0026-0000</t>
  </si>
  <si>
    <t>DIRECCION GENERAL</t>
  </si>
  <si>
    <t>ADMINISTRACION</t>
  </si>
  <si>
    <t>11112-0000-0003-0000</t>
  </si>
  <si>
    <t>DIRECCION OPERATIVA</t>
  </si>
  <si>
    <t>GALERIA JESUS GALLARDO</t>
  </si>
  <si>
    <t>11112-0000-0005-0000</t>
  </si>
  <si>
    <t>CASA DE LA CULTURA</t>
  </si>
  <si>
    <t>11112-0000-0006-0000</t>
  </si>
  <si>
    <t>ESCUELA DE MUSICA</t>
  </si>
  <si>
    <t>11112-0000-0007-0000</t>
  </si>
  <si>
    <t>ESCUELA DE ARTES PLASTICAS</t>
  </si>
  <si>
    <t>11112-0000-0009-0000</t>
  </si>
  <si>
    <t>COMUNICACIÓN</t>
  </si>
  <si>
    <t>11112-0000-0010-0000</t>
  </si>
  <si>
    <t>MUSEO IDENTIDADES LEONESAS</t>
  </si>
  <si>
    <t>11112-0000-0011-0000</t>
  </si>
  <si>
    <t>CACUL EFREN HERNANDEZ</t>
  </si>
  <si>
    <t>11121-0000-0001-0000</t>
  </si>
  <si>
    <t>BANCOMER</t>
  </si>
  <si>
    <t>11121-0000-0002-0000</t>
  </si>
  <si>
    <t>SANTANDER MEXICANO</t>
  </si>
  <si>
    <t>11121-0000-0003-0001</t>
  </si>
  <si>
    <t>BANCO DEL BAJIO CTA 10572230201</t>
  </si>
  <si>
    <t>11121-0000-0003-0002</t>
  </si>
  <si>
    <t>BANCO DEL BAJIO 2169407201 FIC</t>
  </si>
  <si>
    <t>11121-0000-0003-0003</t>
  </si>
  <si>
    <t>BANCO DEL BAJIO 3202264 TAQUILLA</t>
  </si>
  <si>
    <t>11121-0000-0003-0004</t>
  </si>
  <si>
    <t>BANCO DEL BAJIO 10572230202</t>
  </si>
  <si>
    <t>11121-0000-0003-0006</t>
  </si>
  <si>
    <t>BAJIO 4202750 CONACULTA</t>
  </si>
  <si>
    <t>11121-0000-0003-0007</t>
  </si>
  <si>
    <t>BAJIO MUSEO DE LAS IDENTIDADES 5307665</t>
  </si>
  <si>
    <t>11121-0000-0003-0008</t>
  </si>
  <si>
    <t>BAJIO 7868623 MIL</t>
  </si>
  <si>
    <t>11121-0000-0003-0013</t>
  </si>
  <si>
    <t>BAJIO 0123364910101 BIBLIOTECA ARTE SACRO</t>
  </si>
  <si>
    <t>11121-0000-0003-0014</t>
  </si>
  <si>
    <t>BAJIO 0123357090101 CASA LUIS LONG 4TA</t>
  </si>
  <si>
    <t>11121-0000-0003-0015</t>
  </si>
  <si>
    <t>BAJIO ESMU 135276350101</t>
  </si>
  <si>
    <t>11121-0000-0003-0016</t>
  </si>
  <si>
    <t>BAJIO ESMU 16058927</t>
  </si>
  <si>
    <t>11121-0000-0003-0017</t>
  </si>
  <si>
    <t>BANBAJIO 18797282 MNT</t>
  </si>
  <si>
    <t>11121-0000-0004-0001</t>
  </si>
  <si>
    <t>BANORTE 0137657902</t>
  </si>
  <si>
    <t>11121-0000-0005-0001</t>
  </si>
  <si>
    <t>BANAMEX</t>
  </si>
  <si>
    <t>11121-0000-0006-0001</t>
  </si>
  <si>
    <t>BANCOMER (FIAC)</t>
  </si>
  <si>
    <t>11141-0000-0004-0000</t>
  </si>
  <si>
    <t>BAJIO MUSEO MIL PLAZO 2</t>
  </si>
  <si>
    <t>11141-0000-0005-0000</t>
  </si>
  <si>
    <t>BAJIO MUSEO MIL PLAZO 5</t>
  </si>
  <si>
    <t>11141-0000-0006-0000</t>
  </si>
  <si>
    <t>ACCESIBILIDAD 07</t>
  </si>
  <si>
    <t>11141-0000-0007-0000</t>
  </si>
  <si>
    <t>ACCESIBILIDAD 30</t>
  </si>
  <si>
    <t>11141-0000-0008-0000</t>
  </si>
  <si>
    <t>BAJIO MUSEO MIL PLAZO 1</t>
  </si>
  <si>
    <t>11141-0000-0009-0000</t>
  </si>
  <si>
    <t>BAJIO MUSEO MIL LIQUIDEZ 1</t>
  </si>
  <si>
    <t>11141-0000-0010-0000</t>
  </si>
  <si>
    <t>BAJIO CUOTAS INVERSION 1-6 DIAS</t>
  </si>
  <si>
    <t>Mubles de oficina y estanteria</t>
  </si>
  <si>
    <t>Otro mobiliario y equipo de administración</t>
  </si>
  <si>
    <t>Herramientas</t>
  </si>
  <si>
    <t>Vehiculos y Equipo de Transporte</t>
  </si>
  <si>
    <t>Equipo de Comunicación y Telecomunicaciones</t>
  </si>
  <si>
    <t>111411</t>
  </si>
  <si>
    <t>FIDUCIARIO BANAMEX</t>
  </si>
  <si>
    <t>111412</t>
  </si>
  <si>
    <t>REPORTO DOC. X COB INST. CDED</t>
  </si>
  <si>
    <t>112311002</t>
  </si>
  <si>
    <t>JOSE ISAAC ORTEGA RAMIREZ</t>
  </si>
  <si>
    <t>112312001</t>
  </si>
  <si>
    <t>GERARDO ENRIQUE PARTIDO VITE</t>
  </si>
  <si>
    <t>112312002</t>
  </si>
  <si>
    <t>114111-001</t>
  </si>
  <si>
    <t>CATALOGOS Y CARPETAS</t>
  </si>
  <si>
    <t>PRECIO DE VENTA</t>
  </si>
  <si>
    <t>114111-002</t>
  </si>
  <si>
    <t>CARTELES</t>
  </si>
  <si>
    <t>114111-003</t>
  </si>
  <si>
    <t>POSTALES</t>
  </si>
  <si>
    <t>114111-004</t>
  </si>
  <si>
    <t>LIBROS DEL MUSEO</t>
  </si>
  <si>
    <t>114111-005</t>
  </si>
  <si>
    <t>GORRAS Y PLAYERAS</t>
  </si>
  <si>
    <t>114112-001</t>
  </si>
  <si>
    <t>LIBROS DONADOS</t>
  </si>
  <si>
    <t>114112002</t>
  </si>
  <si>
    <t>TRANSPARENCIAS</t>
  </si>
  <si>
    <t>124111</t>
  </si>
  <si>
    <t>MOBILIARIO Y EQUIPO DE ADMINITRACION</t>
  </si>
  <si>
    <t>TRIMESTRAL</t>
  </si>
  <si>
    <t>124511</t>
  </si>
  <si>
    <t>EQUIPO DE DEFENSA Y SEGURIDAD</t>
  </si>
  <si>
    <t>124671</t>
  </si>
  <si>
    <t>MAQUINARIA Y OTROS EQUIPOS Y HERRAMIENTAS</t>
  </si>
  <si>
    <t>124711</t>
  </si>
  <si>
    <t>COLECCIONES, OBRAS DE ARTE Y OBJETOS VALIOSOS</t>
  </si>
  <si>
    <t>126311</t>
  </si>
  <si>
    <t>DEPRECIACIÓN ACUMULADA DE MUEBLES</t>
  </si>
  <si>
    <t xml:space="preserve">LINEA RECTA </t>
  </si>
  <si>
    <t>126312</t>
  </si>
  <si>
    <t>DEPRECIACIÓN ACUMULADA DE EQUIPO</t>
  </si>
  <si>
    <t>126313</t>
  </si>
  <si>
    <t>DEPRECIACIÓN ACUMULADA DE MUEBLES DONADOS</t>
  </si>
  <si>
    <t>126351</t>
  </si>
  <si>
    <t>DEPRECIACIÓN ACUMULADA DE EQPO DE VIGILANCIA</t>
  </si>
  <si>
    <t>126361</t>
  </si>
  <si>
    <t>DEPRECIACIÓN ACUMULADA DE HERRANIENTA</t>
  </si>
  <si>
    <t>OTROS ACTIVOS INTANGIBLES</t>
  </si>
  <si>
    <t>1265</t>
  </si>
  <si>
    <t>DEPRECIACION DETERIORO Y AMORTIZACION</t>
  </si>
  <si>
    <t xml:space="preserve"> El Fideicomiso Museo de la Ciudad de León no cuenta con cuentas incobrables, ni de biologicos; en cuanto a la estimación de inventarios la depreciación de los bienes se utikiza la depreciación en linea recta, los que están totalmente depreciados y se siguel utilizando tienen valor de un peso, los que están descompuestos se conservan en bodega hasta que se decida en junta de comité técnico que hacer con ellos, tratandose de las obras de arte se considera el valor de adquisisción o valor que fije el autor de la obra u estimativo.</t>
  </si>
  <si>
    <t>21-1211</t>
  </si>
  <si>
    <t>21-1291</t>
  </si>
  <si>
    <t>ACREEDORES DIVERSOS</t>
  </si>
  <si>
    <t>21-17</t>
  </si>
  <si>
    <t xml:space="preserve">RETENCIONES DE IMPUESTO POR PAGAR </t>
  </si>
  <si>
    <t>416911</t>
  </si>
  <si>
    <t>Aprovechamientos de tipo corriente</t>
  </si>
  <si>
    <t>422311001</t>
  </si>
  <si>
    <t>422311003</t>
  </si>
  <si>
    <t>Aportaciones extraordinarias</t>
  </si>
  <si>
    <t>431111</t>
  </si>
  <si>
    <t>Intereses ganados de valores, créditos, bonos y otros</t>
  </si>
  <si>
    <t>511131</t>
  </si>
  <si>
    <t>511321</t>
  </si>
  <si>
    <t>511322</t>
  </si>
  <si>
    <t>511323</t>
  </si>
  <si>
    <t>GRATIFICACION FIN DE AÑO</t>
  </si>
  <si>
    <t>511413</t>
  </si>
  <si>
    <t>511421</t>
  </si>
  <si>
    <t>511431</t>
  </si>
  <si>
    <t>511541</t>
  </si>
  <si>
    <t>DIA DEL PADRE</t>
  </si>
  <si>
    <t>511546</t>
  </si>
  <si>
    <t>511548</t>
  </si>
  <si>
    <t>DIA DE REYES</t>
  </si>
  <si>
    <t>511549</t>
  </si>
  <si>
    <t>10 DE MAYO</t>
  </si>
  <si>
    <t>512111</t>
  </si>
  <si>
    <t>PAPELERÍA Y ART. DE OFICINA</t>
  </si>
  <si>
    <t>512121</t>
  </si>
  <si>
    <t>COPIAS FOTOSTATICAS Y FAX</t>
  </si>
  <si>
    <t>512142</t>
  </si>
  <si>
    <t>EQUIPO MENOR DE TECNOLOGIA</t>
  </si>
  <si>
    <t>512151</t>
  </si>
  <si>
    <t>IMPRESIÓN DE INVITACIONES</t>
  </si>
  <si>
    <t>512161</t>
  </si>
  <si>
    <t>ARTICULOS DE ASEO</t>
  </si>
  <si>
    <t>512183</t>
  </si>
  <si>
    <t>ENVOLTURAS Y EMBALAJES DE OBRA</t>
  </si>
  <si>
    <t>512184</t>
  </si>
  <si>
    <t>SALA DE ARQUEOLOGIA</t>
  </si>
  <si>
    <t>512212</t>
  </si>
  <si>
    <t>GARRAFONES DE AGUA CAFÉ</t>
  </si>
  <si>
    <t>512461</t>
  </si>
  <si>
    <t>MATERIAL ELECTRICO ILUMINACION</t>
  </si>
  <si>
    <t>512481</t>
  </si>
  <si>
    <t>PINTURA FONTANERIA E IMPERMEABILIZANTE</t>
  </si>
  <si>
    <t>512491</t>
  </si>
  <si>
    <t>MATERIALES VARIOS</t>
  </si>
  <si>
    <t>512511</t>
  </si>
  <si>
    <t>FUMIGACIONES</t>
  </si>
  <si>
    <t>513111</t>
  </si>
  <si>
    <t>513131</t>
  </si>
  <si>
    <t>513141</t>
  </si>
  <si>
    <t>SERVICIO DE TELEFONO TRADICIONAL</t>
  </si>
  <si>
    <t>513171</t>
  </si>
  <si>
    <t>PAGINA WEB</t>
  </si>
  <si>
    <t>513181</t>
  </si>
  <si>
    <t>SERVICIO POSTAL</t>
  </si>
  <si>
    <t>513332</t>
  </si>
  <si>
    <t>SERVICIOS DE PROCESO TECNICO Y TECNO</t>
  </si>
  <si>
    <t>513341</t>
  </si>
  <si>
    <t>513342</t>
  </si>
  <si>
    <t>SERVICIOS PROFESIONALES DE ARTISTAS</t>
  </si>
  <si>
    <t>513411</t>
  </si>
  <si>
    <t>COMISIONES BANCARIAS E INTERESES</t>
  </si>
  <si>
    <t>513413</t>
  </si>
  <si>
    <t>GASTOS Y COMISIONES  POR ADM</t>
  </si>
  <si>
    <t>513417</t>
  </si>
  <si>
    <t>COMISIONES TICKET EMPRESARIAL MASTERCARD</t>
  </si>
  <si>
    <t>51-3471</t>
  </si>
  <si>
    <t>TRANSPORTE DE OBRA</t>
  </si>
  <si>
    <t>513521</t>
  </si>
  <si>
    <t>MANTENIMIENTO EQUIPO DE OFICINA</t>
  </si>
  <si>
    <t>513524</t>
  </si>
  <si>
    <t>ENMARCADOS</t>
  </si>
  <si>
    <t>513531</t>
  </si>
  <si>
    <t>MANTENIMIENTO A EQUIPO DE COMPUTO</t>
  </si>
  <si>
    <t>513781</t>
  </si>
  <si>
    <t>SERVICIOS DE TRASLADO Y VIATICOS</t>
  </si>
  <si>
    <t>513613</t>
  </si>
  <si>
    <t>BRINDYS DE HONOR</t>
  </si>
  <si>
    <t>513615</t>
  </si>
  <si>
    <t>MUSEO EN LA COMUNIDAD</t>
  </si>
  <si>
    <t>513651</t>
  </si>
  <si>
    <t>ACTUALIZACIONES Y RECARGOS</t>
  </si>
  <si>
    <t>513952</t>
  </si>
  <si>
    <t>SUSCRIPCIONES Y CUOTAS</t>
  </si>
  <si>
    <t>513953</t>
  </si>
  <si>
    <t>LIBROS Y REVISTAS</t>
  </si>
  <si>
    <t>513954</t>
  </si>
  <si>
    <t>TRANSPORTE LOCAL</t>
  </si>
  <si>
    <t>3955</t>
  </si>
  <si>
    <t>DIVERSOS</t>
  </si>
  <si>
    <t>513981</t>
  </si>
  <si>
    <t>IMPUESTO SOBRE NOMINA</t>
  </si>
  <si>
    <t>551511</t>
  </si>
  <si>
    <t>ESTIMACIONES DEPRECIACIONES</t>
  </si>
  <si>
    <t>311111</t>
  </si>
  <si>
    <t>OBRA DE ARTE</t>
  </si>
  <si>
    <t>311112</t>
  </si>
  <si>
    <t>PIEZAS ARQUEOLOGICAS</t>
  </si>
  <si>
    <t>311113</t>
  </si>
  <si>
    <t>EN NUMERARIO</t>
  </si>
  <si>
    <t>322211001</t>
  </si>
  <si>
    <t>REMANENTE NETO DEL EJERCICIO ANTE</t>
  </si>
  <si>
    <t>322211002</t>
  </si>
  <si>
    <t>AÑO 2001-AC</t>
  </si>
  <si>
    <t>322211003</t>
  </si>
  <si>
    <t>AÑO 2002-AC</t>
  </si>
  <si>
    <t>322211004</t>
  </si>
  <si>
    <t>AÑO 2003-AC</t>
  </si>
  <si>
    <t>322211005</t>
  </si>
  <si>
    <t>AÑO 2004-AC</t>
  </si>
  <si>
    <t>322211006</t>
  </si>
  <si>
    <t>AÑO 2005-AC</t>
  </si>
  <si>
    <t>322211007</t>
  </si>
  <si>
    <t>AÑO 2006-AC</t>
  </si>
  <si>
    <t>322211008</t>
  </si>
  <si>
    <t>AÑO 2007-AC</t>
  </si>
  <si>
    <t>322211009</t>
  </si>
  <si>
    <t>AÑO 2008-AC</t>
  </si>
  <si>
    <t>322211010</t>
  </si>
  <si>
    <t>AÑO 2009-AC</t>
  </si>
  <si>
    <t>322211011</t>
  </si>
  <si>
    <t>AÑO 2010-AC</t>
  </si>
  <si>
    <t>322211012</t>
  </si>
  <si>
    <t>AÑO 2010-FIDEICOMISO</t>
  </si>
  <si>
    <t>322211013</t>
  </si>
  <si>
    <t>AÑO 2011-AC</t>
  </si>
  <si>
    <t>322211014</t>
  </si>
  <si>
    <t>AÑO 2012-AC</t>
  </si>
  <si>
    <t>322211015</t>
  </si>
  <si>
    <t>AÑO 2013-AC</t>
  </si>
  <si>
    <t>322211016</t>
  </si>
  <si>
    <t>AÑO 2014-AC</t>
  </si>
  <si>
    <t>322211017</t>
  </si>
  <si>
    <t>AÑO 2015-AC</t>
  </si>
  <si>
    <t>322211018</t>
  </si>
  <si>
    <t>AÑO 2015-FIDEICOMISO</t>
  </si>
  <si>
    <t>322211019</t>
  </si>
  <si>
    <t>EJERCICIOS ANTERIORES 2016</t>
  </si>
  <si>
    <t>321111112</t>
  </si>
  <si>
    <t>RESULTADO DEL EJERCICIO: (AHORRO/ DESAHORRO)</t>
  </si>
  <si>
    <t>11-112</t>
  </si>
  <si>
    <t>Fondo fijo de caja</t>
  </si>
  <si>
    <t>FONDO FIJO</t>
  </si>
  <si>
    <t>11-1122</t>
  </si>
  <si>
    <t>TICKET EMPRESARIAL  MASTERCARD</t>
  </si>
  <si>
    <t>11-1211-001</t>
  </si>
  <si>
    <t>BANAMEX CUENTA 5685663246</t>
  </si>
  <si>
    <t>11-1211-002</t>
  </si>
  <si>
    <t>BANAMEX CUENTA 5685743932</t>
  </si>
  <si>
    <t>REPORTO DOC.COB INST.CRED</t>
  </si>
  <si>
    <t>1235</t>
  </si>
  <si>
    <t>CONSTR. EN PROCESO DOMINIO PUBLICO</t>
  </si>
  <si>
    <t>1236</t>
  </si>
  <si>
    <t>CONSTR. EN PROCESO BIENES PROPIOS</t>
  </si>
  <si>
    <t>INMUEBLES</t>
  </si>
  <si>
    <t>1241</t>
  </si>
  <si>
    <t>MOBILIARIO Y EQ. DE ADMINISTRACIÓN</t>
  </si>
  <si>
    <t>1242</t>
  </si>
  <si>
    <t>MOBILIARIO Y EQ. EDUCACIONAL Y REC.</t>
  </si>
  <si>
    <t>1243</t>
  </si>
  <si>
    <t>EQ. E INSTRUMENTAL MÉDICO Y DE LAB.</t>
  </si>
  <si>
    <t>1244</t>
  </si>
  <si>
    <t>1246</t>
  </si>
  <si>
    <t>MAQUINARIA, OTROS EQUIPOS Y HERR.</t>
  </si>
  <si>
    <t>COLECCIONES OBRAS DE ARTE CULTURALES</t>
  </si>
  <si>
    <t>111400000000000000000</t>
  </si>
  <si>
    <t>Inversiones Temporales (Hasta 3 meses)</t>
  </si>
  <si>
    <t>111400002000000000000</t>
  </si>
  <si>
    <t>INV. ACTINVER CASA DE BOLSA, S.A. DE C.V.CT.915193</t>
  </si>
  <si>
    <t xml:space="preserve">INVERSIÓN FONDOS DE INVERSION, PAPEL GUBERNAMENTAL
</t>
  </si>
  <si>
    <t>111400004000000000000</t>
  </si>
  <si>
    <t>INV. BANCO BANORTE CTO.0501878922</t>
  </si>
  <si>
    <t>112200000000000000000</t>
  </si>
  <si>
    <t>Cuentas por Cobrar a Corto Plazo</t>
  </si>
  <si>
    <t>112200001000000000000</t>
  </si>
  <si>
    <t>IVA</t>
  </si>
  <si>
    <t>112200001000100000000</t>
  </si>
  <si>
    <t>IVA ACREDITABLE</t>
  </si>
  <si>
    <t>112200001000200000000</t>
  </si>
  <si>
    <t>IVA POR ACREDITAR</t>
  </si>
  <si>
    <t>112200001000300000000</t>
  </si>
  <si>
    <t>112200002000000000000</t>
  </si>
  <si>
    <t>SUBSIDIO PARA EL EMPLEO</t>
  </si>
  <si>
    <t>112400000000000000000</t>
  </si>
  <si>
    <t>Ingresos por recuperar a Corto Plazo</t>
  </si>
  <si>
    <t>112400001000000000000</t>
  </si>
  <si>
    <t>SECTOR 1</t>
  </si>
  <si>
    <t>112400001000200000000</t>
  </si>
  <si>
    <t>PALOMARES ARMENTA RAMONA</t>
  </si>
  <si>
    <t>112400001000600000000</t>
  </si>
  <si>
    <t>MARIA ELIZABETH MANZANO C</t>
  </si>
  <si>
    <t>112400001001700000000</t>
  </si>
  <si>
    <t>CHURRASCARIA CRUCEIRO DO SUL, S.A. DE C.V.</t>
  </si>
  <si>
    <t>112400001001800000000</t>
  </si>
  <si>
    <t>MARTHA FELIPA SOLIS GUERRERO</t>
  </si>
  <si>
    <t>112400001004300000000</t>
  </si>
  <si>
    <t>JOSEFINA JUANA DOMINGUEZ HERNANDEZ</t>
  </si>
  <si>
    <t>112400002000000000000</t>
  </si>
  <si>
    <t>SECTOR 2</t>
  </si>
  <si>
    <t>112400002001700000000</t>
  </si>
  <si>
    <t>ADRIAN SOTO DOMINGUEZ</t>
  </si>
  <si>
    <t>112400002001900000000</t>
  </si>
  <si>
    <t>JUANA ALICIA SANCHEZ SANCHEZ</t>
  </si>
  <si>
    <t>112400002003400000000</t>
  </si>
  <si>
    <t>FERNANDO TREJO FLORES</t>
  </si>
  <si>
    <t>112400002004400000000</t>
  </si>
  <si>
    <t>SALOMON TEOMITZI VAZQUEZ</t>
  </si>
  <si>
    <t>112400002004700000000</t>
  </si>
  <si>
    <t>NORMA LETICIA PORRAS LOPEZ</t>
  </si>
  <si>
    <t>112400002006400000000</t>
  </si>
  <si>
    <t>CECILIA RLETT NUÑEZ AVILA</t>
  </si>
  <si>
    <t>112400002005800000000</t>
  </si>
  <si>
    <t>FRANCISCO JAVIER OJEDA MEDINA</t>
  </si>
  <si>
    <t>112400002007600000000</t>
  </si>
  <si>
    <t>BERTHA GUARDADO GARCIA</t>
  </si>
  <si>
    <t>112400002012500000000</t>
  </si>
  <si>
    <t>MARIA LEONOR MERAZ ROSALES</t>
  </si>
  <si>
    <t>112400002012600000000</t>
  </si>
  <si>
    <t>JUANA DEL CARMEN QUINTANA NUÑEZ</t>
  </si>
  <si>
    <t>112400002012900000000</t>
  </si>
  <si>
    <t>MARGARITA ARELLANO RAMOS</t>
  </si>
  <si>
    <t>112400002022500000000</t>
  </si>
  <si>
    <t>MA. MARGARITA CALVILLO</t>
  </si>
  <si>
    <t>112400002028600000000</t>
  </si>
  <si>
    <t xml:space="preserve">PASTEURIZADORA DE LEON, S.A DE C.V. </t>
  </si>
  <si>
    <t>112400003000000000000</t>
  </si>
  <si>
    <t>SECTOR 3</t>
  </si>
  <si>
    <t>112400003000400000000</t>
  </si>
  <si>
    <t xml:space="preserve">GUILLERMO RUIZ CRAVIOTO </t>
  </si>
  <si>
    <t>112400003002100000000</t>
  </si>
  <si>
    <t xml:space="preserve">ANASTACIO JULI QUISPE </t>
  </si>
  <si>
    <t>112400003003000000000</t>
  </si>
  <si>
    <t>OSCAR ROA SANCHEZ</t>
  </si>
  <si>
    <t>112400003003200000000</t>
  </si>
  <si>
    <t>JOSE MARTIN MERCADO ROMERO</t>
  </si>
  <si>
    <t>112400003003700000000</t>
  </si>
  <si>
    <t>ROSA MARIA LONA MORENO</t>
  </si>
  <si>
    <t>112400003004200000000</t>
  </si>
  <si>
    <t xml:space="preserve">JIN LIM JUNG </t>
  </si>
  <si>
    <t>112400003004300000000</t>
  </si>
  <si>
    <t>EDGAR ALI ESCOBAR LARA</t>
  </si>
  <si>
    <t>112400003005000000000</t>
  </si>
  <si>
    <t>JOSE LUIS HIGINIO TELLO GUTIERREZ</t>
  </si>
  <si>
    <t>112400003006200000000</t>
  </si>
  <si>
    <t>DARIO GONZALEZ GARDUÑO</t>
  </si>
  <si>
    <t>112400003006300000000</t>
  </si>
  <si>
    <t>ALBERTO CARLOS RODRIGUEZ REGALADO</t>
  </si>
  <si>
    <t>112400003006600000000</t>
  </si>
  <si>
    <t>FEDERICO CASTAÑEDA NIETO</t>
  </si>
  <si>
    <t>112400003008000000000</t>
  </si>
  <si>
    <t>GALERIAS D MARSIS MUEBLES, S.A. DE C.V.</t>
  </si>
  <si>
    <t>112400003008100000000</t>
  </si>
  <si>
    <t>MARLON CRISTOBAL CORTES LUGO</t>
  </si>
  <si>
    <t>112400003008200000000</t>
  </si>
  <si>
    <t>INDUSTRIAS HERSAMEX, S.A. DE C.V.</t>
  </si>
  <si>
    <t>112400003008600000000</t>
  </si>
  <si>
    <t>MA. MAGDALENA PADILLA AGUILAR</t>
  </si>
  <si>
    <t>112400003009200000000</t>
  </si>
  <si>
    <t>TRINIDAD CONDE CUELLAR</t>
  </si>
  <si>
    <t>112400003009500000000</t>
  </si>
  <si>
    <t>MARIA ALEJANDRA MERQUEZ DE ANDA</t>
  </si>
  <si>
    <t>112400003011300000000</t>
  </si>
  <si>
    <t>MARIA LOURDES CONCEPCION BALLO AHUATZI</t>
  </si>
  <si>
    <t>112400003011900000000</t>
  </si>
  <si>
    <t>FRANCISCO LINARES FLORES</t>
  </si>
  <si>
    <t>112400003012100000000</t>
  </si>
  <si>
    <t>LUZ MARIA MEDEL QUIROZ</t>
  </si>
  <si>
    <t>112400003012600000000</t>
  </si>
  <si>
    <t>PROMOTORA LEONESA, S.A. DE C.V.</t>
  </si>
  <si>
    <t>112400003013500000000</t>
  </si>
  <si>
    <t>GUILLERMO GONZALEZ GASCA</t>
  </si>
  <si>
    <t>112400003015500000000</t>
  </si>
  <si>
    <t>OPERADORA COMERCIALIZADORA E INMOBILIARIA PACIFICO</t>
  </si>
  <si>
    <t>112400003015800000000</t>
  </si>
  <si>
    <t>MIRIAM SANCHEZ FLORES</t>
  </si>
  <si>
    <t>112400003016700000000</t>
  </si>
  <si>
    <t>ARTURO PACHECO MORENO</t>
  </si>
  <si>
    <t>112400003018100000000</t>
  </si>
  <si>
    <t>JOSE DEL REFUGIO AGUILAR LUNA</t>
  </si>
  <si>
    <t>112400003023100000000</t>
  </si>
  <si>
    <t>SABINA MENDEZ JIMENEZ</t>
  </si>
  <si>
    <t>112400003029100000000</t>
  </si>
  <si>
    <t xml:space="preserve">JENIFFER PATRICIA DURON ESQUIVEL </t>
  </si>
  <si>
    <t>112400003030400000000</t>
  </si>
  <si>
    <t>PEDRO ROA MEJIA</t>
  </si>
  <si>
    <t>112400003032400000000</t>
  </si>
  <si>
    <t xml:space="preserve">NEFTIS SARAI SARRELANGUE CALVA </t>
  </si>
  <si>
    <t>112400003032600000000</t>
  </si>
  <si>
    <t xml:space="preserve">ANTONIO VELA FLORES </t>
  </si>
  <si>
    <t>112400003033200000000</t>
  </si>
  <si>
    <t>JUSTINO GILBERTO HERNANDEZ BAZAN</t>
  </si>
  <si>
    <t>112400003033300000000</t>
  </si>
  <si>
    <t>MARCOS ISRAEL BALDERRAMA ZURITA</t>
  </si>
  <si>
    <t>112400003033900000000</t>
  </si>
  <si>
    <t>JUAN FERNANDO MORALES VALDOVINOS</t>
  </si>
  <si>
    <t>112400003034900000000</t>
  </si>
  <si>
    <t xml:space="preserve">DIEGO RAFAEL CAMARILLO LARIOS </t>
  </si>
  <si>
    <t>112400003035400000000</t>
  </si>
  <si>
    <t xml:space="preserve">JULIO OCTAVIO IÑIGUEZ GARCIA </t>
  </si>
  <si>
    <t>112400003035700000000</t>
  </si>
  <si>
    <t xml:space="preserve">SMARTAIN DE MEXICO, S.A. DE C.V. </t>
  </si>
  <si>
    <t>112400003036800000000</t>
  </si>
  <si>
    <t>GRUPO TORRES CORZO AUTOMOTRIZ DEL BAJIO SA DE CV</t>
  </si>
  <si>
    <t>112400003038500000000</t>
  </si>
  <si>
    <t>MARIA ELIZABETH MANZANO CAMPOS</t>
  </si>
  <si>
    <t>112400003038800000000</t>
  </si>
  <si>
    <t>AIDA GARCIA MARQUEZ</t>
  </si>
  <si>
    <t>112400003039900000000</t>
  </si>
  <si>
    <t>HECTOR HUERTA JUAREZ</t>
  </si>
  <si>
    <t>112400003040000000000</t>
  </si>
  <si>
    <t>PEDRO EDGAR ORTIZ ROMERO</t>
  </si>
  <si>
    <t>112400003040300000000</t>
  </si>
  <si>
    <t>MARIA DE LOURDES SARMIENTO FLORES</t>
  </si>
  <si>
    <t>112400003040600000000</t>
  </si>
  <si>
    <t>ELIAS GOMEZ CEBALLOS</t>
  </si>
  <si>
    <t>112400003040900000000</t>
  </si>
  <si>
    <t>ESTEBAN REYNOSO HERNANDEZ</t>
  </si>
  <si>
    <t>112400003041100000000</t>
  </si>
  <si>
    <t>FRANCISCO JAVIER MARMOLEJO GONZALEZ</t>
  </si>
  <si>
    <t>112400003041600000000</t>
  </si>
  <si>
    <t>112400003041900000000</t>
  </si>
  <si>
    <t>CLAUDIA EDITH GALAN CONTRERAS</t>
  </si>
  <si>
    <t>112400003042200000000</t>
  </si>
  <si>
    <t>PEDRO GARCIA AVILA</t>
  </si>
  <si>
    <t>112400003042400000000</t>
  </si>
  <si>
    <t>CECILIA ARLETTE NUÑEZ AVILA</t>
  </si>
  <si>
    <t>112400003042800000000</t>
  </si>
  <si>
    <t>EL ARTE EGIPCIO, S.A. DE C.V.</t>
  </si>
  <si>
    <t>112400003043000000000</t>
  </si>
  <si>
    <t>RAUL CHOQUE MENDOZA</t>
  </si>
  <si>
    <t>112400003043200000000</t>
  </si>
  <si>
    <t>CAALEF SA DE CV</t>
  </si>
  <si>
    <t>112400003043500000000</t>
  </si>
  <si>
    <t>JESUS LLAMAS MENDOZA</t>
  </si>
  <si>
    <t>112400004000000000000</t>
  </si>
  <si>
    <t>SECTOR 4</t>
  </si>
  <si>
    <t>112400004000400000000</t>
  </si>
  <si>
    <t>ARCELIA YANETH MONZALVO MORELES</t>
  </si>
  <si>
    <t>112400004000800000000</t>
  </si>
  <si>
    <t>JOSE LUIS RAMOS MORALES</t>
  </si>
  <si>
    <t>112400004002500000000</t>
  </si>
  <si>
    <t>LUCIA AYALA ANDRADE</t>
  </si>
  <si>
    <t>112400004003800000000</t>
  </si>
  <si>
    <t>ROLANDO SANCHEZ GUTIERREZ</t>
  </si>
  <si>
    <t>112400004010800000000</t>
  </si>
  <si>
    <t>JESUS ERNESTO GONZALEZ MOSCOSSO</t>
  </si>
  <si>
    <t>112400004010900000000</t>
  </si>
  <si>
    <t>BODEGAS ALARCON S.A. DE C.V.</t>
  </si>
  <si>
    <t>112400004011300000000</t>
  </si>
  <si>
    <t>ROSENDO MONTES MORALES</t>
  </si>
  <si>
    <t>112400004011500000000</t>
  </si>
  <si>
    <t>PEDRO AMADOR HERNANDEZ</t>
  </si>
  <si>
    <t>112400004011700000000</t>
  </si>
  <si>
    <t>ROSARIO MENDIOLA ROMERO</t>
  </si>
  <si>
    <t>112400004012100000000</t>
  </si>
  <si>
    <t>CASA AMIGA DE SILAO, S.A. DE C.V.</t>
  </si>
  <si>
    <t>112400004012200000000</t>
  </si>
  <si>
    <t>PROVEEDORA DE CRISTALERIA ACAMBARO, S.A. DE C.V.</t>
  </si>
  <si>
    <t>112400004013400000000</t>
  </si>
  <si>
    <t>MARIA TERESA SHAAR SUCAR</t>
  </si>
  <si>
    <t>112400004013500000000</t>
  </si>
  <si>
    <t>ESPECTACULOS DE LA LAGUNA Y ASOCIADOS S.A. DE C.V.</t>
  </si>
  <si>
    <t>112400004014200000000</t>
  </si>
  <si>
    <t xml:space="preserve">EDGAR ALEJANDRO ALCALA ALONSO </t>
  </si>
  <si>
    <t>112400004014700000000</t>
  </si>
  <si>
    <t>ADAN GONZALEZ CARTEÑO</t>
  </si>
  <si>
    <t>112400004015200000000</t>
  </si>
  <si>
    <t>112400005000000000000</t>
  </si>
  <si>
    <t>SECTOR 5</t>
  </si>
  <si>
    <t>112400005000700000000</t>
  </si>
  <si>
    <t xml:space="preserve">JAIME ASUNCION VILCHIS VAZQUEZ </t>
  </si>
  <si>
    <t>112400005004200000000</t>
  </si>
  <si>
    <t xml:space="preserve">ELMER GABRIEL MEDECIGO SANCHEZ </t>
  </si>
  <si>
    <t>112400005005300000000</t>
  </si>
  <si>
    <t>RUBEN MONTELONGO VAZQUEZ</t>
  </si>
  <si>
    <t>112400007000000000000</t>
  </si>
  <si>
    <t>VENDEDORES</t>
  </si>
  <si>
    <t>112400007000200000000</t>
  </si>
  <si>
    <t>MARIA DE JESUS SANCHEZ LOPEZ</t>
  </si>
  <si>
    <t>112400012000000000000</t>
  </si>
  <si>
    <t>RESTAURANTES Y VINICOLAS</t>
  </si>
  <si>
    <t>112400012000200000000</t>
  </si>
  <si>
    <t>MONTANTES ROSA DOÑA PETRA</t>
  </si>
  <si>
    <t>112400012000300000000</t>
  </si>
  <si>
    <t>MARTINEZ ALBA JUAN HUARACHE DE LUPITA</t>
  </si>
  <si>
    <t>112400012000400000000</t>
  </si>
  <si>
    <t>FUENTES VELAZQUEZ SAUL RAFAEL ARGENTINISIMO</t>
  </si>
  <si>
    <t>112400012000500000000</t>
  </si>
  <si>
    <t>MAMBO LEON,S.A. DE C.V.</t>
  </si>
  <si>
    <t>112400012000600000000</t>
  </si>
  <si>
    <t>EDGAR ALEJANDRO ALCALA ALONSO CIAO</t>
  </si>
  <si>
    <t>112400012000700000000</t>
  </si>
  <si>
    <t>TERESITA DEL NIÑO JESUS QUIROZ SOTO C3 Y C6</t>
  </si>
  <si>
    <t>112400012000900000000</t>
  </si>
  <si>
    <t>DOMINGO DAVID GUERRERO RODRIGUEZ (LA OTRA HISTORIA</t>
  </si>
  <si>
    <t>112400012001200000000</t>
  </si>
  <si>
    <t>ROGELIO SERRANO SANCHEZ (BRASERIO)</t>
  </si>
  <si>
    <t>112400012001300000000</t>
  </si>
  <si>
    <t>112400012002200000000</t>
  </si>
  <si>
    <t>JOSE LUIS ORTIZ ACOSTA</t>
  </si>
  <si>
    <t>112400012002300000000</t>
  </si>
  <si>
    <t>JOSE FABRICIO FUENTES VELAZQUEZ (ARGENTINISIMO)</t>
  </si>
  <si>
    <t>112400012002400000000</t>
  </si>
  <si>
    <t>GUILLERMO RAUL NAVARRETE MORENO (EL INFIERNO)</t>
  </si>
  <si>
    <t>112400012002500000000</t>
  </si>
  <si>
    <t xml:space="preserve">OSCAR VILLA BOLAÑOS </t>
  </si>
  <si>
    <t>112400012002600000000</t>
  </si>
  <si>
    <t xml:space="preserve">GUADALUPE LUIS ALBERTO MUÑOZ FLORES </t>
  </si>
  <si>
    <t>112400012002700000000</t>
  </si>
  <si>
    <t>MIRIAM HERLINDA PERAZA RIVERO</t>
  </si>
  <si>
    <t>112400012002800000000</t>
  </si>
  <si>
    <t xml:space="preserve">IOS PASTA Y BAR, S.A DE C.V </t>
  </si>
  <si>
    <t>112400013000000000000</t>
  </si>
  <si>
    <t>SERVICIOS POR EXCLUSIVIDAD</t>
  </si>
  <si>
    <t>112400013000100000000</t>
  </si>
  <si>
    <t>PALENQUE</t>
  </si>
  <si>
    <t>112400013000200000000</t>
  </si>
  <si>
    <t>ATRACCIONES GARCIA promotora de ferias y espectacu</t>
  </si>
  <si>
    <t>112400013000500000000</t>
  </si>
  <si>
    <t>BANOS</t>
  </si>
  <si>
    <t>112400013000700000000</t>
  </si>
  <si>
    <t>ATRACCIONES CARLON SA</t>
  </si>
  <si>
    <t>112400013001100000000</t>
  </si>
  <si>
    <t xml:space="preserve">ESPECTACULARES GARCIA, S.A. DE C.V. </t>
  </si>
  <si>
    <t>112400013001300000000</t>
  </si>
  <si>
    <t xml:space="preserve">RADIOMOVIL DIPSA, S.A. DE C.V. </t>
  </si>
  <si>
    <t>112400015000000000000</t>
  </si>
  <si>
    <t>PUBLICIDAD</t>
  </si>
  <si>
    <t>112400015000100000000</t>
  </si>
  <si>
    <t>CAJA POPULAR MEXICANA SAP</t>
  </si>
  <si>
    <t>112400015000600000000</t>
  </si>
  <si>
    <t xml:space="preserve">ROLLING TOURS TRAVEL, S.A. DE C.V. </t>
  </si>
  <si>
    <t>112400015000900000000</t>
  </si>
  <si>
    <t xml:space="preserve">AUTOBUSES DE LA PIEDAD, S.A. DE C.V. </t>
  </si>
  <si>
    <t>112400018000000000000</t>
  </si>
  <si>
    <t>RECINTO</t>
  </si>
  <si>
    <t>112400018000100000000</t>
  </si>
  <si>
    <t>LEON OFICINAS DE CONVENCIONES Y VISITANTES, A.C</t>
  </si>
  <si>
    <t>112400018002300000000</t>
  </si>
  <si>
    <t>CONVERGENCIA PARTIDO POLITICO NACIONAL</t>
  </si>
  <si>
    <t>112400018002400000000</t>
  </si>
  <si>
    <t>112400018002700000000</t>
  </si>
  <si>
    <t>JUAN CARLOS MORENO RODRIGUEZ</t>
  </si>
  <si>
    <t>112400018004200000000</t>
  </si>
  <si>
    <t>GUADALUPE ARMIDA PADILLA VDA.DE TEJEDA</t>
  </si>
  <si>
    <t>112400018004800000000</t>
  </si>
  <si>
    <t>FID PROMOCION JUVENIL 129747</t>
  </si>
  <si>
    <t>112400018004900000000</t>
  </si>
  <si>
    <t>PROMOTORA SOCIAL Y DEPORTIVA LECHUGUEROS, A.C.</t>
  </si>
  <si>
    <t>112400018005100000000</t>
  </si>
  <si>
    <t>GOBIERNO DEL ESTADO DE GUANAJUATO</t>
  </si>
  <si>
    <t>112400018005900000000</t>
  </si>
  <si>
    <t>INSTITUTO DE SALUD PUBLICA DEL ESTADO DE GUANAJUAT</t>
  </si>
  <si>
    <t>112400018007700000000</t>
  </si>
  <si>
    <t xml:space="preserve">ADRIANA LOPEZ MANRIQUE </t>
  </si>
  <si>
    <t>112400018010400000000</t>
  </si>
  <si>
    <t xml:space="preserve">MA. CONCEPCION LICEAGA VILLASEÑOR </t>
  </si>
  <si>
    <t>112400018010500000000</t>
  </si>
  <si>
    <t xml:space="preserve">LEON VIVE, A.C. </t>
  </si>
  <si>
    <t>112400018010600000000</t>
  </si>
  <si>
    <t>FUNDACION CULTURAL FORJADORES DE MEXICO, A.C.</t>
  </si>
  <si>
    <t>112400018010800000000</t>
  </si>
  <si>
    <t xml:space="preserve">ARQUIDIOCESIS DE LEON, A.R. </t>
  </si>
  <si>
    <t>112400018011100000000</t>
  </si>
  <si>
    <t xml:space="preserve">UNIVERSE MARKETING &amp; TALENT PRODUCTIONS, S DE R.L </t>
  </si>
  <si>
    <t>112400018017000000000</t>
  </si>
  <si>
    <t xml:space="preserve">CREATIVIDAD Y ESPECTACULOS, S.A. DE C.V. </t>
  </si>
  <si>
    <t>112400018017700000000</t>
  </si>
  <si>
    <t>JUAN ANTONIO CADENA ROJAS</t>
  </si>
  <si>
    <t>112400018021200000000</t>
  </si>
  <si>
    <t xml:space="preserve">INTEGRA EVENTOS, S.A. DE C.V. </t>
  </si>
  <si>
    <t>112400018021700000000</t>
  </si>
  <si>
    <t>LUIS ANTONIO SANCHEZ FLORES</t>
  </si>
  <si>
    <t>112400018023600000000</t>
  </si>
  <si>
    <t>BRENDA SARAHI LOPEZ OLIVARES</t>
  </si>
  <si>
    <t>112400018024900000000</t>
  </si>
  <si>
    <t>MARIA JUANA AGUILERA AGUILERA</t>
  </si>
  <si>
    <t>112400018025600000000</t>
  </si>
  <si>
    <t xml:space="preserve">VIDEOCASETTE, S.A. DE C.V. </t>
  </si>
  <si>
    <t>112400018025700000000</t>
  </si>
  <si>
    <t xml:space="preserve">ALEJANDRO NACHEZ GONZALEZ </t>
  </si>
  <si>
    <t>112400018026600000000</t>
  </si>
  <si>
    <t>PACEMD MEXICO AC</t>
  </si>
  <si>
    <t>112400018027700000000</t>
  </si>
  <si>
    <t>RALLYMEX, S.A. DE C.V.</t>
  </si>
  <si>
    <t>112400018028400000000</t>
  </si>
  <si>
    <t>JUAREZ GOMEZ MA ELENA</t>
  </si>
  <si>
    <t>112400018028900000000</t>
  </si>
  <si>
    <t>CORTINA TORRES JORGE LEON</t>
  </si>
  <si>
    <t>112400018032600000000</t>
  </si>
  <si>
    <t>CORTES RODRIGUEZ  MARIA GABRIELA</t>
  </si>
  <si>
    <t>112400018032700000000</t>
  </si>
  <si>
    <t>GONZALEZ VALADEZ M. EUGENIA</t>
  </si>
  <si>
    <t>112400018033700000000</t>
  </si>
  <si>
    <t>ALVAREZ HERNANDEZ RAUL GERARDO</t>
  </si>
  <si>
    <t>112400018035400000000</t>
  </si>
  <si>
    <t>ARRIAGA ROBERTO ENRIQUE</t>
  </si>
  <si>
    <t>112400018038500000000</t>
  </si>
  <si>
    <t>GODINEZ IBARRA ARTURO</t>
  </si>
  <si>
    <t>112400018040500000000</t>
  </si>
  <si>
    <t>MUÑIZ PIÑA LAURA BERENICE</t>
  </si>
  <si>
    <t>112400018041400000000</t>
  </si>
  <si>
    <t>TORRES GALVAN ANA BERTHA</t>
  </si>
  <si>
    <t>112400018044100000000</t>
  </si>
  <si>
    <t>WILLY KOENIG CASAOPRIEGO</t>
  </si>
  <si>
    <t>112400018044500000000</t>
  </si>
  <si>
    <t>MEDINA BARAJAS SUSANA</t>
  </si>
  <si>
    <t>112400018087600000000</t>
  </si>
  <si>
    <t>112400019000000000000</t>
  </si>
  <si>
    <t xml:space="preserve">VARIOS FERIA </t>
  </si>
  <si>
    <t>112400019000600000000</t>
  </si>
  <si>
    <t>BOLETOS ILUSSION</t>
  </si>
  <si>
    <t>112400019000600026000</t>
  </si>
  <si>
    <t>SANCOMAN SA DE CV</t>
  </si>
  <si>
    <t>112400019000900000000</t>
  </si>
  <si>
    <t>GAFETES CONTRATOS</t>
  </si>
  <si>
    <t>112400019020900727000</t>
  </si>
  <si>
    <t>112400019001000000000</t>
  </si>
  <si>
    <t>BAÑOS CONTRATOS</t>
  </si>
  <si>
    <t>112400019031000930000</t>
  </si>
  <si>
    <t>NO ES LO QUE SOMOS,ES LO QUE PODEMOS HACER</t>
  </si>
  <si>
    <t>112300000000000000000</t>
  </si>
  <si>
    <t>Deudores Diversos por cobrar a Corto Plazo</t>
  </si>
  <si>
    <t>112300012000000000000</t>
  </si>
  <si>
    <t>BANORTE</t>
  </si>
  <si>
    <t>Este saldo (1,171.97) proviene de ISR retenido indebidamente por banco Banorte en la inversion que este patronato tiene con ese Banco, data de enero del 2012, importe que sera devuelto por el banco, se envio oficio a Banorte Solicitando la devolucion de este importe, y el saldo (580.00) se deriva por cobro indebido de token.</t>
  </si>
  <si>
    <t>112300080000000000000</t>
  </si>
  <si>
    <t>VILLANUEVA GUTIERREZ GERARDO</t>
  </si>
  <si>
    <t>Este importe proviene del descuento que se le realizo al  trabajador en su liquidacion, debido a que en nominas anteriores se le realizo un deposito de mas por dicha cantidad.</t>
  </si>
  <si>
    <t>112300081000000000000</t>
  </si>
  <si>
    <t>JOSE DE LA LUZ GONZALEZ</t>
  </si>
  <si>
    <t>Proviene  del  servicio contratado de telefonia celular, el cual tiene establecida una tarifa maxima de consumo, al rebasar dicha tarifa es descontada al usuario via nomina, o mediante su deposito directo en bancos.</t>
  </si>
  <si>
    <t>El pago se realizará mediante el deposito directo en bancos por parte del usuario del servicio.</t>
  </si>
  <si>
    <t>112300110000000000000</t>
  </si>
  <si>
    <t>Este saldo proviene del pago del IMSS del mes de marzo 2015, efectuado en el mes de abril, mediante la linea de captura SIPARE, por el monto de $135,665.45, donde el importe real a pagar era de $131,353.50.</t>
  </si>
  <si>
    <t>La diferencia de $4,311.95, pagado de mas se bonificara en pago de IMSS subsecuente.</t>
  </si>
  <si>
    <t>112300114000000000000</t>
  </si>
  <si>
    <t>Este saldo corresponde  al redondeo por el pago del seguro a causa del accidente ocurrido en la velaria de la feria durante el festival de verano Piromusic Fest, el cual fué pagado por el patronato.</t>
  </si>
  <si>
    <t>113000000000000000000</t>
  </si>
  <si>
    <t>Derechos a recibir bienes o servicios</t>
  </si>
  <si>
    <t>113100000000000000000</t>
  </si>
  <si>
    <t>Anticipo a proveedores por adquisición de bienes y</t>
  </si>
  <si>
    <t>113100003000000000000</t>
  </si>
  <si>
    <t>ANTICIPO PROVEDORES Y PRESTADORES DE SERVICIOS</t>
  </si>
  <si>
    <t>113100003003100000000</t>
  </si>
  <si>
    <t>MORENO SALA SANDRA RUTH</t>
  </si>
  <si>
    <t>Se refieren a anticipos a cuenta de contratos  en relacion a los espectaculos o contratacion  de servicios para el Evento Feria. Este anticipo proviene del ejercicio 2011</t>
  </si>
  <si>
    <t>No es factible su recuperacion</t>
  </si>
  <si>
    <t>113100030000800000000</t>
  </si>
  <si>
    <t>ALVAREZ HERNANDEZ LUIS ERNESTO</t>
  </si>
  <si>
    <t>113100003000300000000</t>
  </si>
  <si>
    <t>BAUTISTA MORALES BARTOLOME</t>
  </si>
  <si>
    <t>Se refieren a anticipos a cuenta de contrato de prestaciones de servicios para Feria 2018</t>
  </si>
  <si>
    <t>Su saldo será cancelado a termino del la feria 2018, cuando el servicio sea devengado.</t>
  </si>
  <si>
    <t>113100003000600000000</t>
  </si>
  <si>
    <t xml:space="preserve">ARENA  PRODUCTIONS MEXICO, S.A. DE C.V. </t>
  </si>
  <si>
    <t>113100003001300000000</t>
  </si>
  <si>
    <t xml:space="preserve">ROBERT'S INTERNACIONAL CIRCUS, S.A. DE C.V. </t>
  </si>
  <si>
    <t>Se refieren a anticipos a cuenta de contrato de espectáculo internacional  MAYUMANA para Feria 2018</t>
  </si>
  <si>
    <t>113100003001800000000</t>
  </si>
  <si>
    <t xml:space="preserve">LUX PIROTECNIA, S.A. DE C.V. </t>
  </si>
  <si>
    <t>113100003007400000000</t>
  </si>
  <si>
    <t xml:space="preserve">FABRICA DE ROPA LEON INDUSTRIAL, S.A. DE C.V. </t>
  </si>
  <si>
    <t>113100003007500000000</t>
  </si>
  <si>
    <t>WESTWOOD ENTERTAIMENT S.A. DE C.V.</t>
  </si>
  <si>
    <t>Se refiere a los anticipos otorgados para la remodelacion de la fachada de cefel</t>
  </si>
  <si>
    <t>Se estara cancelando el saldo en las estimaciones otorgadas por los servicios devengados.</t>
  </si>
  <si>
    <t>113100003008900000000</t>
  </si>
  <si>
    <t>GALICIA VERDUZCO DEBORA</t>
  </si>
  <si>
    <t>113100003010700000000</t>
  </si>
  <si>
    <t>CANALES GUTIERREZ LILIANA</t>
  </si>
  <si>
    <t>113100003016300000000</t>
  </si>
  <si>
    <t>ZUÑIGA IBARRA MARIA DEL CARMEN</t>
  </si>
  <si>
    <t>113100003016600000000</t>
  </si>
  <si>
    <t>SANCHEZ RODRIGUEZ MIGUEL ANGEL</t>
  </si>
  <si>
    <t>113100003017500000000</t>
  </si>
  <si>
    <t xml:space="preserve">CONTENIDOS ARTISTICOS PRODUCCION Y DIFUSION, A.C. </t>
  </si>
  <si>
    <t>113100003018200000000</t>
  </si>
  <si>
    <t>NEWMIND SA</t>
  </si>
  <si>
    <t>113100003018700000000</t>
  </si>
  <si>
    <t>MARTINEZ CAMPOS JUAN PABLO</t>
  </si>
  <si>
    <t>113100003019200000000</t>
  </si>
  <si>
    <t>ACS ENTRETENIMIENTO SA DE CV</t>
  </si>
  <si>
    <t>113100003019300000000</t>
  </si>
  <si>
    <t>KARTISIM S. DE R.L. DE C.V.</t>
  </si>
  <si>
    <t>113100003019400000000</t>
  </si>
  <si>
    <t>PROMOTODO MEXICO SA DE CV</t>
  </si>
  <si>
    <t>113100003019500000000</t>
  </si>
  <si>
    <t>TREJO LEDESMA ENRIQUE</t>
  </si>
  <si>
    <t>113100003019600000000</t>
  </si>
  <si>
    <t>UBEDA BOOKING SA DE CV</t>
  </si>
  <si>
    <t>113100003019700000000</t>
  </si>
  <si>
    <t>CAMARENA MARQUEZ JAIME HUMBERTO</t>
  </si>
  <si>
    <t>113100003019800000000</t>
  </si>
  <si>
    <t>LA TUNA ENTERTAINMENT GROUP SA DE CV</t>
  </si>
  <si>
    <t>113100003019900000000</t>
  </si>
  <si>
    <t>BALLEZA GONZALEZ JOSE MANUEL</t>
  </si>
  <si>
    <t>113100003020000000000</t>
  </si>
  <si>
    <t>MANAGERS ANONIMOS SA DE CV</t>
  </si>
  <si>
    <t>113100003020100000000</t>
  </si>
  <si>
    <t>ARGUMEDO GONZALEZ ANGEL</t>
  </si>
  <si>
    <t>113100003020200000000</t>
  </si>
  <si>
    <t>COMERCIALIZADORA CJ LEON SA DE CV</t>
  </si>
  <si>
    <t>113100003020300000000</t>
  </si>
  <si>
    <t>IMAGEN EMPRESARIAL MESTRE SA DE CV</t>
  </si>
  <si>
    <t>113100003020400000000</t>
  </si>
  <si>
    <t>NAHON ARAGON SALVADOR</t>
  </si>
  <si>
    <t>113100003020500000000</t>
  </si>
  <si>
    <t>DIAZ AGUILAR EDUARDO ANTONIO</t>
  </si>
  <si>
    <t>113400000000000000000</t>
  </si>
  <si>
    <t>Anticipo a Contratistas por Obras Públicas a Corto</t>
  </si>
  <si>
    <t>Saldo generado por el redondeo de decimales por el anticipo otorgado para la remodelacion de la fachada de cefel</t>
  </si>
  <si>
    <t>113400007000000000000</t>
  </si>
  <si>
    <t>ALTA  ARQUITECTURA ARQUITECTOS ASOCIADOS S.A. DE C</t>
  </si>
  <si>
    <t>121400000000000000000</t>
  </si>
  <si>
    <t>Participaciones y Aportaciones de Capital</t>
  </si>
  <si>
    <t>Fideicomiso Poliforum</t>
  </si>
  <si>
    <t>123000000000000000000</t>
  </si>
  <si>
    <t>Bienes Inmuebles, Infraestructura y Construcciones</t>
  </si>
  <si>
    <t>Se  realizó  traspaso  de  bienes  muebles  que  estaban  registrados  como  bienes  inmuebles, esto  de  acuerdo  a  las  reglas  de  valoración  del  patrimonio  emitidas  por  el CONAC, ademas de la reclasificación de inmuebles a inversiones a largo plazo por la inversión que tiene el Patronato en el Fideicomiso Poliforum (ver notas de gestion administrativa en otras notas) , tambien se registraron las  remodelaciones efectuadas en el mes de enero 2015 a varias instalaciones de la feria.</t>
  </si>
  <si>
    <t>123300000000000000000</t>
  </si>
  <si>
    <t>Edificios no habitacionales</t>
  </si>
  <si>
    <t>123305831000000000000</t>
  </si>
  <si>
    <t>123305831000100000000</t>
  </si>
  <si>
    <t>123305831000200000000</t>
  </si>
  <si>
    <t>REMODELACION INSTALACIONES</t>
  </si>
  <si>
    <t>123305831000500000000</t>
  </si>
  <si>
    <t>PLANTA DE TRATAMIENTO</t>
  </si>
  <si>
    <t>123305831000700000000</t>
  </si>
  <si>
    <t>OFICINAS NUEVAS</t>
  </si>
  <si>
    <t>123305831000800000000</t>
  </si>
  <si>
    <t>FORO DEL LAGO</t>
  </si>
  <si>
    <t>123305831000900000000</t>
  </si>
  <si>
    <t>CENTRO DE ESPECTACULOS</t>
  </si>
  <si>
    <t>Se refiere a la 2da etapa de la rehabilitacion de la fachada de Cefel</t>
  </si>
  <si>
    <t>123305831001000000000</t>
  </si>
  <si>
    <t>PLAZA BICENTENARIO</t>
  </si>
  <si>
    <t>123305831001100000000</t>
  </si>
  <si>
    <t>CONSTRUCCIONES MUSEO</t>
  </si>
  <si>
    <t>123305831001200000000</t>
  </si>
  <si>
    <t>VELARIA TEATRO DEL PUEBLO</t>
  </si>
  <si>
    <t>124000000000000000000</t>
  </si>
  <si>
    <t>Bienes Muebles</t>
  </si>
  <si>
    <t xml:space="preserve">Ver nota de gestión administrativa 6 f) y 8 y Se registro la baja de bienes muebles donada al dif municipal por cantidad de $256,113.92 y correccion por registro de bienes muebles duplicados Ver Notas  de  gestion administrativa  punto 8 </t>
  </si>
  <si>
    <t>124100000000000000000</t>
  </si>
  <si>
    <t>Ver Notas  de  gestion administrativa  puntos 6 f) y 8.</t>
  </si>
  <si>
    <t>124110000000000000000</t>
  </si>
  <si>
    <t>124115111000000000000</t>
  </si>
  <si>
    <t>124115111240015001002</t>
  </si>
  <si>
    <t>124115111240015002002</t>
  </si>
  <si>
    <t>124115111240015004002</t>
  </si>
  <si>
    <t>Muebles de oficina y estanteria</t>
  </si>
  <si>
    <t>124115111240015006002</t>
  </si>
  <si>
    <t>Muebles de oficina y Estanteria</t>
  </si>
  <si>
    <t>124115111240015007002</t>
  </si>
  <si>
    <t>124115111240015008002</t>
  </si>
  <si>
    <t>124115111SP1115001002</t>
  </si>
  <si>
    <t>124115111SP1115002002</t>
  </si>
  <si>
    <t>124115111SP1115003002</t>
  </si>
  <si>
    <t>124115111SP1115004002</t>
  </si>
  <si>
    <t>124115111SP1115005002</t>
  </si>
  <si>
    <t>124115111SP1115006002</t>
  </si>
  <si>
    <t>124115111SP1115007002</t>
  </si>
  <si>
    <t>124115111SP1115008002</t>
  </si>
  <si>
    <t>124115111SP1115009002</t>
  </si>
  <si>
    <t>Muebles de Oficina y estanteria</t>
  </si>
  <si>
    <t>124130000000000000000</t>
  </si>
  <si>
    <t>Equipo de Cómputo y de Tecnologías de la Informaci</t>
  </si>
  <si>
    <t>124135151000000000000</t>
  </si>
  <si>
    <t>124135151240015001002</t>
  </si>
  <si>
    <t>124135151240015002002</t>
  </si>
  <si>
    <t>124135151240015003001</t>
  </si>
  <si>
    <t>124135151240015003002</t>
  </si>
  <si>
    <t>124135151240015004002</t>
  </si>
  <si>
    <t>124135151240015005001</t>
  </si>
  <si>
    <t>124135151240015005002</t>
  </si>
  <si>
    <t>Computadoras y equipo periferico</t>
  </si>
  <si>
    <t>124135151240015007001</t>
  </si>
  <si>
    <t>124135151240015007002</t>
  </si>
  <si>
    <t>124135151240015008002</t>
  </si>
  <si>
    <t>124135151240015009002</t>
  </si>
  <si>
    <t>124135151SP1115001002</t>
  </si>
  <si>
    <t>124135151SP1115002002</t>
  </si>
  <si>
    <t>124135151SP1115003002</t>
  </si>
  <si>
    <t>124135151SP1115004002</t>
  </si>
  <si>
    <t>124135151SP1115005002</t>
  </si>
  <si>
    <t>124135151SP1115006002</t>
  </si>
  <si>
    <t>124135151SP1115007002</t>
  </si>
  <si>
    <t>124135151SP1115008002</t>
  </si>
  <si>
    <t>124135151SP1115009002</t>
  </si>
  <si>
    <t>124135231000000000000</t>
  </si>
  <si>
    <t>124135231240015009001</t>
  </si>
  <si>
    <t>Cámaras fotográficas y de video</t>
  </si>
  <si>
    <t>124190000000000000000</t>
  </si>
  <si>
    <t>OTRO MOBILIARIO Y EQUIPO DE ADMINISTRACION</t>
  </si>
  <si>
    <t>124195191000000000000</t>
  </si>
  <si>
    <t>124195191240015002001</t>
  </si>
  <si>
    <t>124195191240015003001</t>
  </si>
  <si>
    <t>124195191240015004001</t>
  </si>
  <si>
    <t>Otro mobiliario y equipo de administracion</t>
  </si>
  <si>
    <t>124195191240015004002</t>
  </si>
  <si>
    <t>124195191240015006002</t>
  </si>
  <si>
    <t>124195191240015007001</t>
  </si>
  <si>
    <t>124195191SP1115002002</t>
  </si>
  <si>
    <t>124195191SP1115004002</t>
  </si>
  <si>
    <t>124195191SP1115007002</t>
  </si>
  <si>
    <t>124195192000000000000</t>
  </si>
  <si>
    <t>Mobiliario y Equipo para comercio y servicios</t>
  </si>
  <si>
    <t>124195192240015003001</t>
  </si>
  <si>
    <t>124195192SP1115002002</t>
  </si>
  <si>
    <t>124200000000000000000</t>
  </si>
  <si>
    <t>124210000000000000000</t>
  </si>
  <si>
    <t>Equipo de Audio y Video</t>
  </si>
  <si>
    <t>124215211000000000000</t>
  </si>
  <si>
    <t>124215211240015005002</t>
  </si>
  <si>
    <t>124215211SP1115001002</t>
  </si>
  <si>
    <t>124215211SP1115002002</t>
  </si>
  <si>
    <t>124215211SP1115008002</t>
  </si>
  <si>
    <t>124220000000000000000</t>
  </si>
  <si>
    <t>Aparatos deportivos</t>
  </si>
  <si>
    <t>124225221SP1115002002</t>
  </si>
  <si>
    <t>124290000000000000000</t>
  </si>
  <si>
    <t>124295291000000000000</t>
  </si>
  <si>
    <t>124295291240015006002</t>
  </si>
  <si>
    <t>Otro Mobiliario y Equipo Educacional y Creativo</t>
  </si>
  <si>
    <t>124295291SP1115002001</t>
  </si>
  <si>
    <t>124295291SP1115003002</t>
  </si>
  <si>
    <t>124295291SP1115006002</t>
  </si>
  <si>
    <t>124300000000000000000</t>
  </si>
  <si>
    <t>Equipo e Instrumental Médico y de Laboratorio</t>
  </si>
  <si>
    <t>124310000000000000000</t>
  </si>
  <si>
    <t>Equipo Médico y de Laboratorio</t>
  </si>
  <si>
    <t>124315311000000000000</t>
  </si>
  <si>
    <t>Equipo para uso médico, dental y para laboratorio</t>
  </si>
  <si>
    <t>124315311SP1115002002</t>
  </si>
  <si>
    <t>124400000000000000000</t>
  </si>
  <si>
    <t>Vehículos y Equipo de Transporte</t>
  </si>
  <si>
    <t>124410000000000000000</t>
  </si>
  <si>
    <t>Vehículos y equipo terrestre</t>
  </si>
  <si>
    <t>124415411000000000000</t>
  </si>
  <si>
    <t>124415411240015002002</t>
  </si>
  <si>
    <t>124415411240015008002</t>
  </si>
  <si>
    <t>124415411SP1115002002</t>
  </si>
  <si>
    <t>124415411SP1115004002</t>
  </si>
  <si>
    <t>124415411SP1115006002</t>
  </si>
  <si>
    <t>124420000000000000000</t>
  </si>
  <si>
    <t>Carrocerías y remolques</t>
  </si>
  <si>
    <t>124425421000000000000</t>
  </si>
  <si>
    <t>124425421SP1115002002</t>
  </si>
  <si>
    <t>124500000000000000000</t>
  </si>
  <si>
    <t>124505511000000000000</t>
  </si>
  <si>
    <t>124505511SP1115008002</t>
  </si>
  <si>
    <t>Equipo de defensa y seguirdad</t>
  </si>
  <si>
    <t>124600000000000000000</t>
  </si>
  <si>
    <t>Maquinaria, otros Equipos y Herramientas</t>
  </si>
  <si>
    <t>124620000000000000000</t>
  </si>
  <si>
    <t>Maquiinaria y Equipo Industrial</t>
  </si>
  <si>
    <t>124625621000000000000</t>
  </si>
  <si>
    <t>Maquinaria y Equipo Industrial</t>
  </si>
  <si>
    <t>124625621SP1115002002</t>
  </si>
  <si>
    <t>Maquinaria y equipo industrial</t>
  </si>
  <si>
    <t>124625621SP1115006002</t>
  </si>
  <si>
    <t>124640000000000000000</t>
  </si>
  <si>
    <t>Sistemas de aire acondicionado, calefacción y de r</t>
  </si>
  <si>
    <t>124645646000000000000</t>
  </si>
  <si>
    <t xml:space="preserve">Sistemas de aire acondicionado, calefacción y de </t>
  </si>
  <si>
    <t>124645646SP1115002002</t>
  </si>
  <si>
    <t>Sistemas de aire acondicionado, calefacción y de</t>
  </si>
  <si>
    <t>124650000000000000000</t>
  </si>
  <si>
    <t>Equipo de comunicación y telecomunicación</t>
  </si>
  <si>
    <t>124655651000000000000</t>
  </si>
  <si>
    <t>124655651240015002001</t>
  </si>
  <si>
    <t>quipo de comunicaciones y telecomunicaciones</t>
  </si>
  <si>
    <t>124655651240015002002</t>
  </si>
  <si>
    <t>Equipo de comunicaciones y telecomunicaciones</t>
  </si>
  <si>
    <t>124655651240015008002</t>
  </si>
  <si>
    <t>124655651SP1115001002</t>
  </si>
  <si>
    <t>Equipo de cominicación y telecomunicación</t>
  </si>
  <si>
    <t>124655651SP1115002002</t>
  </si>
  <si>
    <t>124655651SP1115003002</t>
  </si>
  <si>
    <t>124655651SP1115004002</t>
  </si>
  <si>
    <t>124655651SP1115005002</t>
  </si>
  <si>
    <t>124655651SP1115006002</t>
  </si>
  <si>
    <t>Equipo de comunicacion y telecominicacion</t>
  </si>
  <si>
    <t>124655651SP1115007002</t>
  </si>
  <si>
    <t>124655651SP1115008002</t>
  </si>
  <si>
    <t>124655651SP1115009002</t>
  </si>
  <si>
    <t>124660000000000000000</t>
  </si>
  <si>
    <t>Accesorios de iluminación</t>
  </si>
  <si>
    <t>124665662000000000000</t>
  </si>
  <si>
    <t>Aparatos electricos de uso domestico</t>
  </si>
  <si>
    <t>124665662SP1115001002</t>
  </si>
  <si>
    <t>124665662SP1115002002</t>
  </si>
  <si>
    <t>124665662SP1115004002</t>
  </si>
  <si>
    <t>124665662SP1115005002</t>
  </si>
  <si>
    <t>124665662SP1115008002</t>
  </si>
  <si>
    <t>124665663000000000000</t>
  </si>
  <si>
    <t>Equipo de generación y distribución de energía elé</t>
  </si>
  <si>
    <t>124665663240015002002</t>
  </si>
  <si>
    <t>124665663240015007001</t>
  </si>
  <si>
    <t>Equipo de generacion y distribucion de energia ele</t>
  </si>
  <si>
    <t>124665663SP1115002002</t>
  </si>
  <si>
    <t>124670000000000000000</t>
  </si>
  <si>
    <t>Herramientas y máquinas -herramienta</t>
  </si>
  <si>
    <t>124675671000000000000</t>
  </si>
  <si>
    <t>124675671240015002002</t>
  </si>
  <si>
    <t>124675671240015006002</t>
  </si>
  <si>
    <t>124690000000000000000</t>
  </si>
  <si>
    <t>124695671000000000000</t>
  </si>
  <si>
    <t>124695671000300000000</t>
  </si>
  <si>
    <t>EQUIPO ESTERIOR Y DE LIMPIEZA 2010</t>
  </si>
  <si>
    <t>124695671SP1115002002</t>
  </si>
  <si>
    <t>124695671SP1115006002</t>
  </si>
  <si>
    <t>124695691000000000000</t>
  </si>
  <si>
    <t>otros equipos</t>
  </si>
  <si>
    <t>124695691SP1115002002</t>
  </si>
  <si>
    <t>124695691SP1115006002</t>
  </si>
  <si>
    <t>124695691SP1115008002</t>
  </si>
  <si>
    <t>126100000000000000000</t>
  </si>
  <si>
    <t>Depreciación Acumulada de Inmuebles</t>
  </si>
  <si>
    <t>126105831000000000000</t>
  </si>
  <si>
    <t>126300000000000000000</t>
  </si>
  <si>
    <t>Depreciación Acumulada de Bienes Muebles</t>
  </si>
  <si>
    <t>126300001000000000000</t>
  </si>
  <si>
    <t>125000000000000000000</t>
  </si>
  <si>
    <t>Activos Intangibles</t>
  </si>
  <si>
    <t xml:space="preserve">Se aplican  las    disposiciones  normativas  denominadas "Reglas Específicas del Registro y Valoración del Patrimonio" emitidas  por  el  CONAC, para  determinar el  ajuste  al 1  de  enero  de  2013  en intangibles, este  representó  un aumento   de $311,757.50, 
- Reglas Específicas del Registro y Valoración del Patrimonio
</t>
  </si>
  <si>
    <t>125100000000000000000</t>
  </si>
  <si>
    <t>125105911000000000000</t>
  </si>
  <si>
    <t>125105911240015004001</t>
  </si>
  <si>
    <t>125200000000000000000</t>
  </si>
  <si>
    <t>125220000000000000000</t>
  </si>
  <si>
    <t>125225931000000000000</t>
  </si>
  <si>
    <t>125225931240015009001</t>
  </si>
  <si>
    <t>MARCAS</t>
  </si>
  <si>
    <t>125225931240015009002</t>
  </si>
  <si>
    <t>125225931240015009003</t>
  </si>
  <si>
    <t>125225931SP1115007001</t>
  </si>
  <si>
    <t>125225931SP1115009001</t>
  </si>
  <si>
    <t>125400000000000000000</t>
  </si>
  <si>
    <t>125410000000000000000</t>
  </si>
  <si>
    <t>Licencias informáticas e intelectuales</t>
  </si>
  <si>
    <t>125415971000000000000</t>
  </si>
  <si>
    <t>125415971240015001002</t>
  </si>
  <si>
    <t>125415971240015002002</t>
  </si>
  <si>
    <t>125415971240015003002</t>
  </si>
  <si>
    <t>125415971240015004002</t>
  </si>
  <si>
    <t>Licencias Informáticas e Intelectuales</t>
  </si>
  <si>
    <t>125415971240015005002</t>
  </si>
  <si>
    <t>125415971240015007002</t>
  </si>
  <si>
    <t>125415971240015008002</t>
  </si>
  <si>
    <t>125415971240015009002</t>
  </si>
  <si>
    <t>125415971SP1115001002</t>
  </si>
  <si>
    <t>125415971SP1115002002</t>
  </si>
  <si>
    <t>125415971SP1115003002</t>
  </si>
  <si>
    <t>125415971SP1115004002</t>
  </si>
  <si>
    <t>125415971SP1115005002</t>
  </si>
  <si>
    <t>125415971SP1115006002</t>
  </si>
  <si>
    <t>125415971SP1115007002</t>
  </si>
  <si>
    <t>125415971SP1115008002</t>
  </si>
  <si>
    <t>125415971SP1115009002</t>
  </si>
  <si>
    <t>126500000000000000000</t>
  </si>
  <si>
    <t>Amortización acumulada de Activos Intangibles</t>
  </si>
  <si>
    <t>La amortización  de  intangibles  representados  por  licencias  de  uso  de  programas  de  cómputo  de calcula  al 33%  anual.</t>
  </si>
  <si>
    <t>126500001000000000000</t>
  </si>
  <si>
    <t>127000000000000000000</t>
  </si>
  <si>
    <t>Activos Diferidos</t>
  </si>
  <si>
    <t>127900000000000000000</t>
  </si>
  <si>
    <t>Otros Activos Diferidos</t>
  </si>
  <si>
    <t>127900001000000000000</t>
  </si>
  <si>
    <t>DEPOSITOS EN GARANTIA</t>
  </si>
  <si>
    <t>127900005000000000000</t>
  </si>
  <si>
    <t>SERVICIOS PAGADOS POR ANTICIPADO</t>
  </si>
  <si>
    <t>Las  estimacion  para  cuentas  incobrables  se  registra  con  base  a  un estudio  que  lleva  a  cabo  el  Departamento  responsable  de hacer  la  gestión  de  cobro, dicho  estudio  se  realiza  sobre  el  total  de  los  saldos  por  cobrar,  se identifican aquellas  cuentas por  cobrar  sobre  las  que  existe un riesgo  identificado de  no   lograr recuperarlas  en  un futuro y sobre  ellas  se  ajusta  el  importe  de  la  estimación  cada  mes.</t>
  </si>
  <si>
    <t>211000000000000000000</t>
  </si>
  <si>
    <t>Cuentas por pagar a Corto Plazo</t>
  </si>
  <si>
    <t>211100000000000000000</t>
  </si>
  <si>
    <t>211100001000000000000</t>
  </si>
  <si>
    <t>Se deriva de la devolucion que realizó el banco  correspondiente al pago de nominas de eventuales feria 2017, serán pagados posteriormente a estos trabajadores.</t>
  </si>
  <si>
    <t>211200000000000000000</t>
  </si>
  <si>
    <t>Proveedores por pagar a Corto Plazo</t>
  </si>
  <si>
    <t>211200001000000000000</t>
  </si>
  <si>
    <t>211200001000100000000</t>
  </si>
  <si>
    <t>GALAZ YAMAZAKY RUIZ URQUIZA SC</t>
  </si>
  <si>
    <t>Saldo del ejercicio 2008, 2009 que no ha sido exigible.</t>
  </si>
  <si>
    <t>211700000000000000000</t>
  </si>
  <si>
    <t>Se refiere a los impuestos pendientes de declarar ya que se declaran y pagan a mas tardar el dia 17 del mes siguiente</t>
  </si>
  <si>
    <t>211700001000000000000</t>
  </si>
  <si>
    <t>211700001000100000000</t>
  </si>
  <si>
    <t>ISPT POR PAGAR</t>
  </si>
  <si>
    <t>211700001000200000000</t>
  </si>
  <si>
    <t>10% RET HONORARIOS</t>
  </si>
  <si>
    <t>211700001000300000000</t>
  </si>
  <si>
    <t>10% RET ARRENDAMIENTO</t>
  </si>
  <si>
    <t>211700001000400000000</t>
  </si>
  <si>
    <t>ISR DEL EJERCICIO POR PAGAR</t>
  </si>
  <si>
    <t>Saldo por redondeo y  se refiere al  impuesto que se declaró y pago en el mes  de febrero del 2017.</t>
  </si>
  <si>
    <t>211700002000000000000</t>
  </si>
  <si>
    <t>211700002000100000000</t>
  </si>
  <si>
    <t>IVA TRASLADADO</t>
  </si>
  <si>
    <t>211700002000200000000</t>
  </si>
  <si>
    <t>IVA TRASLADADO POR COBRAR</t>
  </si>
  <si>
    <t>211700002000300000000</t>
  </si>
  <si>
    <t>IVA POR PAGAR</t>
  </si>
  <si>
    <t>211700003000000000000</t>
  </si>
  <si>
    <t>211700003000100000000</t>
  </si>
  <si>
    <t>IMSS RETENCIÓN</t>
  </si>
  <si>
    <t>211700003000200000000</t>
  </si>
  <si>
    <t>CESANTIA Y VEJEZ RETENCIÓN</t>
  </si>
  <si>
    <t>Se refiere a los impuestos pendientes de declarar ya que se declaran y pagan a mas tardar el dia 17 del mes siguiente al bimestre que corresponda</t>
  </si>
  <si>
    <t>211700003000300000000</t>
  </si>
  <si>
    <t>INFONAVIT RETENCIÓN</t>
  </si>
  <si>
    <t>211700003000800000000</t>
  </si>
  <si>
    <t>RETENCIÓN POR ALIMENTACIÓN AL PERSONAL</t>
  </si>
  <si>
    <t>Se refiere a la retencion que se le realiza al personal  por concepto de alimentacion durante periodo de Feria,este monto se refleja en negativo ya que la retencion al personal se realiza por los vales que se otorgan, no por los vales efectivamente entregados a los proveedores de los productos alimenticios.</t>
  </si>
  <si>
    <t>211700003001000000000</t>
  </si>
  <si>
    <t>IMSS POR PAGAR</t>
  </si>
  <si>
    <t>211700004000000000000</t>
  </si>
  <si>
    <t>Se refiere a la retencion efectuada a los trabajadores por créditos adquiridos con Fonacot, el cual se paga a mas tardar el dia 30 del mes siguiente.</t>
  </si>
  <si>
    <t>211700005000000000000</t>
  </si>
  <si>
    <t>SECRETARIA DE FINANZAS Y ADMINISTRACION DEL EDO DE</t>
  </si>
  <si>
    <t>211700005000200000000</t>
  </si>
  <si>
    <t>RET 1% (CEDULAR)</t>
  </si>
  <si>
    <t>211700005000400000000</t>
  </si>
  <si>
    <t>2 % SOBRE NOMINA</t>
  </si>
  <si>
    <t>211700005000800000000</t>
  </si>
  <si>
    <t>RET 1% CEDULAR (ARRENDAMIENTO)</t>
  </si>
  <si>
    <t>211900000000000000000</t>
  </si>
  <si>
    <t>Otras Cuentas por pagar a Corto Plazo</t>
  </si>
  <si>
    <t>211900003000000000000</t>
  </si>
  <si>
    <t>Este saldo corresponde al ingreso no identificado por la cantidad de 2,150.00 en el mes de agosto 2014,  al ingreso no identificado de $8,468.95 de mes de diciembre 2014, al ingreso no identificado de $2,034 del mes de enero 2015,  al ingreso no indentificado de $ 65,000.00 del mes de febrero 2015,   al  ingresos no identificado de 74,265.90 en el mes de diciembre 2016,  a los depositos no identificados en el mes de enero 2017 de $5,391.58  y $90,000.00,  a los depositos no identifcados de noviembre 2017 de $20,000, $20, $7900, y deposito no identificado de diciembre $43,341.30 de 2017</t>
  </si>
  <si>
    <t>211900006000000000000</t>
  </si>
  <si>
    <t>MENDEZ JASSO MIRIAM</t>
  </si>
  <si>
    <t>Este saldo esta integrado en su mayoria por saldos de una pensión alimenticia, y por concepto de depositos efectuados de mas, de los cuales no nos han requerido el pago.</t>
  </si>
  <si>
    <t>211900034000000000000</t>
  </si>
  <si>
    <t>PLAZA LOPEZ COTILLA, S.A.</t>
  </si>
  <si>
    <t>211900054000000000000</t>
  </si>
  <si>
    <t xml:space="preserve">HERNANDEZ AZUCENA DE JESUS </t>
  </si>
  <si>
    <t>211900119000000000000</t>
  </si>
  <si>
    <t>LUNA ALVAREZ MARIA GUADALUPE</t>
  </si>
  <si>
    <t>Este saldo corresponde del reembolso que se le hara a personal de rh debido a que el gasto que comprobo fue mayor al importe que se le otorgo para la compra de regalos para la fiesta de fin de año</t>
  </si>
  <si>
    <t>211900149000000000000</t>
  </si>
  <si>
    <t xml:space="preserve">DELICIAS BEEF, S.A. DE C.V. </t>
  </si>
  <si>
    <t>Este saldo esta integrado en su mayoria por saldos de una pensión alimenticia, y por concepto de depositos efectuados de mas, de los cuales no nos han requerido el pago,  asi como la cancelacion contable de cheque en transito del ejercicio 2014.</t>
  </si>
  <si>
    <t>211900165000000000000</t>
  </si>
  <si>
    <t>OLGUÍN CISNEROS NORMA CONSUELO</t>
  </si>
  <si>
    <t>211900168000000000000</t>
  </si>
  <si>
    <t>VELAZQUEZ MA. GUADALUPE</t>
  </si>
  <si>
    <t>211900172000000000000</t>
  </si>
  <si>
    <t>GRUPO HALE S.A. DE C.V.</t>
  </si>
  <si>
    <t>211900173000000000000</t>
  </si>
  <si>
    <t>211900174000000000000</t>
  </si>
  <si>
    <t>AP CONSTRUCTORES SA DE CV</t>
  </si>
  <si>
    <t>211900187000000000000</t>
  </si>
  <si>
    <t>ALMAGUER PACHECO MAYRA ARACELI</t>
  </si>
  <si>
    <t>211900190000000000000</t>
  </si>
  <si>
    <t>MASSIVO SA DE CV</t>
  </si>
  <si>
    <t>415000000000000000000</t>
  </si>
  <si>
    <t>Productos de Tipo Corriente</t>
  </si>
  <si>
    <t>Se refiere al registro de los ingresos  devengados y recaudados  al momento de la percepción del recurso acumulado al mes, por concepto de uso de espacios para  evento Feria 2017 y uso de espacios para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</si>
  <si>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415900000000000000000</t>
  </si>
  <si>
    <t>Otros productos que generan ingresos corrientes</t>
  </si>
  <si>
    <t>415905104000000000000</t>
  </si>
  <si>
    <t>Productos de tipo corriente</t>
  </si>
  <si>
    <t>415905104000100000000</t>
  </si>
  <si>
    <t>USO INSTALACIONES FERIA</t>
  </si>
  <si>
    <t>415905104040100001001</t>
  </si>
  <si>
    <t>415905104040100002001</t>
  </si>
  <si>
    <t>415905104040100003001</t>
  </si>
  <si>
    <t>415905104040100004001</t>
  </si>
  <si>
    <t>415905104040100005001</t>
  </si>
  <si>
    <t>415905104040100006001</t>
  </si>
  <si>
    <t>SECTOR 6</t>
  </si>
  <si>
    <t>415905104000200000000</t>
  </si>
  <si>
    <t>RESTAURANTES Y BARES</t>
  </si>
  <si>
    <t>Se refiere al registro de los ingresos  devengados y recaudados  al momento de la percepción del recurso acumulado al mes, por concepto de uso de espacios para evento Feria 2017 y evento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</si>
  <si>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415905104040200001001</t>
  </si>
  <si>
    <t>RESTAURANTESY BARES</t>
  </si>
  <si>
    <t>415905104000300000000</t>
  </si>
  <si>
    <t>SERVICIOS EN EXCLUSIVIDAD</t>
  </si>
  <si>
    <t>415905104040300001001</t>
  </si>
  <si>
    <t>415905104040300002001</t>
  </si>
  <si>
    <t>JUEGOS MECANICOS</t>
  </si>
  <si>
    <t>415905104040300003001</t>
  </si>
  <si>
    <t>VENTA DE CERVEZA</t>
  </si>
  <si>
    <t>415905104040300004001</t>
  </si>
  <si>
    <t>VENTA DE REFRESCOS</t>
  </si>
  <si>
    <t>415905104040300008001</t>
  </si>
  <si>
    <t>TELEFONIA</t>
  </si>
  <si>
    <t>415905104000400000000</t>
  </si>
  <si>
    <t>ADMISION FERIA</t>
  </si>
  <si>
    <t>Se refiere a los ingresos cobrados por admision Feria 2017</t>
  </si>
  <si>
    <t>415905104040400001001</t>
  </si>
  <si>
    <t>ADMISION NORMAL</t>
  </si>
  <si>
    <t>Se refiere a los ingresos cobrados por admision Feria 2017 y Feria 2018</t>
  </si>
  <si>
    <t>415905104040400002001</t>
  </si>
  <si>
    <t>ADMISION INAPAM</t>
  </si>
  <si>
    <t>415905104040400003001</t>
  </si>
  <si>
    <t>ADMISION VILLA GIGANTE</t>
  </si>
  <si>
    <t>415905104040400004001</t>
  </si>
  <si>
    <t xml:space="preserve">ADMISION EVENTOS ESPECIALES </t>
  </si>
  <si>
    <t>415905104040400005001</t>
  </si>
  <si>
    <t>ZONA EXTREMA</t>
  </si>
  <si>
    <t>415905104000500000000</t>
  </si>
  <si>
    <t>415905104000500015000</t>
  </si>
  <si>
    <t>Diferencias de cambio positiva en efectivo y equiv</t>
  </si>
  <si>
    <t>Se refiere a la ganancia cambiaria por la inversion en dolares para el pago del espectaculo de Mayumana, valuados al cierre del mes de julio.</t>
  </si>
  <si>
    <t>415905104040500001001</t>
  </si>
  <si>
    <t>GAFETES</t>
  </si>
  <si>
    <t>Se refiere a los ingresos devengados y recaudados registrados  por la venta de gafetes por el uso de espacios para el evento Feria 2017 y Feria 2018 , derivados de contratos por uso de espacios,  asi como por los ingresos devengados y recaudados por la adqusicion de gafetes adicionales para el evento Feria 2017 y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</si>
  <si>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415905104040500003002</t>
  </si>
  <si>
    <t>FUENTE DE SODAS EXPLORA</t>
  </si>
  <si>
    <t>Se refiere al registro de los ingresos  devengados y recaudados  al momento de la percepción del recurso, por concepto de uso de espacios pa la fuente de sodas en parque explora.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productos(como los  que obtiene el Patronato)  se devengan y recaudan al momento de percepción del recurso.</t>
  </si>
  <si>
    <t>415905104040500005001</t>
  </si>
  <si>
    <t>SERVICIOS ADICIONALES Y DAÑOS</t>
  </si>
  <si>
    <t>415905104040500005002</t>
  </si>
  <si>
    <t>Se refiere a los ingresos registrados por conceptos de eventos particulares durante recinto, especialmente por concepto de contratacion de elementos de seguridad, venta de alimento para patos, tomas de energia, etc.</t>
  </si>
  <si>
    <t>415905104040500010001</t>
  </si>
  <si>
    <t>PENALIZACIONES</t>
  </si>
  <si>
    <t>Se refiere al registro de los  ingresos  devengados y recaudados  por faltas al reglamento de expositores durante el evento Feria 2017</t>
  </si>
  <si>
    <t>415905104040500010002</t>
  </si>
  <si>
    <t>Se refiere al registro de ingresos devengados y recaudados con motivo de cancelacion de contratos de la renta de espacios en las instalaciones de recinto</t>
  </si>
  <si>
    <t>415905104040500016001</t>
  </si>
  <si>
    <t>PROMOCIONES</t>
  </si>
  <si>
    <t>Se refiere a la venta de vasos promocionales que se comercializaron durante feria 2017 para la promocion de la misma.</t>
  </si>
  <si>
    <t>415905104040500016002</t>
  </si>
  <si>
    <t>Se refiere a la venta de vasos promocionales que se comercializaron durante semana santa para la promocion de la misma.</t>
  </si>
  <si>
    <t>415905104000600000000</t>
  </si>
  <si>
    <t>USO DE INSTALACIONES NO FERIA</t>
  </si>
  <si>
    <t>Se refiere al registro de los ingresos  devengados y recaudados derivados de  de la percepcion de recursos por el  uso de instalaciones para eventos particulares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</si>
  <si>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415905104040600001002</t>
  </si>
  <si>
    <t>AUDITORIO/DOMO</t>
  </si>
  <si>
    <t>415905104040600002002</t>
  </si>
  <si>
    <t>C-1</t>
  </si>
  <si>
    <t>415905104040600004002</t>
  </si>
  <si>
    <t>A-1</t>
  </si>
  <si>
    <t>415905104040600007002</t>
  </si>
  <si>
    <t>AREAS CONJUNTAS</t>
  </si>
  <si>
    <t>415905104040600008002</t>
  </si>
  <si>
    <t>B-3</t>
  </si>
  <si>
    <t>415905104040600009002</t>
  </si>
  <si>
    <t>B-4</t>
  </si>
  <si>
    <t>415905104040600011002</t>
  </si>
  <si>
    <t>B-1</t>
  </si>
  <si>
    <t>415905104040600012002</t>
  </si>
  <si>
    <t>B-2</t>
  </si>
  <si>
    <t>415905104040600016002</t>
  </si>
  <si>
    <t>PLAZAAMERICAS</t>
  </si>
  <si>
    <t>415905104040600014002</t>
  </si>
  <si>
    <t>A-2</t>
  </si>
  <si>
    <t>415905104040600015002</t>
  </si>
  <si>
    <t>415905104040600018002</t>
  </si>
  <si>
    <t>EXPLANADAS</t>
  </si>
  <si>
    <t>415905104040600019002</t>
  </si>
  <si>
    <t>PARQUE EXPLORA</t>
  </si>
  <si>
    <t>415905104040600021002</t>
  </si>
  <si>
    <t>C-2</t>
  </si>
  <si>
    <t>415905104040600022002</t>
  </si>
  <si>
    <t>FORO ARLEQUIN</t>
  </si>
  <si>
    <t>415905104040600023002</t>
  </si>
  <si>
    <t>415905104040600024002</t>
  </si>
  <si>
    <t>FORO LEON</t>
  </si>
  <si>
    <t>415905104040600025002</t>
  </si>
  <si>
    <t>VELARIA DE LA FERIA</t>
  </si>
  <si>
    <t>415905104000700000000</t>
  </si>
  <si>
    <t>415905104040700001001</t>
  </si>
  <si>
    <t>ESTACIONAMIENTO FERIA</t>
  </si>
  <si>
    <t>Se refiere al registro del ingreso devengado y recaudado por el uso de estacionamiento durante el evento Feria 2017 y estacionamiento para Feria 2018, segun el pago establecido en el contrato.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</si>
  <si>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415905104040700002002</t>
  </si>
  <si>
    <t>ESTACIONAMIENTO NO FERIA</t>
  </si>
  <si>
    <t>Se registra ingresos por el uso de estacionamiento en el periodo de no Feria (recinto)Se refiere al registro de los ingresos  devengados y recaudados derivados de  de la percepcion de recursos por el  uso de instalaciones para eventos particulares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</si>
  <si>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415905104000800000000</t>
  </si>
  <si>
    <t>BAÑOS</t>
  </si>
  <si>
    <t>415905104040800002001</t>
  </si>
  <si>
    <t xml:space="preserve">BAÑOS EXPOSITORES </t>
  </si>
  <si>
    <t>Se refiere al registro de los ingresos devengados y recaudados por concepto de cobro de uso de baños derivados de contratos celebrados para el uso de espacios para el evento Feria 2017 y vento Feria 2018,  asi como por el registro de devengado y recaudado por el cobro por uso de baños por la compra de gafetes adicionales para el evento Feria 2017 y Feria 2018. Lo anterior derivado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</si>
  <si>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415905104001200000000</t>
  </si>
  <si>
    <t>EVENTO NUEVO</t>
  </si>
  <si>
    <t>Se refiere al registro de los ingresos  devengados y recaudados derivados de  de la percepcion de recursos por el  uso de instalaciones para el Evento Nuevo durante no Feria (recinto). lo anterior se  deriva  de la implementación del acuerdo del CONAC DE FECHA 8 DE AGOSTO DE 2013 en el que se reforma las normas y metodología para la determinación de los momentos contables del ingreso, que establece que los ingresos presupuestarios se deberá de registrar el ingreso devengado e ingreso recaudado de forma simultánea al momento de percepción del recurso, salvo por la ingresos por venta de bienes y servicios y aportaciones, EN SU ANEXO 1”CRITERIOS DE REGISTRO GENERALES PARA EL TRATAMIENTO DE LOS MOMENTOS CONTABLES DE LOS INGRESOS DEVENGADO Y RECAUDADO y en donde se establece  que los productos se devengan y recaudan al momento de percepción del recurso.</t>
  </si>
  <si>
    <t>415905104041200001003</t>
  </si>
  <si>
    <t>Admisión adultos evento nuevo</t>
  </si>
  <si>
    <t>Se refiere a los ingresos cobrados por admision de adultos en Evento Nuevo</t>
  </si>
  <si>
    <t>415905104041200002003</t>
  </si>
  <si>
    <t>Admisión niños evento nuevo</t>
  </si>
  <si>
    <t>Se refiere a los ingresos cobrados por admision de niños en Evento Nuevo</t>
  </si>
  <si>
    <t>415905104041200006003</t>
  </si>
  <si>
    <t>Parque explora evento nuevo</t>
  </si>
  <si>
    <t>415905104041200008003</t>
  </si>
  <si>
    <t>Servicios adicionales evento nuevo</t>
  </si>
  <si>
    <t>420000000000000000000</t>
  </si>
  <si>
    <t>PARTICIPACIONES, APORTACIONES, TRANSFERENCIAS, ASI</t>
  </si>
  <si>
    <t>INGRESOS  POR CONVENIO DE APOYO CON LA SDAYR PARA LA EXPOSICION GANADERA DURANTE FERIA LEON 2017, INGRESO DE LA MINISTRACION PARA LA REHABILITACION DE LA FACHADA DE CEFEL POR CONVENIO CON GOBIERNO DEL ESTADO, INGRESO POR TRANSFERENCIA DE RECURSOS POR PARTE DE MUNICIPIO DE LEON PARA LA REHABILITACION DE LA FACHADA DE CEFEL Y TRANSFERENCIA DE RECURSOS POR PARTE DE MUNICIPIO PARA EL EQUIPAMIENTO DE DIVERSOS FOROS QUE INTEGRAN EL RECINTO FERIAL.</t>
  </si>
  <si>
    <t>421000000000000000000</t>
  </si>
  <si>
    <t>Participaciones y Aportaciones</t>
  </si>
  <si>
    <t>INGRESOS  POR CONVENIO DE APOYO CON LA SDAYR PARA LA EXPOSICION GANADERA DURANTE FERIA LEON 2017 E INGRESO DE LA MINISTRACION PARA LA REHABILITACION DE LA FACHADA DE CEFEL POR CONVENIO CON GOBIERNO DEL ESTADO.</t>
  </si>
  <si>
    <t>421300000000000000000</t>
  </si>
  <si>
    <t>421308301060000000001</t>
  </si>
  <si>
    <t xml:space="preserve">CONVENIOS </t>
  </si>
  <si>
    <t>422000000000000000000</t>
  </si>
  <si>
    <t>Transferencias, Asignaciones, Subsidios y Otras ay</t>
  </si>
  <si>
    <t>INGRESO POR TRANSFERENCIA DE RECURSOS POR PARTE DE MUNICIPIO DE LEON PARA LA REHABILITACION DE LA FACHADA DE CEFEL Y TRANSFERENCIA DE RECURSOS POR PARTE DE MUNICIPIO PARA EL EQUIPAMIENTO DE DIVERSOS FOROS QUE INTEGRAN EL RECINTO FERIAL.</t>
  </si>
  <si>
    <t>422200000000000000000</t>
  </si>
  <si>
    <t>Transferencias al Resto del Sector Público</t>
  </si>
  <si>
    <t>422209201070000000001</t>
  </si>
  <si>
    <t>430000000000000000000</t>
  </si>
  <si>
    <t>Otros Ingresos y beneficios</t>
  </si>
  <si>
    <t xml:space="preserve">Productos financieros </t>
  </si>
  <si>
    <t>Intereses generados hasta el mes de diciembre en  las cuentas de inversion.</t>
  </si>
  <si>
    <t>431000000000000000000</t>
  </si>
  <si>
    <t>Ingresos Financieros</t>
  </si>
  <si>
    <t>431900000040000000001</t>
  </si>
  <si>
    <t>Otros Ingresos financieros</t>
  </si>
  <si>
    <t>500000000000000000000</t>
  </si>
  <si>
    <t>GASTOS Y OTRAS PERDIDAS</t>
  </si>
  <si>
    <t>511101131000000000000</t>
  </si>
  <si>
    <t>511201221000000000000</t>
  </si>
  <si>
    <t>511301321000000000000</t>
  </si>
  <si>
    <t>511301322000000000000</t>
  </si>
  <si>
    <t>Prima Dominical</t>
  </si>
  <si>
    <t>511301323000000000000</t>
  </si>
  <si>
    <t>511301331000000000000</t>
  </si>
  <si>
    <t>Remuneraciones por horas extraordinarias</t>
  </si>
  <si>
    <t>511301341000000000000</t>
  </si>
  <si>
    <t>Compensaciones por servicios eventuales</t>
  </si>
  <si>
    <t>511301342000000000000</t>
  </si>
  <si>
    <t>511401413000000000000</t>
  </si>
  <si>
    <t>511401421000000000000</t>
  </si>
  <si>
    <t>511401431000000000000</t>
  </si>
  <si>
    <t>511501522000000000000</t>
  </si>
  <si>
    <t>511501592000000000000</t>
  </si>
  <si>
    <t>Otras prestaciones</t>
  </si>
  <si>
    <t>512102111000000000000</t>
  </si>
  <si>
    <t>512102141000000000000</t>
  </si>
  <si>
    <t>Materiales y útiles de tecnologías de la informaci</t>
  </si>
  <si>
    <t>512102161000000000000</t>
  </si>
  <si>
    <t>512202212000000000000</t>
  </si>
  <si>
    <t>512202221000000000000</t>
  </si>
  <si>
    <t>Productos alimenticios para animales</t>
  </si>
  <si>
    <t>512402411000000000000</t>
  </si>
  <si>
    <t>Materiales de construcción minerales no metálicos</t>
  </si>
  <si>
    <t>512402421000000000000</t>
  </si>
  <si>
    <t>Materiales de construcción de concreto</t>
  </si>
  <si>
    <t>512402431000000000000</t>
  </si>
  <si>
    <t>Materiales de construcción de cal y yeso</t>
  </si>
  <si>
    <t>512402441000000000000</t>
  </si>
  <si>
    <t>Materiales de construcción de madera</t>
  </si>
  <si>
    <t>512402461000000000000</t>
  </si>
  <si>
    <t>512402471000000000000</t>
  </si>
  <si>
    <t>Estructuras y manufacturas</t>
  </si>
  <si>
    <t>512402481000000000000</t>
  </si>
  <si>
    <t xml:space="preserve">Materiales complementarios </t>
  </si>
  <si>
    <t>512402491000000000000</t>
  </si>
  <si>
    <t xml:space="preserve">Materiales diversos </t>
  </si>
  <si>
    <t>512502521000000000000</t>
  </si>
  <si>
    <t>Fertilizantes y abonos</t>
  </si>
  <si>
    <t>512502522000000000000</t>
  </si>
  <si>
    <t>Plaguicidas y pesticidas</t>
  </si>
  <si>
    <t>512502531000000000000</t>
  </si>
  <si>
    <t>512502541000000000000</t>
  </si>
  <si>
    <t>512602612000000000000</t>
  </si>
  <si>
    <t>Combustibles, lubricantes y aditivos para vehículo</t>
  </si>
  <si>
    <t>512602613000000000000</t>
  </si>
  <si>
    <t>Combustibles. lubricantes y aditivos para maquinar</t>
  </si>
  <si>
    <t>512702711000000000000</t>
  </si>
  <si>
    <t>512702722000000000000</t>
  </si>
  <si>
    <t>Prendas de protección personal</t>
  </si>
  <si>
    <t>512802821000000000000</t>
  </si>
  <si>
    <t>Materiales de seguridad pública</t>
  </si>
  <si>
    <t>512802831000000000000</t>
  </si>
  <si>
    <t xml:space="preserve">Prendas de protección para seguridad pública </t>
  </si>
  <si>
    <t>512902911000000000000</t>
  </si>
  <si>
    <t>Herramientas menores</t>
  </si>
  <si>
    <t>512902921000000000000</t>
  </si>
  <si>
    <t>Refacciones y accesorios menores de edificios</t>
  </si>
  <si>
    <t>512902931000000000000</t>
  </si>
  <si>
    <t>512902941000000000000</t>
  </si>
  <si>
    <t>512902961000000000000</t>
  </si>
  <si>
    <t>Refacciones y accesorios menores de equipo de tran</t>
  </si>
  <si>
    <t>512902971000000000000</t>
  </si>
  <si>
    <t>Refacciones y accesorios menores de equipo de defe</t>
  </si>
  <si>
    <t>512902981000000000000</t>
  </si>
  <si>
    <t>512902991000000000000</t>
  </si>
  <si>
    <t>513103111000000000000</t>
  </si>
  <si>
    <t>513103121000000000000</t>
  </si>
  <si>
    <t>513103131000000000000</t>
  </si>
  <si>
    <t>513103141000000000000</t>
  </si>
  <si>
    <t>513103152000000000000</t>
  </si>
  <si>
    <t>RADIOLOCALIZACION</t>
  </si>
  <si>
    <t>513103171000000000000</t>
  </si>
  <si>
    <t>Servicios de Acceso a Internet</t>
  </si>
  <si>
    <t>513103181000000000000</t>
  </si>
  <si>
    <t>513103192000000000000</t>
  </si>
  <si>
    <t>Cotratación de otros servicios</t>
  </si>
  <si>
    <t>513203233000000000000</t>
  </si>
  <si>
    <t xml:space="preserve">Arrendamiento de equipo y bienes informáticos </t>
  </si>
  <si>
    <t>513203251000000000000</t>
  </si>
  <si>
    <t>513203261000000000000</t>
  </si>
  <si>
    <t>513203291000000000000</t>
  </si>
  <si>
    <t>513303311000000000000</t>
  </si>
  <si>
    <t>513303312000000000000</t>
  </si>
  <si>
    <t>Servicios de contabilidad</t>
  </si>
  <si>
    <t>513303313000000000000</t>
  </si>
  <si>
    <t>513303321000000000000</t>
  </si>
  <si>
    <t>513303331000000000000</t>
  </si>
  <si>
    <t>Servicios de consultoría administrativa</t>
  </si>
  <si>
    <t>513303332000000000000</t>
  </si>
  <si>
    <t>Servicios de procesos, técnica y en tecnologías de</t>
  </si>
  <si>
    <t>513303341000000000000</t>
  </si>
  <si>
    <t>513303361000000000000</t>
  </si>
  <si>
    <t>513303371000000000000</t>
  </si>
  <si>
    <t>513303391000000000000</t>
  </si>
  <si>
    <t>513403411000000000000</t>
  </si>
  <si>
    <t>513403431000000000000</t>
  </si>
  <si>
    <t>513403451000000000000</t>
  </si>
  <si>
    <t>513403471000000000000</t>
  </si>
  <si>
    <t>513403481000000000000</t>
  </si>
  <si>
    <t>513403491000000000000</t>
  </si>
  <si>
    <t>Servicios financieros, bancarios y comerciales int</t>
  </si>
  <si>
    <t>513503511000000000000</t>
  </si>
  <si>
    <t>513503512000000000000</t>
  </si>
  <si>
    <t xml:space="preserve">Adaptación de inmuebles </t>
  </si>
  <si>
    <t>513503521000000000000</t>
  </si>
  <si>
    <t>513503522000000000000</t>
  </si>
  <si>
    <t>513503531000000000000</t>
  </si>
  <si>
    <t>513503551000000000000</t>
  </si>
  <si>
    <t>513503571000000000000</t>
  </si>
  <si>
    <t>513503581000000000000</t>
  </si>
  <si>
    <t>513503591000000000000</t>
  </si>
  <si>
    <t>513603612000000000000</t>
  </si>
  <si>
    <t>Impresión y elaboración de publicaciones oficiales</t>
  </si>
  <si>
    <t>513603621000000000000</t>
  </si>
  <si>
    <t>513603631000000000000</t>
  </si>
  <si>
    <t>Servicios de creatividad, preproducción y producci</t>
  </si>
  <si>
    <t>513603651000000000000</t>
  </si>
  <si>
    <t>513603661000000000000</t>
  </si>
  <si>
    <t>Servicio de creación y difusión de contenido exclu</t>
  </si>
  <si>
    <t>513703711000000000000</t>
  </si>
  <si>
    <t>513703712000000000000</t>
  </si>
  <si>
    <t>PASAJES, AEREOS INTRENACIONALES PARA SERVIDORES PU</t>
  </si>
  <si>
    <t>513703721000000000000</t>
  </si>
  <si>
    <t>513703722000000000000</t>
  </si>
  <si>
    <t>Pasajes terrestres internacionales para servidores</t>
  </si>
  <si>
    <t>513703751000000000000</t>
  </si>
  <si>
    <t>513703761000000000000</t>
  </si>
  <si>
    <t>Viaticos en el extranjero para servidores publicos</t>
  </si>
  <si>
    <t>513803812000000000000</t>
  </si>
  <si>
    <t>513803821000000000000</t>
  </si>
  <si>
    <t>Se refiere al registro de contratos celebrados con proveedores de bienes y servicios en el ejercicio 2016 en los meses previos al inicio de feria 2017, los pagos que se dan a cuenta de estos contratos se registraron en 2016 como anticipo a proveedores, en el ejercicio 2017 cuando se recibe el bien o servicio, se reconoce como un egreso devengado en el estado de actividades. Asi tambien por el registro de los gastos devengados  en este ejercicio, principalmente en este rubro se refiere a el pago de espectaculos presentados durante el evento Feria 2017.</t>
  </si>
  <si>
    <t>513803831000000000000</t>
  </si>
  <si>
    <t>Congresos y convenciones</t>
  </si>
  <si>
    <t>513803852000000000000</t>
  </si>
  <si>
    <t>Gastos de las oficinas de servidores públicos supe</t>
  </si>
  <si>
    <t>513803853000000000000</t>
  </si>
  <si>
    <t xml:space="preserve">Gastos de representación </t>
  </si>
  <si>
    <t>513903921000000000000</t>
  </si>
  <si>
    <t>513903961000000000000</t>
  </si>
  <si>
    <t>513903981000000000000</t>
  </si>
  <si>
    <t>522104234000000000000</t>
  </si>
  <si>
    <t>Transferencias, asignaciones, subsidios y otras ay</t>
  </si>
  <si>
    <t>533208531000000000000</t>
  </si>
  <si>
    <t>Otros convenios</t>
  </si>
  <si>
    <t>551305831000000000000</t>
  </si>
  <si>
    <t>551500001000000000000</t>
  </si>
  <si>
    <t>551700001000000000000</t>
  </si>
  <si>
    <t>Amortización de Activos Intangibles</t>
  </si>
  <si>
    <t>559100001000000000001</t>
  </si>
  <si>
    <t>GASTOS DE EJERCICIOS ANTERIORES</t>
  </si>
  <si>
    <t>559300001000000000000</t>
  </si>
  <si>
    <t xml:space="preserve">USO DE INSTALACIONES FERIA </t>
  </si>
  <si>
    <t>559400001000000000000</t>
  </si>
  <si>
    <t>Diferencias por Tipo de Cambio Negativas en Efecti</t>
  </si>
  <si>
    <t>310000000000000000000</t>
  </si>
  <si>
    <t>Hacienda Pública/Patrimonio Contribuido</t>
  </si>
  <si>
    <t>Estatal, municipal y propio</t>
  </si>
  <si>
    <t>311009105201100000000</t>
  </si>
  <si>
    <t>Transferencias para bienes muebles, inmuebles e in</t>
  </si>
  <si>
    <t>311009106201100000000</t>
  </si>
  <si>
    <t>Transferncias para inversión pública 2011</t>
  </si>
  <si>
    <t>312000000000000000000</t>
  </si>
  <si>
    <t>Donaciones de Capital</t>
  </si>
  <si>
    <t>312000001000000000000</t>
  </si>
  <si>
    <t>PATRONATO DE LA FERIA DE LEON</t>
  </si>
  <si>
    <t>312000002000000000000</t>
  </si>
  <si>
    <t>312000003000000000000</t>
  </si>
  <si>
    <t>ADQUISICIONES ACTIVO FIJO</t>
  </si>
  <si>
    <t>312000004000000000000</t>
  </si>
  <si>
    <t>312000004000100000000</t>
  </si>
  <si>
    <t>312000004000200000000</t>
  </si>
  <si>
    <t>GOBIERNO MUNICIPAL</t>
  </si>
  <si>
    <t>312000004000300000000</t>
  </si>
  <si>
    <t>PATRONATO DE LA FERIA</t>
  </si>
  <si>
    <t>312000005000000000000</t>
  </si>
  <si>
    <t>320000000000000000000</t>
  </si>
  <si>
    <t>Hacienda Pública/Patrimonio Generado</t>
  </si>
  <si>
    <t xml:space="preserve">PROPIO </t>
  </si>
  <si>
    <t>321000000000000000000</t>
  </si>
  <si>
    <t>Resultados del Ejercicio: (Ahorro/ Desahorro)</t>
  </si>
  <si>
    <t>322000000000000000000</t>
  </si>
  <si>
    <t>322000001000000000000</t>
  </si>
  <si>
    <t>322000002000000000000</t>
  </si>
  <si>
    <t>APLICACION DE REMANENTES</t>
  </si>
  <si>
    <t>322000003000000000000</t>
  </si>
  <si>
    <t>322000004000000000000</t>
  </si>
  <si>
    <t>APLICACIÓN DE REMANENTE DE EJERCICIO 2013</t>
  </si>
  <si>
    <t>322000005000000000000</t>
  </si>
  <si>
    <t>APLICACIÓN DE REMANENTE DE EJERCICIO 2012</t>
  </si>
  <si>
    <t>322000301070000001003</t>
  </si>
  <si>
    <t>Aplicacion de Remanente Presupuestal 2013</t>
  </si>
  <si>
    <t>322000301070000002003</t>
  </si>
  <si>
    <t>Aplicación de Remanente Presupuestal 2012</t>
  </si>
  <si>
    <t>323100000000000000000</t>
  </si>
  <si>
    <t>Revalúo de Bienes Inmuebles</t>
  </si>
  <si>
    <t>323200000000000000000</t>
  </si>
  <si>
    <t>Revalúo de Bienes Muebles</t>
  </si>
  <si>
    <t>323300000000000000000</t>
  </si>
  <si>
    <t>Revalúo de Bienes Intangibles</t>
  </si>
  <si>
    <t>323900000000000000000</t>
  </si>
  <si>
    <t>Otros Revalúos</t>
  </si>
  <si>
    <t>324100000000000000000</t>
  </si>
  <si>
    <t>Reservas de Patrimonio</t>
  </si>
  <si>
    <t>324200000000000000000</t>
  </si>
  <si>
    <t>Reservas Territoriales</t>
  </si>
  <si>
    <t>324300000000000000000</t>
  </si>
  <si>
    <t>Reservas por Contingencias</t>
  </si>
  <si>
    <t>325100000000000000000</t>
  </si>
  <si>
    <t>Cambios en Políticas Contables</t>
  </si>
  <si>
    <t>325200000000000000000</t>
  </si>
  <si>
    <t>Cambios por Errores Contables</t>
  </si>
  <si>
    <t>111000000000000000000</t>
  </si>
  <si>
    <t>Efectivo y Equivalentes</t>
  </si>
  <si>
    <t>111100000000000000000</t>
  </si>
  <si>
    <t>Efectivo</t>
  </si>
  <si>
    <t>111100001000000000000</t>
  </si>
  <si>
    <t>Fondo Fijo Caja</t>
  </si>
  <si>
    <t>111100001000200000000</t>
  </si>
  <si>
    <t>VEGA VARELA LUIS ROBERTO</t>
  </si>
  <si>
    <t>111200000000000000000</t>
  </si>
  <si>
    <t>Bancos/Tesorería</t>
  </si>
  <si>
    <t>111200001000000000000</t>
  </si>
  <si>
    <t>Banco del Bajío, S.A. - Cta. 2468351001-Brillante</t>
  </si>
  <si>
    <t>111200002000000000000</t>
  </si>
  <si>
    <t>Banco del Bajío, S.A. - Cta. 2468350101-Referen.</t>
  </si>
  <si>
    <t>111200004000000000000</t>
  </si>
  <si>
    <t>BANCO BANORTE CTA.0802653743</t>
  </si>
  <si>
    <t>111200005000000000000</t>
  </si>
  <si>
    <t xml:space="preserve">BANORTE CTA.- 0824928407 </t>
  </si>
  <si>
    <t>111200006000000000000</t>
  </si>
  <si>
    <t>BANCO BANORTE DOLARES</t>
  </si>
  <si>
    <t>111200006000000000001</t>
  </si>
  <si>
    <t>BANCO BANORTE EN DOLARES</t>
  </si>
  <si>
    <t>111200006000000000002</t>
  </si>
  <si>
    <t xml:space="preserve">BANCO BANORTE DOLARES COMPLEMENTO MONEDA NACIONAL </t>
  </si>
  <si>
    <t>111400001000000000000</t>
  </si>
  <si>
    <t>Inv. Banco del Bajío, S.A. - Cta. 2468351001</t>
  </si>
  <si>
    <t>111400003000000000000</t>
  </si>
  <si>
    <t xml:space="preserve">INV. BANCO DEL BAJIO GOB. EDO </t>
  </si>
  <si>
    <t>111500000000000000000</t>
  </si>
  <si>
    <t>Fondos con Afectación Específica</t>
  </si>
  <si>
    <t>111600000000000000000</t>
  </si>
  <si>
    <t>Depósitos de Fondos de Terceros en Garantía y/o Ad</t>
  </si>
  <si>
    <t>No aplica</t>
  </si>
  <si>
    <t>123500000000000000000</t>
  </si>
  <si>
    <t>Construcciones en Proceso en Bienes de Dominio Púb</t>
  </si>
  <si>
    <t>123600000000000000000</t>
  </si>
  <si>
    <t>124115111000100000000</t>
  </si>
  <si>
    <t>Muebles de oficina y estantería 2010</t>
  </si>
  <si>
    <t xml:space="preserve">Computadoras y equipo periférico </t>
  </si>
  <si>
    <t>124135151240015003001 m</t>
  </si>
  <si>
    <t>124135151240015003002 m</t>
  </si>
  <si>
    <t>124135151240015005001 C</t>
  </si>
  <si>
    <t>´124135151240015009002</t>
  </si>
  <si>
    <t>´124415411240015008002</t>
  </si>
  <si>
    <t>124655651000100000000</t>
  </si>
  <si>
    <t>Equipo de comunicación y telecomunicación 2010</t>
  </si>
  <si>
    <t>´12466566300000000000</t>
  </si>
  <si>
    <t>´124665663240015002002</t>
  </si>
  <si>
    <t>Herramientas y máquinas herramienta</t>
  </si>
  <si>
    <t>124675671000100000000</t>
  </si>
  <si>
    <t>Herramientas y máquinas herramienta 2010</t>
  </si>
  <si>
    <t>124695671000100000000</t>
  </si>
  <si>
    <t>EQUIPO HIDRAULICO Y SANITARIO 2010</t>
  </si>
  <si>
    <t>124695671000200000000</t>
  </si>
  <si>
    <t>EQUIPO EXTERIOR Y DE LIMPIEZA 2010</t>
  </si>
  <si>
    <t>INGRESOS POR RECUPERAR GLOBAL</t>
  </si>
  <si>
    <t>11141-0000-0001-0001</t>
  </si>
  <si>
    <t>Banco del Bajio Inversión Premier</t>
  </si>
  <si>
    <t>Mesa de dinero</t>
  </si>
  <si>
    <t>11229-0001-0000-0000</t>
  </si>
  <si>
    <t xml:space="preserve">Municipio de León </t>
  </si>
  <si>
    <t>11231-0000-0024-0000</t>
  </si>
  <si>
    <t>Salvador Paez Paez</t>
  </si>
  <si>
    <t>Monto  pendiente de cubrir por pago retencion de  Infonavit .</t>
  </si>
  <si>
    <t>No sobrepasa el plazo estipulado</t>
  </si>
  <si>
    <t>11250-0000-0001-0000</t>
  </si>
  <si>
    <t>Ma. Soledad Hernandez castro</t>
  </si>
  <si>
    <t>Se realiza arqueo de caja y se utiliza para fondo fijo de caja</t>
  </si>
  <si>
    <t>12362-0001-0000-0000</t>
  </si>
  <si>
    <t>C.Obra Num IMPLAN/0062/2015</t>
  </si>
  <si>
    <t>Obra por transferir a Municipio</t>
  </si>
  <si>
    <t>Muebles de Oficina y Estantería</t>
  </si>
  <si>
    <t>Porcentajes de depreciación.- Los señalados en la Ley del Impuesto sobre la renta</t>
  </si>
  <si>
    <t>Muebles Excepto de oficina y estanteria</t>
  </si>
  <si>
    <t>Equipo de cómputo y de tecnología de la Informació</t>
  </si>
  <si>
    <t>Otros Mobiliarios y Equio de Adminsitración</t>
  </si>
  <si>
    <t>Camaras fotográficas y de video</t>
  </si>
  <si>
    <t>Automoviles y Camiones</t>
  </si>
  <si>
    <t>Sistemas de aire acondicionado, calefacción y de refrigeración industrial y comercial</t>
  </si>
  <si>
    <t>Baja de Bien. Porcentajes de depreciación.- Los señalados en la Ley del Impuesto sobre la renta</t>
  </si>
  <si>
    <t>Equipo de Comunicación y Telecomunicación</t>
  </si>
  <si>
    <t>Otros Equipos</t>
  </si>
  <si>
    <t>12631-0000-0001-0001</t>
  </si>
  <si>
    <t>Anual</t>
  </si>
  <si>
    <t>12631-0000-0003-0001</t>
  </si>
  <si>
    <t>Equipo de Computo y de Tecnologías de la Informaci</t>
  </si>
  <si>
    <t>12631-0000-0004-0001</t>
  </si>
  <si>
    <t>Otros Mobiliarios y Equipo de Administración</t>
  </si>
  <si>
    <t>12631-0000-0005-0001</t>
  </si>
  <si>
    <t>12632-0000-0003-0001</t>
  </si>
  <si>
    <t>Cámaras Fotográficas y de video</t>
  </si>
  <si>
    <t>Automobiles y Equipo Terrestre</t>
  </si>
  <si>
    <t>12636-0000-0001-0001</t>
  </si>
  <si>
    <t>Sistemas de Aire Acondicionado y Calefacción</t>
  </si>
  <si>
    <t>12636-0000-0002-0001</t>
  </si>
  <si>
    <t>Equipo de Comunicación y telecomunicación</t>
  </si>
  <si>
    <t>12636-0000-0003-0001</t>
  </si>
  <si>
    <t>12510-5911-0001-0000</t>
  </si>
  <si>
    <t>Inicial</t>
  </si>
  <si>
    <t>Por tiempo  ,Los señalados en la Ley del Impuesto sobre la renta</t>
  </si>
  <si>
    <t>12510-5911-0002-0000</t>
  </si>
  <si>
    <t>Adobe-65065580 Desing Premium</t>
  </si>
  <si>
    <t>12510-5911-0003-0000</t>
  </si>
  <si>
    <t>'1 Autocad Map 3D Serie 360-03463275</t>
  </si>
  <si>
    <t>12510-5911-0004-0000</t>
  </si>
  <si>
    <t>Software Siabuc 8 de la Universidad de Colima</t>
  </si>
  <si>
    <t>12510-5911-0005-0000</t>
  </si>
  <si>
    <t>Subscripción de autocad map 3d renovación de contrato de subscription por un año no. Contrato 110000395040 vigencia del 11 de abril del 2012 al 10 de abril 2013</t>
  </si>
  <si>
    <t>12510-5911-0006-0000</t>
  </si>
  <si>
    <t>software 2013</t>
  </si>
  <si>
    <t>12510-5911-0008-0000</t>
  </si>
  <si>
    <t>software 2015</t>
  </si>
  <si>
    <t>12510-5911-0009-0000</t>
  </si>
  <si>
    <t>Software 2016</t>
  </si>
  <si>
    <t>12510-5911-0010-0000</t>
  </si>
  <si>
    <t>Software 2017</t>
  </si>
  <si>
    <t>12541-5971-0001-0000</t>
  </si>
  <si>
    <t>12651-0000-0000-0000</t>
  </si>
  <si>
    <t>Amortización acumulada de software</t>
  </si>
  <si>
    <t xml:space="preserve">Por tiempo  ,Los señalados en la Ley del Impuesto sobre la renta, </t>
  </si>
  <si>
    <t>12654-0000-0001-0001</t>
  </si>
  <si>
    <t>12741-0000-0001-0000</t>
  </si>
  <si>
    <t>Comisión Federal de Electricidad</t>
  </si>
  <si>
    <t>Por tiempo</t>
  </si>
  <si>
    <t>12750-0000-0001-0000</t>
  </si>
  <si>
    <t>Reserva de Jubilaciones ( Indemnizacionens</t>
  </si>
  <si>
    <t>12750-0000-0002-0000</t>
  </si>
  <si>
    <t>Reserva de Primas de Antigüedad</t>
  </si>
  <si>
    <t>12750-0000-0003-0000</t>
  </si>
  <si>
    <t>Plan de beneficios adicionales</t>
  </si>
  <si>
    <t>21114-0000-0001-0001</t>
  </si>
  <si>
    <t xml:space="preserve">Factibilidad de pago mes inmediato siguiente </t>
  </si>
  <si>
    <t>21114-0000-0002-0001</t>
  </si>
  <si>
    <t>Factibilidad de pago bimestral</t>
  </si>
  <si>
    <t>21114-0000-0003-0001</t>
  </si>
  <si>
    <t>Aportaciones al sistema para el retiro</t>
  </si>
  <si>
    <t>21172-0000-0001-0000</t>
  </si>
  <si>
    <t>I.s.s</t>
  </si>
  <si>
    <t>21172-0000-0002-0000</t>
  </si>
  <si>
    <t>I.m.s.s., Afore e Infonavit</t>
  </si>
  <si>
    <t>21172-0000-0003-0003</t>
  </si>
  <si>
    <t>Enrique Cass Mondragon</t>
  </si>
  <si>
    <t>21172-0000-0003-0004</t>
  </si>
  <si>
    <t>Luz Elena García Martinez</t>
  </si>
  <si>
    <t>21172-0000-0003-0007</t>
  </si>
  <si>
    <t>Martha Gabriela Gutierrez Delgado</t>
  </si>
  <si>
    <t>21172-0000-0003-0009</t>
  </si>
  <si>
    <t>Noe Gustavo Perez Rangel</t>
  </si>
  <si>
    <t>21172-0000-0003-0011</t>
  </si>
  <si>
    <t>Rosa Angelica Martínez Hernández</t>
  </si>
  <si>
    <t>21172-0000-0003-0018</t>
  </si>
  <si>
    <t>José Luis Zepeda Rodriguez</t>
  </si>
  <si>
    <t>21172-0000-0003-0020</t>
  </si>
  <si>
    <t>Ma. Antonieta Wendoli Jimenez Garza</t>
  </si>
  <si>
    <t>21172-0000-0003-0021</t>
  </si>
  <si>
    <t>Ma.Adriana Arriaga Quiroz</t>
  </si>
  <si>
    <t>21172-0000-0003-0022</t>
  </si>
  <si>
    <t>Graciela Amaro Hernandez</t>
  </si>
  <si>
    <t>21179-0000-0001-0000</t>
  </si>
  <si>
    <t>Retención de Honorarios I.S.R</t>
  </si>
  <si>
    <t>Retención impuesto cedular Honorarios</t>
  </si>
  <si>
    <t>21179-0000-0003-0000</t>
  </si>
  <si>
    <t>'2% Impuesto sobre nomina estatal</t>
  </si>
  <si>
    <t>NOTAS A LOS ESTADOS FINANCIEROS DEL AÑO 2017</t>
  </si>
  <si>
    <t>41590-5100-0001-0001</t>
  </si>
  <si>
    <t>Productos en Venta</t>
  </si>
  <si>
    <t>Por disposiciones Administrativas</t>
  </si>
  <si>
    <t>42230-9300-0001-0002</t>
  </si>
  <si>
    <t>Subsidio Municipal</t>
  </si>
  <si>
    <t>Transferencia mensual del municipio</t>
  </si>
  <si>
    <t>42230-9300-0001-0017</t>
  </si>
  <si>
    <t>Programa de Inversión 2017 (Estudios Varios)</t>
  </si>
  <si>
    <t>Recurso etiquetado programa de inversion 2017</t>
  </si>
  <si>
    <t>43190-5200-0001-0001</t>
  </si>
  <si>
    <t>Intereses Bancarios</t>
  </si>
  <si>
    <t>mesa de dinero</t>
  </si>
  <si>
    <t>Sueldo base al personal permanente</t>
  </si>
  <si>
    <t>Sueldo correspondiente a la plantilla de 37 personas</t>
  </si>
  <si>
    <t>Primas por años de servicios efectivos p</t>
  </si>
  <si>
    <t>Primas de vacaciones , dominical</t>
  </si>
  <si>
    <t>Aportaciónes al sistema para el retiro</t>
  </si>
  <si>
    <t>Aportaciones para seguros</t>
  </si>
  <si>
    <t>Ayuda para despensa</t>
  </si>
  <si>
    <t>51150-1546-0000-0000</t>
  </si>
  <si>
    <t>Becas para hijos de trabajadores</t>
  </si>
  <si>
    <t>Ayuda para Día de reyes</t>
  </si>
  <si>
    <t>51150-1562-0000-0000</t>
  </si>
  <si>
    <t>51150-1563-0000-0000</t>
  </si>
  <si>
    <t>51210-2121-0000-0000</t>
  </si>
  <si>
    <t>Materiales y útiles de tecnología de la informació</t>
  </si>
  <si>
    <t>Materiales complementarios</t>
  </si>
  <si>
    <t>Materiales ,accesorios y suministros médicos</t>
  </si>
  <si>
    <t>Combustibles, lubricantes y aditivos des operativa</t>
  </si>
  <si>
    <t>Combustibles , lubricantes y aditivos destin Admon</t>
  </si>
  <si>
    <t>Refacciones y accesorios menores de equipo de comp</t>
  </si>
  <si>
    <t>51290-2991-0000-0000</t>
  </si>
  <si>
    <t>Refacciones y accesorios menores otros bienes muebles</t>
  </si>
  <si>
    <t>Servicio de telefonía tradicional</t>
  </si>
  <si>
    <t>Servicio de telefonía celualar</t>
  </si>
  <si>
    <t>Servicios de accesos de internet, redes y procesamiento de informacion</t>
  </si>
  <si>
    <t>Servicios postales</t>
  </si>
  <si>
    <t>Servicios legales - asignaciones destinadas a cubrir servicios legales, notariales y servicios de apoyo para efectuar trámites legales.</t>
  </si>
  <si>
    <t>51330-3314-0000-0000</t>
  </si>
  <si>
    <t>Otros Servicios</t>
  </si>
  <si>
    <t>Servicios de diseño , arquitectura , ingenieria y</t>
  </si>
  <si>
    <t>Proyectos y estudios  avance de acuerdo a contrato</t>
  </si>
  <si>
    <t>Servicios de consuloria administrativa, procesos,</t>
  </si>
  <si>
    <t>Servicio de capacitación</t>
  </si>
  <si>
    <t>Impresiones oficiales</t>
  </si>
  <si>
    <t>Servicios de Vigilancia</t>
  </si>
  <si>
    <t>Seguros de bienes patrimoniales</t>
  </si>
  <si>
    <t>Instalación ,reparación y mantenimiento de mobilia</t>
  </si>
  <si>
    <t>Instalación ,reparación y mtto epo de computo</t>
  </si>
  <si>
    <t>Reparación y mantenimiento de equipo de transporte</t>
  </si>
  <si>
    <t>Servicio de Limpieza y manejo de desechos</t>
  </si>
  <si>
    <t>Servicio de jardinería</t>
  </si>
  <si>
    <t>Difusión por radio,televisión y otros medios de me</t>
  </si>
  <si>
    <t>Pasajes aéreos nacionales</t>
  </si>
  <si>
    <t>Pasaje terrestres</t>
  </si>
  <si>
    <t>Viáticos en el pais</t>
  </si>
  <si>
    <t>Congresos y Convenciones</t>
  </si>
  <si>
    <t>Gastos de oficina y organización</t>
  </si>
  <si>
    <t>Impuesto sobre nominas</t>
  </si>
  <si>
    <t>55151-5111-0000-0000</t>
  </si>
  <si>
    <t>55151-5151-0000-0000</t>
  </si>
  <si>
    <t>Equipo de computo y de tecnologás de la</t>
  </si>
  <si>
    <t>55151-5191-0000-0000</t>
  </si>
  <si>
    <t>Otros mobiliarios y equipo de administra</t>
  </si>
  <si>
    <t>55152-5231-0000-0000</t>
  </si>
  <si>
    <t>55154-5411-0000-0000</t>
  </si>
  <si>
    <t>55156-5641-0000-0000</t>
  </si>
  <si>
    <t>Sistemas de aire acondicionado,</t>
  </si>
  <si>
    <t>55171-5911-0000-0000</t>
  </si>
  <si>
    <t>calefacción y de refrigeración industrial</t>
  </si>
  <si>
    <t>55174-5971-0000-0000</t>
  </si>
  <si>
    <t>y comercial</t>
  </si>
  <si>
    <t>55990-0000-0000-0001</t>
  </si>
  <si>
    <t>Otros Gastos</t>
  </si>
  <si>
    <t>Patrimonio</t>
  </si>
  <si>
    <t>Resultados del ejercicio</t>
  </si>
  <si>
    <t>Resultado de Ejercicios anteriores</t>
  </si>
  <si>
    <t>Resultado del ejercicio 2011</t>
  </si>
  <si>
    <t>Resultado del ejercicio 2012</t>
  </si>
  <si>
    <t>Resultado del ejercicio 2013</t>
  </si>
  <si>
    <t>Resultado del ejercicio 2014</t>
  </si>
  <si>
    <t>Resultado del ejercicio 2015</t>
  </si>
  <si>
    <t>Resultado del ejercicio 2016</t>
  </si>
  <si>
    <t>Banco del bajio 244465</t>
  </si>
  <si>
    <t>Cta 175631720101 Perfil de resiliencia</t>
  </si>
  <si>
    <t>Equipo de cómputo y de tecnología de la Información</t>
  </si>
  <si>
    <t>Otros mobiliarios y equipo de administración</t>
  </si>
  <si>
    <t>11220000123</t>
  </si>
  <si>
    <t>ENRIQUE CASTAÃ±ON (6916.29)</t>
  </si>
  <si>
    <t>11220000130</t>
  </si>
  <si>
    <t>MARIA JOSE CHICO HERNANDEZ</t>
  </si>
  <si>
    <t>11220000151</t>
  </si>
  <si>
    <t>ENRIQUE CASTAÃ±ON ARAUJO</t>
  </si>
  <si>
    <t>11220000209</t>
  </si>
  <si>
    <t>CADENA COMERCIAL OXXO SA DE CV</t>
  </si>
  <si>
    <t>11220000211</t>
  </si>
  <si>
    <t>CENTRO ASESOR DEL BAJIO SA DE CV</t>
  </si>
  <si>
    <t>11220000215</t>
  </si>
  <si>
    <t>COPPEL SA DE CV</t>
  </si>
  <si>
    <t>11220000217</t>
  </si>
  <si>
    <t>INMOBILIARIA Y CONSTRUCTORA EMCA SA DE CV</t>
  </si>
  <si>
    <t>11220000228</t>
  </si>
  <si>
    <t>PLOMERíA Y SANITARIOS DEL BAJíO, S.A. DE C.V.</t>
  </si>
  <si>
    <t>112500001</t>
  </si>
  <si>
    <t>AMALIA LÃ“PEZ SÃ?NCHEZ</t>
  </si>
  <si>
    <t>112500002</t>
  </si>
  <si>
    <t>MAURICIO ARAIZA MUÃ‘OZ</t>
  </si>
  <si>
    <t>112500005</t>
  </si>
  <si>
    <t>GLORIA CABRERA ALMANZA</t>
  </si>
  <si>
    <t>112500007</t>
  </si>
  <si>
    <t>SAMUEL PÃ‰REZ CRUZ</t>
  </si>
  <si>
    <t>112500025</t>
  </si>
  <si>
    <t>ANTONIA FALCÓN REYES</t>
  </si>
  <si>
    <t>112500026</t>
  </si>
  <si>
    <t>MARTIN GREGORIO LIRA SEGOVIANO</t>
  </si>
  <si>
    <t>112500034</t>
  </si>
  <si>
    <t>ISIDRO VARGAS HERNÁNDEZ</t>
  </si>
  <si>
    <t>112500036</t>
  </si>
  <si>
    <t>NOE HAZAEL VILLALPANDO LÓPEZ</t>
  </si>
  <si>
    <t>112500037</t>
  </si>
  <si>
    <t>JAVIER GARCÍA ALVARADO</t>
  </si>
  <si>
    <t>112500048</t>
  </si>
  <si>
    <t>RICARDO ISMAEL CERVANTES MENDOZA</t>
  </si>
  <si>
    <t>112500052</t>
  </si>
  <si>
    <t>DANTE ROGELIO MORENO MARQUÉZ</t>
  </si>
  <si>
    <t>112500053</t>
  </si>
  <si>
    <t>JOSE GUADALUPE ÁVALOS ESPINOZA</t>
  </si>
  <si>
    <t>112500059</t>
  </si>
  <si>
    <t>MANUEL RANGEL ORTÍZ</t>
  </si>
  <si>
    <t>112500066</t>
  </si>
  <si>
    <t>JUAN CARLOS MORENO SERRANO</t>
  </si>
  <si>
    <t>112500069</t>
  </si>
  <si>
    <t>JOSE LUIS SOLANO RAMIREZ</t>
  </si>
  <si>
    <t>11390000101</t>
  </si>
  <si>
    <t>1-1-4-1-0-0001-01</t>
  </si>
  <si>
    <t>SOUVENIRS</t>
  </si>
  <si>
    <t>1-1-4-1-0-0001-02</t>
  </si>
  <si>
    <t>INVENTARIO DE ANIMALES</t>
  </si>
  <si>
    <t>123546141</t>
  </si>
  <si>
    <t>DIVISION DE TERRENOS Y CONSTRUCCION DE OBRAS DE URBANI</t>
  </si>
  <si>
    <t>124115111</t>
  </si>
  <si>
    <t>124135151</t>
  </si>
  <si>
    <t>EQUIPO COMPUTO</t>
  </si>
  <si>
    <t>124135152</t>
  </si>
  <si>
    <t>MEDIOS MAGNETICOS Y OPTICOS</t>
  </si>
  <si>
    <t>124195191</t>
  </si>
  <si>
    <t>OTROS MOBILIARIOS Y EQUIPOS DE ADMINISTRACION</t>
  </si>
  <si>
    <t>124235231</t>
  </si>
  <si>
    <t>CAMARAS FOTOGRATICAS Y DE VIDEO</t>
  </si>
  <si>
    <t>124295291</t>
  </si>
  <si>
    <t>OTRO MOBILIARIO Y EQUIPO EDUCACIONAL Y RECREATIVO</t>
  </si>
  <si>
    <t>124415411</t>
  </si>
  <si>
    <t>VEHICULOS Y EQUIPO TERRESTRE</t>
  </si>
  <si>
    <t>124495491</t>
  </si>
  <si>
    <t>OTROS EQUIPOS DE TRANSPORTE</t>
  </si>
  <si>
    <t>124615611</t>
  </si>
  <si>
    <t>MAQUINARIA Y EQUIPO AGROPECUARIO</t>
  </si>
  <si>
    <t>124625621</t>
  </si>
  <si>
    <t>124655651</t>
  </si>
  <si>
    <t>EQUIPO DE COMUNICACION Y TELECOMUNICACION</t>
  </si>
  <si>
    <t>124695691</t>
  </si>
  <si>
    <t>124715131</t>
  </si>
  <si>
    <t>LIBROS, REVISTAS Y OTROS ELEMENTOS COLECCIONABLES</t>
  </si>
  <si>
    <t>124885781</t>
  </si>
  <si>
    <t>Ã¦RBOLES Y PLANTAS</t>
  </si>
  <si>
    <t>12630515101</t>
  </si>
  <si>
    <t>DEPREC ACUM EQUIPO COMPUTO</t>
  </si>
  <si>
    <t>12630541101</t>
  </si>
  <si>
    <t>DEPREC ACUM EQ DE TRANSPORTE</t>
  </si>
  <si>
    <t>12630562101</t>
  </si>
  <si>
    <t>DEPREC ACUM MAQUINARIA Y EQUIPO</t>
  </si>
  <si>
    <t>12630569101</t>
  </si>
  <si>
    <t>DEPREC ACUM OTROS EQUIPOS</t>
  </si>
  <si>
    <t>125105911</t>
  </si>
  <si>
    <t>127106311</t>
  </si>
  <si>
    <t>ESTUDIOS E INVESTIGACIONES</t>
  </si>
  <si>
    <t>12730000001</t>
  </si>
  <si>
    <t>COMISION FEDERAL ELECTRICIDAD</t>
  </si>
  <si>
    <t>12730000002</t>
  </si>
  <si>
    <t>NEXTEL DE MEXICO SA DE CV</t>
  </si>
  <si>
    <t>211200004</t>
  </si>
  <si>
    <t>ESTACIONAMIENTOS VARIOS</t>
  </si>
  <si>
    <t>211200005</t>
  </si>
  <si>
    <t>OPERADORA OMX, S.A. DE C.V.</t>
  </si>
  <si>
    <t>211200009</t>
  </si>
  <si>
    <t>COMPAÃ‘IA DE INSUMOS FERRETEROS DEL CENTRO, S.A. DE C.V.</t>
  </si>
  <si>
    <t>211200010</t>
  </si>
  <si>
    <t>PROVEEDORA DE MATERIALES PARA CONSTRUCCION GRANADA, S.A. DE</t>
  </si>
  <si>
    <t>211200014</t>
  </si>
  <si>
    <t>SERVICIO SIGLO XXI, S.A. DE C.V.</t>
  </si>
  <si>
    <t>211200015</t>
  </si>
  <si>
    <t>DISTRIBUIDORA GUTIÃ‰RREZ, S.A. DE C.V.</t>
  </si>
  <si>
    <t>211200017</t>
  </si>
  <si>
    <t>LUIS FELIPE AYALA HERNÃ?NDEZ</t>
  </si>
  <si>
    <t>211200019</t>
  </si>
  <si>
    <t>KALISCH FIERRO Y ACERO, S.A. DE C.V.</t>
  </si>
  <si>
    <t>211200023</t>
  </si>
  <si>
    <t>GAS BUTANO DEL BAJIO, S.A. DE C.V.</t>
  </si>
  <si>
    <t>211200025</t>
  </si>
  <si>
    <t>COMISIÃ“N FEDERAL DE ELÃ‰CTRICIDAD</t>
  </si>
  <si>
    <t>211200032</t>
  </si>
  <si>
    <t>MIAGUI, S.A. DE C.V.</t>
  </si>
  <si>
    <t>211200033</t>
  </si>
  <si>
    <t>AUTOPARTES AMERICANAS DEL BAJÃ?O, S.A. DE C.V.</t>
  </si>
  <si>
    <t>211200043</t>
  </si>
  <si>
    <t>211200064</t>
  </si>
  <si>
    <t>LAURA PERALES ALONSO</t>
  </si>
  <si>
    <t>211200081</t>
  </si>
  <si>
    <t>JESÃšS ALEJANDRO LIRA ZAMORA</t>
  </si>
  <si>
    <t>211200087</t>
  </si>
  <si>
    <t>CLAUDIA IVETTE RUÃ?Z CAMPOS</t>
  </si>
  <si>
    <t>211200095</t>
  </si>
  <si>
    <t>PINTURAS  Y  TEXTURIZADOS, S.A.  DE  C.V.</t>
  </si>
  <si>
    <t>211200104</t>
  </si>
  <si>
    <t>TOMAS ALDO ULISES PADILLA</t>
  </si>
  <si>
    <t>211200105</t>
  </si>
  <si>
    <t>OMAR PAULINO VILLA VILLA</t>
  </si>
  <si>
    <t>211200145</t>
  </si>
  <si>
    <t>JOSÉ GUILLERMO VELÁZQUEZ RODRÍGUEZ</t>
  </si>
  <si>
    <t>211200164</t>
  </si>
  <si>
    <t>LLANTERA AUTOMOTRIZ TREJO, S.A. DE C.V.</t>
  </si>
  <si>
    <t>211200182</t>
  </si>
  <si>
    <t>EL PROVEEDOR AGRICOLA DE LEÓN, S.A. DE C.V.</t>
  </si>
  <si>
    <t>211200185</t>
  </si>
  <si>
    <t>EDISON MAQUINARÍA, S.A. DE C.V.</t>
  </si>
  <si>
    <t>211200236</t>
  </si>
  <si>
    <t>PLOMERÍA Y SANITARIOS DEL BAJÍO, S.A. DE C.V.</t>
  </si>
  <si>
    <t>211200241</t>
  </si>
  <si>
    <t>PINTURAS SENSACOLOR, S.A. DE C.V.</t>
  </si>
  <si>
    <t>211200243</t>
  </si>
  <si>
    <t>JUAN JAIME RODRÍGUEZ</t>
  </si>
  <si>
    <t>211200259</t>
  </si>
  <si>
    <t>ARMANDO PEÑA HERNÁNDEZ</t>
  </si>
  <si>
    <t>211200315</t>
  </si>
  <si>
    <t>FABIAN HUERTA JIMENEZ</t>
  </si>
  <si>
    <t>211200343</t>
  </si>
  <si>
    <t>COMANHI, S.A. DE C.V.</t>
  </si>
  <si>
    <t>211200345</t>
  </si>
  <si>
    <t>MA DE LOS ANGELES HERNÁNDEZ TELLEZ</t>
  </si>
  <si>
    <t>211200350</t>
  </si>
  <si>
    <t>REPLASA, S.A. DE C.V.</t>
  </si>
  <si>
    <t>211200383</t>
  </si>
  <si>
    <t>211200398</t>
  </si>
  <si>
    <t>JAVIER ARTURO CASA MADRID VAZQUEZ</t>
  </si>
  <si>
    <t>211200400</t>
  </si>
  <si>
    <t>INTEGRADORA DE MADERAS Y ENCHAPADOS DE CHIHUAHUA, S.A. DE C.</t>
  </si>
  <si>
    <t>211700002</t>
  </si>
  <si>
    <t>RETENCIONES DE ISR HONORARIOS</t>
  </si>
  <si>
    <t>211700004</t>
  </si>
  <si>
    <t>RETENCION DE IMPUESTO CEDULAR</t>
  </si>
  <si>
    <t>211700006</t>
  </si>
  <si>
    <t>211700007</t>
  </si>
  <si>
    <t>211700010</t>
  </si>
  <si>
    <t>OTRAS RETENCIONES</t>
  </si>
  <si>
    <t>211700011</t>
  </si>
  <si>
    <t>CAJA ALIANZA PRESTAMO</t>
  </si>
  <si>
    <t>414104101</t>
  </si>
  <si>
    <t>DERECHOS POR EL USO, GOCE, APROVECHAMIENTO O EXPLOTAC</t>
  </si>
  <si>
    <t>414304301</t>
  </si>
  <si>
    <t>DERECHOS POR PRESTACION DE SERVICIOS</t>
  </si>
  <si>
    <t>415105101</t>
  </si>
  <si>
    <t>415205102</t>
  </si>
  <si>
    <t>415305103</t>
  </si>
  <si>
    <t>415905104</t>
  </si>
  <si>
    <t>421108101</t>
  </si>
  <si>
    <t>PARTICIPACIONES</t>
  </si>
  <si>
    <t>421208201</t>
  </si>
  <si>
    <t>4-3-1-1-0-0001</t>
  </si>
  <si>
    <t>INTERESES Y COMISIONES BANCARIAS</t>
  </si>
  <si>
    <t>511101111</t>
  </si>
  <si>
    <t>DIETAS</t>
  </si>
  <si>
    <t>511101131</t>
  </si>
  <si>
    <t>SUELDOS BASE</t>
  </si>
  <si>
    <t>511201211</t>
  </si>
  <si>
    <t>511201212</t>
  </si>
  <si>
    <t>511201221</t>
  </si>
  <si>
    <t>REMUNERACIONES PARA EVENTUALES</t>
  </si>
  <si>
    <t>511301312</t>
  </si>
  <si>
    <t>ANTIG?EDAD</t>
  </si>
  <si>
    <t>511301321</t>
  </si>
  <si>
    <t>511301322</t>
  </si>
  <si>
    <t>511301323</t>
  </si>
  <si>
    <t>GRATIFICACION DE FIN DE AÃ±O</t>
  </si>
  <si>
    <t>511301331</t>
  </si>
  <si>
    <t>REMUNERACIONES POR HORAS EXTRAORDINARIAS</t>
  </si>
  <si>
    <t>511301341</t>
  </si>
  <si>
    <t>COMPENSACIONES POR SERVICIOS EVENTUALES</t>
  </si>
  <si>
    <t>511301371</t>
  </si>
  <si>
    <t>HONORARIOS ESPECIALES</t>
  </si>
  <si>
    <t>511401413</t>
  </si>
  <si>
    <t>511401421</t>
  </si>
  <si>
    <t>511501511</t>
  </si>
  <si>
    <t>511501522</t>
  </si>
  <si>
    <t>LIQUIDACIONES POR INDEMNIZACIONES Y POR SUELDOS Y SALA</t>
  </si>
  <si>
    <t>511601711</t>
  </si>
  <si>
    <t>ESTIMULOS POR PRODUCTIVIDAD Y EFICIENCIA</t>
  </si>
  <si>
    <t>511601712</t>
  </si>
  <si>
    <t>ESTIMULOS AL PERSONAL OPERATIVO</t>
  </si>
  <si>
    <t>512102111</t>
  </si>
  <si>
    <t>512102112</t>
  </si>
  <si>
    <t>512102161</t>
  </si>
  <si>
    <t>512202212</t>
  </si>
  <si>
    <t>PRODUCTOS ALIMENTICIOS PARA EL PERSONAL EN LAS INSTALA</t>
  </si>
  <si>
    <t>512402461</t>
  </si>
  <si>
    <t>512402491</t>
  </si>
  <si>
    <t>512502531</t>
  </si>
  <si>
    <t>MEDICINAS Y PRODUCTOS FARMACEUTICOS</t>
  </si>
  <si>
    <t>512602612</t>
  </si>
  <si>
    <t>COMBUSTIBLES, LUBRICANTES Y ADITIVOS PARA VEHICULOS TE</t>
  </si>
  <si>
    <t>512702711</t>
  </si>
  <si>
    <t>512902911</t>
  </si>
  <si>
    <t>513103111</t>
  </si>
  <si>
    <t>513103141</t>
  </si>
  <si>
    <t>513103152</t>
  </si>
  <si>
    <t>513103191</t>
  </si>
  <si>
    <t>SERVICIOS INTEGRALES</t>
  </si>
  <si>
    <t>513203221</t>
  </si>
  <si>
    <t>ARRENDAMIENTO DE EDIFICIOS Y LOCALES</t>
  </si>
  <si>
    <t>513203291</t>
  </si>
  <si>
    <t>513303314</t>
  </si>
  <si>
    <t>513303341</t>
  </si>
  <si>
    <t>513403441</t>
  </si>
  <si>
    <t>SEGUROS DE RESPONSABILIDAD PATRIMONIAL Y FIANZAS</t>
  </si>
  <si>
    <t>513403451</t>
  </si>
  <si>
    <t>513403491</t>
  </si>
  <si>
    <t>SERVICIOS FINANCIEROS, BANCARIOS Y COMERCIALES INTEGRA</t>
  </si>
  <si>
    <t>513503511</t>
  </si>
  <si>
    <t>CONSERVACION Y MANTENIMIENTO DE INMUEBLES</t>
  </si>
  <si>
    <t>513503531</t>
  </si>
  <si>
    <t>INSTALACION, REPARACION Y MANTENIMIENTO DE BIENES INFO</t>
  </si>
  <si>
    <t>513503551</t>
  </si>
  <si>
    <t>MANTENIMIENTO Y CONSERVACION DE VEHICULOS TERRESTRES,</t>
  </si>
  <si>
    <t>513503571</t>
  </si>
  <si>
    <t>INSTALACION, REPARACION Y MANTENIMIENTO DE MAQUINARIA,</t>
  </si>
  <si>
    <t>513603611</t>
  </si>
  <si>
    <t>DIFUSION E INFORMACION DE MENSAJES Y ACTIVIDADES GUBER</t>
  </si>
  <si>
    <t>513603612</t>
  </si>
  <si>
    <t>IMPRESION Y ELABORACION DE PUBLICACIONES OFICIALES Y D</t>
  </si>
  <si>
    <t>513603621</t>
  </si>
  <si>
    <t>PROMOCION PARA LA VENTA DE BIENES O SERVICIOS</t>
  </si>
  <si>
    <t>513703711</t>
  </si>
  <si>
    <t>PASAJES AEREOS NACIONALES PARA SERVIDORES PUBLICOS EN</t>
  </si>
  <si>
    <t>513703721</t>
  </si>
  <si>
    <t>PASAJES TERRESTRES NACIONALES PARA SERVIDORES PUBLICOS</t>
  </si>
  <si>
    <t>513703791</t>
  </si>
  <si>
    <t>513803811</t>
  </si>
  <si>
    <t>GASTOS DE CEREMONIAL DEL H. AYUNTAMIENTO</t>
  </si>
  <si>
    <t>513803831</t>
  </si>
  <si>
    <t>513903921</t>
  </si>
  <si>
    <t>513903982</t>
  </si>
  <si>
    <t>OTROS IMPUESTOS DE UNA RELACION LABORAL</t>
  </si>
  <si>
    <t>524204421</t>
  </si>
  <si>
    <t>BECAS Y OTRAS AYUDAS PARA CAPACITACION</t>
  </si>
  <si>
    <t>3210</t>
  </si>
  <si>
    <t>RESULTADOS DEL EJERCICIO: (AHORRO/ DESAH</t>
  </si>
  <si>
    <t>322000005</t>
  </si>
  <si>
    <t>EJERCICIO 2005</t>
  </si>
  <si>
    <t>322000006</t>
  </si>
  <si>
    <t>322000007</t>
  </si>
  <si>
    <t>EJERCICIO 2006</t>
  </si>
  <si>
    <t>322000008</t>
  </si>
  <si>
    <t>EJERCICIO 2007</t>
  </si>
  <si>
    <t>322000009</t>
  </si>
  <si>
    <t>EJERCICIO 2008</t>
  </si>
  <si>
    <t>322000010</t>
  </si>
  <si>
    <t>EJERCICIO 2009</t>
  </si>
  <si>
    <t>322000011</t>
  </si>
  <si>
    <t>EJERCICIO 2010</t>
  </si>
  <si>
    <t>322000012</t>
  </si>
  <si>
    <t>322000013</t>
  </si>
  <si>
    <t>322000014</t>
  </si>
  <si>
    <t>322000015</t>
  </si>
  <si>
    <t>322000016</t>
  </si>
  <si>
    <t>322000017</t>
  </si>
  <si>
    <t>111100001</t>
  </si>
  <si>
    <t>CAJA CHICA (ADMÃ³N)</t>
  </si>
  <si>
    <t>111100002</t>
  </si>
  <si>
    <t>CAJA CHICA (TAQUILLA)</t>
  </si>
  <si>
    <t>111100003</t>
  </si>
  <si>
    <t>CAJA CHICA (MANTENIMIENTO)</t>
  </si>
  <si>
    <t>1111</t>
  </si>
  <si>
    <t>EFECTIVO</t>
  </si>
  <si>
    <t>111300001</t>
  </si>
  <si>
    <t>CUENTA MAESTRA 5034 (EGRESOS)</t>
  </si>
  <si>
    <t>111300002</t>
  </si>
  <si>
    <t>CUENTA MAESTRA 4920 0101 ING-OTRA</t>
  </si>
  <si>
    <t>111300003</t>
  </si>
  <si>
    <t>CUENTA BRILLANTE 4920 1001 (INGRESOS)</t>
  </si>
  <si>
    <t>111300004</t>
  </si>
  <si>
    <t>SANTANDER CTA 420540 FIDEICOMISO</t>
  </si>
  <si>
    <t>111300006</t>
  </si>
  <si>
    <t>TARJ CRéDITO 19061060402</t>
  </si>
  <si>
    <t>111300007</t>
  </si>
  <si>
    <t>CLáSICA UNO 15749200201 (CURSOS DE VERANO)</t>
  </si>
  <si>
    <t>111300008</t>
  </si>
  <si>
    <t>CLáSICA DOS 15749200202 (CONCECIONARIOS)</t>
  </si>
  <si>
    <t>1113</t>
  </si>
  <si>
    <t>BANCOS/DEPENDENCIAS Y OTROS</t>
  </si>
  <si>
    <t>11-221-10-001</t>
  </si>
  <si>
    <t>MONTAÑAS DEL SOL 2012</t>
  </si>
  <si>
    <t>11-221-10-003</t>
  </si>
  <si>
    <t>MEJORAMIENTOS 2012</t>
  </si>
  <si>
    <t>11-221-10-004</t>
  </si>
  <si>
    <t>PSV HUERTAS DE MEDINA I 2012</t>
  </si>
  <si>
    <t>11-221-10-005</t>
  </si>
  <si>
    <t>PSV HUERTAS DE MEDINA II 2012</t>
  </si>
  <si>
    <t>11-221-10-006</t>
  </si>
  <si>
    <t>ESCRITURACION /TITULACION 2012</t>
  </si>
  <si>
    <t>11-221-10-007</t>
  </si>
  <si>
    <t>PSV CERRITO DE LA JOYA I 2012</t>
  </si>
  <si>
    <t>11-221-10-008</t>
  </si>
  <si>
    <t>OTROS (VIVIENDA USADA)2012</t>
  </si>
  <si>
    <t>11-221-10-009</t>
  </si>
  <si>
    <t>PSV CUESTAS DEL ROCIO 2012</t>
  </si>
  <si>
    <t>11-221-10-010</t>
  </si>
  <si>
    <t>PSV VALLE DE SAN PDRO II 2012</t>
  </si>
  <si>
    <t>11-221-10-011</t>
  </si>
  <si>
    <t>JESUS MARIA 2012</t>
  </si>
  <si>
    <t>11-221-10-012</t>
  </si>
  <si>
    <t>PSV SANTA MAGDALENA 2012</t>
  </si>
  <si>
    <t>11-221-10-013</t>
  </si>
  <si>
    <t>PIE DE CASA 2012 UBV.(EDIFICACION GOB.</t>
  </si>
  <si>
    <t>11-221-10-014</t>
  </si>
  <si>
    <t>PSV NOPALERA 2012</t>
  </si>
  <si>
    <t>11-221-10-015</t>
  </si>
  <si>
    <t>VALLE DE LOS MILAGROS 2012.</t>
  </si>
  <si>
    <t>11-221-10-016</t>
  </si>
  <si>
    <t>EDIFICACION UBV PROP. BENEFICIARIO 2012</t>
  </si>
  <si>
    <t>11-221-10-017</t>
  </si>
  <si>
    <t>MARSOL 1</t>
  </si>
  <si>
    <t>11-221-10-018</t>
  </si>
  <si>
    <t>PSV LUCERO DE SAN NICOLAS 2012</t>
  </si>
  <si>
    <t>11-221-10-019</t>
  </si>
  <si>
    <t>PSV SAN JUAN BOSCO III</t>
  </si>
  <si>
    <t>11-221-10-020</t>
  </si>
  <si>
    <t>PSV RIVERA DE SAN BERNANRDO 2012</t>
  </si>
  <si>
    <t>11-221-10-022</t>
  </si>
  <si>
    <t>LOTES PRADERAS DEL SOL 2012.</t>
  </si>
  <si>
    <t>11-221-10-023</t>
  </si>
  <si>
    <t>PSV VALLE DE SAN PEDRO JOYA III 2012.</t>
  </si>
  <si>
    <t>11-221-10-024</t>
  </si>
  <si>
    <t>PSV PIEDRA AZUL II 2012.</t>
  </si>
  <si>
    <t>11-221-11-001</t>
  </si>
  <si>
    <t>PSV CERRITO DE LA JOYA I 2013</t>
  </si>
  <si>
    <t>11-221-11-002</t>
  </si>
  <si>
    <t>PSV MONTAÑA DEL SOL 2013.</t>
  </si>
  <si>
    <t>11-221-11-003</t>
  </si>
  <si>
    <t>PSV PEDREGAL 2013</t>
  </si>
  <si>
    <t>11-221-11-005</t>
  </si>
  <si>
    <t>AMPLIACIONES 2013.</t>
  </si>
  <si>
    <t>11-221-11-006</t>
  </si>
  <si>
    <t>MEJORAMIENTOS 2013</t>
  </si>
  <si>
    <t>11-221-11-007</t>
  </si>
  <si>
    <t>PSV PORTONES DE SAN JACINTO 2013.</t>
  </si>
  <si>
    <t>11-221-11-008</t>
  </si>
  <si>
    <t>PSV HUERTAS DE MEDINA I 2013.</t>
  </si>
  <si>
    <t>11-221-11-009</t>
  </si>
  <si>
    <t>PSV SANTA MAGDALENA 2013.</t>
  </si>
  <si>
    <t>11-221-11-010</t>
  </si>
  <si>
    <t>PSV HUERTAS DE MEDINA II 2013.</t>
  </si>
  <si>
    <t>11-221-11-012</t>
  </si>
  <si>
    <t>EDIFICACIÓN UVB GOB. LOCAL 2013.</t>
  </si>
  <si>
    <t>11-221-11-015</t>
  </si>
  <si>
    <t>EDIF. UBV. PROPIEDAD BENEFICIARIO 2013.</t>
  </si>
  <si>
    <t>11-221-11-016</t>
  </si>
  <si>
    <t>PSV HACIENDA IBARRILLA II 2013</t>
  </si>
  <si>
    <t>11-221-11-017</t>
  </si>
  <si>
    <t>PSV LUCERO DE SAN NICOLAS 2013.</t>
  </si>
  <si>
    <t>11-221-11-019</t>
  </si>
  <si>
    <t>PSV NOPALERA 2013.</t>
  </si>
  <si>
    <t>11-221-11-020</t>
  </si>
  <si>
    <t>PSV PIEDRA AZUL II</t>
  </si>
  <si>
    <t>11-221-11-024</t>
  </si>
  <si>
    <t>PSV LOMA DE COTRERAS</t>
  </si>
  <si>
    <t>11-2212-001</t>
  </si>
  <si>
    <t>FIPOVI LEON I</t>
  </si>
  <si>
    <t>11-2212-003</t>
  </si>
  <si>
    <t>AMPLIACION LEON II 1RA. SECCION</t>
  </si>
  <si>
    <t>11-2214-001</t>
  </si>
  <si>
    <t>FONHAPO (VILLAS DE SAN JUAN) CASAS</t>
  </si>
  <si>
    <t>11-2214-002</t>
  </si>
  <si>
    <t>JESUS MARIA CASAS</t>
  </si>
  <si>
    <t>11-2214-003</t>
  </si>
  <si>
    <t>CONVIVE I SECCION CASAS.</t>
  </si>
  <si>
    <t>11-2214-004</t>
  </si>
  <si>
    <t>CONVIVE II SECCION CASAS.</t>
  </si>
  <si>
    <t>11-2214-005</t>
  </si>
  <si>
    <t>VIVIENDAS LEON II SEG. SECCION CASAS</t>
  </si>
  <si>
    <t>11-2215-001</t>
  </si>
  <si>
    <t>FRACC. VILLAS DE SAN JUAN</t>
  </si>
  <si>
    <t>11-2216-001</t>
  </si>
  <si>
    <t>MEJORA PAQ. -1</t>
  </si>
  <si>
    <t>11-2216-002</t>
  </si>
  <si>
    <t>MEJORA PAQ. -2</t>
  </si>
  <si>
    <t>11-2216-003</t>
  </si>
  <si>
    <t>MEJORA PAQ. -3</t>
  </si>
  <si>
    <t>11-2216-004</t>
  </si>
  <si>
    <t>MEJORA PAQ. -4</t>
  </si>
  <si>
    <t>11-2216-005</t>
  </si>
  <si>
    <t>MEJORA PAQ. -5</t>
  </si>
  <si>
    <t>11-2216-006</t>
  </si>
  <si>
    <t>MEJORA PAQ. -6</t>
  </si>
  <si>
    <t>11-2216-007</t>
  </si>
  <si>
    <t>MEJORA PAQ. -7</t>
  </si>
  <si>
    <t>11-2216-008</t>
  </si>
  <si>
    <t>MEJORA PAQ. -8</t>
  </si>
  <si>
    <t>11-2216-009</t>
  </si>
  <si>
    <t>MEJORA PAQ. -9</t>
  </si>
  <si>
    <t>11-2216-010</t>
  </si>
  <si>
    <t>MEJORA PAQ. -10</t>
  </si>
  <si>
    <t>11-2216-011</t>
  </si>
  <si>
    <t>MEJORA PAQ. -11</t>
  </si>
  <si>
    <t>11-2216-012</t>
  </si>
  <si>
    <t>MEJORA PAQ. -13</t>
  </si>
  <si>
    <t>11-2216-013</t>
  </si>
  <si>
    <t>MEJORA PAQ. -14</t>
  </si>
  <si>
    <t>11-2216-014</t>
  </si>
  <si>
    <t>MEJORA PAQ. -16</t>
  </si>
  <si>
    <t>11-2216-015</t>
  </si>
  <si>
    <t>MEJORA PAQ. -17</t>
  </si>
  <si>
    <t>11-2216-016</t>
  </si>
  <si>
    <t>MEJORA PAQ. -19</t>
  </si>
  <si>
    <t>11-2216-017</t>
  </si>
  <si>
    <t>MEJORA PAQ. -20</t>
  </si>
  <si>
    <t>11-2216-018</t>
  </si>
  <si>
    <t>MEJORA PAQ. 21</t>
  </si>
  <si>
    <t>11-2216-019</t>
  </si>
  <si>
    <t>MEJORA PAQ. -22</t>
  </si>
  <si>
    <t>11-2216-020</t>
  </si>
  <si>
    <t>MEJORA PAQ. -23</t>
  </si>
  <si>
    <t>11-2216-021</t>
  </si>
  <si>
    <t>MEJORA PAQ. -25</t>
  </si>
  <si>
    <t>11-2216-022</t>
  </si>
  <si>
    <t>MEJORA PAQ. -26</t>
  </si>
  <si>
    <t>11-2216-023</t>
  </si>
  <si>
    <t>MEJORA PAQ. -27</t>
  </si>
  <si>
    <t>11-2216-024</t>
  </si>
  <si>
    <t>MEJORA PAQ. -28</t>
  </si>
  <si>
    <t>11-2216-025</t>
  </si>
  <si>
    <t>MEJORA PAQ. -29</t>
  </si>
  <si>
    <t>11-2216-026</t>
  </si>
  <si>
    <t>MEJORA PAQ. -30</t>
  </si>
  <si>
    <t>11-2216-027</t>
  </si>
  <si>
    <t>MEJORA PAQ. -31</t>
  </si>
  <si>
    <t>11-2216-028</t>
  </si>
  <si>
    <t>MEJORA PAQ. -34</t>
  </si>
  <si>
    <t>11-2216-029</t>
  </si>
  <si>
    <t>MEJORA PAQ. -36</t>
  </si>
  <si>
    <t>11-2216-030</t>
  </si>
  <si>
    <t>MEJORA PAQ. -37</t>
  </si>
  <si>
    <t>11-2216-031</t>
  </si>
  <si>
    <t>MEJORA PAQ. -38</t>
  </si>
  <si>
    <t>11-2216-032</t>
  </si>
  <si>
    <t>MEJORA PAQ. -39</t>
  </si>
  <si>
    <t>11-2216-033</t>
  </si>
  <si>
    <t>MEJORA PAQ. -40</t>
  </si>
  <si>
    <t>11-2216-034</t>
  </si>
  <si>
    <t>MEJORA PAQ. -42</t>
  </si>
  <si>
    <t>11-2216-035</t>
  </si>
  <si>
    <t>MEJORA PAQ. -43</t>
  </si>
  <si>
    <t>11-2216-036</t>
  </si>
  <si>
    <t>MEJORA PAQ. -44</t>
  </si>
  <si>
    <t>11-2216-037</t>
  </si>
  <si>
    <t>MEJORA PAQ. -45</t>
  </si>
  <si>
    <t>11-2216-038</t>
  </si>
  <si>
    <t>MEJORA PAQ. -46</t>
  </si>
  <si>
    <t>11-2216-039</t>
  </si>
  <si>
    <t>MEJORA PAQ. -47</t>
  </si>
  <si>
    <t>11-2216-040</t>
  </si>
  <si>
    <t>MEJORA PAQ. -48</t>
  </si>
  <si>
    <t>11-2216-041</t>
  </si>
  <si>
    <t>MEJORA PAQ. -49</t>
  </si>
  <si>
    <t>11-2216-042</t>
  </si>
  <si>
    <t>MEJORA PAQ. -50</t>
  </si>
  <si>
    <t>11-2216-043</t>
  </si>
  <si>
    <t>MEJORA PAQ. -51</t>
  </si>
  <si>
    <t>11-2216-044</t>
  </si>
  <si>
    <t>MEJORA PAQ. -52</t>
  </si>
  <si>
    <t>11-2216-045</t>
  </si>
  <si>
    <t>MEJORA PAQ. -53</t>
  </si>
  <si>
    <t>11-2216-046</t>
  </si>
  <si>
    <t>MEJORA PAQ. -54</t>
  </si>
  <si>
    <t>11-2216-047</t>
  </si>
  <si>
    <t>MEJORA PAQ. -55</t>
  </si>
  <si>
    <t>11-2216-048</t>
  </si>
  <si>
    <t>MEJORA PAQ. -56</t>
  </si>
  <si>
    <t>11-2216-049</t>
  </si>
  <si>
    <t>MEJORA PAQ. -57</t>
  </si>
  <si>
    <t>11-2216-050</t>
  </si>
  <si>
    <t>MEJORA PAQ. -58</t>
  </si>
  <si>
    <t>11-2216-051</t>
  </si>
  <si>
    <t>MEJORA PAQ. -59</t>
  </si>
  <si>
    <t>11-2216-052</t>
  </si>
  <si>
    <t>MEJORA PAQ. -61</t>
  </si>
  <si>
    <t>11-2216-053</t>
  </si>
  <si>
    <t>MEJORA PAQ. -62</t>
  </si>
  <si>
    <t>11-2216-054</t>
  </si>
  <si>
    <t>MEJORA PAQ. -64</t>
  </si>
  <si>
    <t>11-2216-055</t>
  </si>
  <si>
    <t>MEJORA PAQ. -66</t>
  </si>
  <si>
    <t>11-2216-056</t>
  </si>
  <si>
    <t>MEJORA PAQ. -67</t>
  </si>
  <si>
    <t>11-2216-057</t>
  </si>
  <si>
    <t>MEJORA PAQ. -68</t>
  </si>
  <si>
    <t>11-2216-058</t>
  </si>
  <si>
    <t>MEJORA PAQ. -70</t>
  </si>
  <si>
    <t>11-2216-059</t>
  </si>
  <si>
    <t>MEJORA PAQ. -71</t>
  </si>
  <si>
    <t>11-2216-060</t>
  </si>
  <si>
    <t>MEJORA PAQ. -72</t>
  </si>
  <si>
    <t>11-2216-061</t>
  </si>
  <si>
    <t>MEJORA PAQ. -73</t>
  </si>
  <si>
    <t>11-2216-062</t>
  </si>
  <si>
    <t>MEJORA PAQ. -74</t>
  </si>
  <si>
    <t>11-2216-063</t>
  </si>
  <si>
    <t>MEJORA PAQ. -75</t>
  </si>
  <si>
    <t>11-2216-064</t>
  </si>
  <si>
    <t>MEJORA PAQ. -76</t>
  </si>
  <si>
    <t>11-2216-065</t>
  </si>
  <si>
    <t>MEJORA PAQ. -77</t>
  </si>
  <si>
    <t>11-2216-066</t>
  </si>
  <si>
    <t>MEJORA PAQ. -78</t>
  </si>
  <si>
    <t>11-2216-067</t>
  </si>
  <si>
    <t>MEJORA PAQ. -79</t>
  </si>
  <si>
    <t>11-2216-068</t>
  </si>
  <si>
    <t>MEJORA PAQ. -80</t>
  </si>
  <si>
    <t>11-2216-069</t>
  </si>
  <si>
    <t>MEJORA PAQ. -81</t>
  </si>
  <si>
    <t>11-2216-070</t>
  </si>
  <si>
    <t>MEJORA PAQ. -83</t>
  </si>
  <si>
    <t>11-2216-071</t>
  </si>
  <si>
    <t>MEJORA PAQ. -85</t>
  </si>
  <si>
    <t>11-2216-072</t>
  </si>
  <si>
    <t>MEJORA PAQ. -87</t>
  </si>
  <si>
    <t>11-2216-073</t>
  </si>
  <si>
    <t>MEJORA PAQ. -89</t>
  </si>
  <si>
    <t>11-2216-074</t>
  </si>
  <si>
    <t>MEJORA PAQ. -91</t>
  </si>
  <si>
    <t>11-2216-075</t>
  </si>
  <si>
    <t>MEJORA PAQ. -92</t>
  </si>
  <si>
    <t>11-2216-076</t>
  </si>
  <si>
    <t>MEJORA PAQ. -93</t>
  </si>
  <si>
    <t>11-2216-077</t>
  </si>
  <si>
    <t>MEJORA PAQ. -94</t>
  </si>
  <si>
    <t>11-2216-078</t>
  </si>
  <si>
    <t>MEJORA PAQ. -95</t>
  </si>
  <si>
    <t>11-2216-079</t>
  </si>
  <si>
    <t>MEJORA PAQ. -96</t>
  </si>
  <si>
    <t>11-2216-080</t>
  </si>
  <si>
    <t>MEJORA PAQ. -97</t>
  </si>
  <si>
    <t>11-2216-081</t>
  </si>
  <si>
    <t>MEJORA PAQ. -99</t>
  </si>
  <si>
    <t>11-2216-082</t>
  </si>
  <si>
    <t>MEJORA PAQ. -102</t>
  </si>
  <si>
    <t>11-2216-083</t>
  </si>
  <si>
    <t>MEJORA PAQ. -103</t>
  </si>
  <si>
    <t>11-2216-084</t>
  </si>
  <si>
    <t>MEJORA PAQ. -105</t>
  </si>
  <si>
    <t>11-2216-085</t>
  </si>
  <si>
    <t>MEJORA PAQ. -107</t>
  </si>
  <si>
    <t>11-2216-086</t>
  </si>
  <si>
    <t>MEJORA PAQ. -108</t>
  </si>
  <si>
    <t>11-2216-087</t>
  </si>
  <si>
    <t>MEJORA PAQ. -110</t>
  </si>
  <si>
    <t>11-2216-088</t>
  </si>
  <si>
    <t>MEJORA PAQ. -111</t>
  </si>
  <si>
    <t>11-2216-089</t>
  </si>
  <si>
    <t>MEJORA PAQ. -112</t>
  </si>
  <si>
    <t>11-2216-090</t>
  </si>
  <si>
    <t>MEJORA PAQ. -113</t>
  </si>
  <si>
    <t>11-2216-091</t>
  </si>
  <si>
    <t>MEJORA PAQ. -114</t>
  </si>
  <si>
    <t>11-2216-092</t>
  </si>
  <si>
    <t>MEJORA PAQ. -115</t>
  </si>
  <si>
    <t>11-2216-093</t>
  </si>
  <si>
    <t>MEJORA PAQ. -116</t>
  </si>
  <si>
    <t>11-2216-094</t>
  </si>
  <si>
    <t>MEJORA PAQ. -117</t>
  </si>
  <si>
    <t>11-2216-095</t>
  </si>
  <si>
    <t>MEJORA PAQ. -118</t>
  </si>
  <si>
    <t>11-2216-096</t>
  </si>
  <si>
    <t>MEJORA PAQ. -119</t>
  </si>
  <si>
    <t>11-2216-097</t>
  </si>
  <si>
    <t>MEJORA PAQ. -120</t>
  </si>
  <si>
    <t>11-2216-098</t>
  </si>
  <si>
    <t>MEJORA PAQ. -121</t>
  </si>
  <si>
    <t>11-2216-099</t>
  </si>
  <si>
    <t>MEJORA PAQ. -122</t>
  </si>
  <si>
    <t>11-2216-100</t>
  </si>
  <si>
    <t>MEJORA PAQ. -123</t>
  </si>
  <si>
    <t>11-2216-101</t>
  </si>
  <si>
    <t>MEJORA PAQ. -124</t>
  </si>
  <si>
    <t>11-2216-102</t>
  </si>
  <si>
    <t>MEJORA PAQ. -125</t>
  </si>
  <si>
    <t>11-2216-103</t>
  </si>
  <si>
    <t>EMPLEADOS MUNICIPALES (SOFOLES)</t>
  </si>
  <si>
    <t>11-2216-104</t>
  </si>
  <si>
    <t>VILLAS SN. JUAN 1RA S. LOTES C/S. 2008.</t>
  </si>
  <si>
    <t>11-2216-109</t>
  </si>
  <si>
    <t>SANTA ANA A.C.</t>
  </si>
  <si>
    <t>11-2216-111</t>
  </si>
  <si>
    <t>CLIENTES MEJORA VIVIENDA 2008 AHP</t>
  </si>
  <si>
    <t>11-2216-113</t>
  </si>
  <si>
    <t>GIRON JUAREZ HECTOR I. (FONHAPO VILLAS)</t>
  </si>
  <si>
    <t>11-2216-114</t>
  </si>
  <si>
    <t>HERRERA JUAREZ JOSE LUIS MEJORA VIVIEND</t>
  </si>
  <si>
    <t>11-2216-118</t>
  </si>
  <si>
    <t>VILLAS DE LA LUZ III</t>
  </si>
  <si>
    <t>11-2217-001</t>
  </si>
  <si>
    <t>LOTES C/ SERVICIOS 2009</t>
  </si>
  <si>
    <t>11-2217-003</t>
  </si>
  <si>
    <t>MEJORA DE VIVIENDA 2009 Y 2008 AHP</t>
  </si>
  <si>
    <t>11-2217-005</t>
  </si>
  <si>
    <t>AUTOCONSTRUCCION</t>
  </si>
  <si>
    <t>11-2217-006</t>
  </si>
  <si>
    <t>MARTINA GABRIELA SOLIS ESCRITURACION 08</t>
  </si>
  <si>
    <t>11-2218-001</t>
  </si>
  <si>
    <t>VALLE DE SAN PEDRO II 2009-10 FRACC</t>
  </si>
  <si>
    <t>11-2218-003</t>
  </si>
  <si>
    <t>VIVIENDA</t>
  </si>
  <si>
    <t>11-2218-004</t>
  </si>
  <si>
    <t>LOTES CON SERVICIOS 2010</t>
  </si>
  <si>
    <t>11-2218-007</t>
  </si>
  <si>
    <t>TITULACION/ESCRITURACION 2010</t>
  </si>
  <si>
    <t>11-2218-008</t>
  </si>
  <si>
    <t>AMPLIACIONES 2010</t>
  </si>
  <si>
    <t>11-2218-009</t>
  </si>
  <si>
    <t>MEJORAMIENTOS 2010</t>
  </si>
  <si>
    <t>11-2219-001</t>
  </si>
  <si>
    <t>MONTAÑAS DEL SOL 2011</t>
  </si>
  <si>
    <t>11-2219-002</t>
  </si>
  <si>
    <t>PSV VALLE DE SAN PEDRO II 2011</t>
  </si>
  <si>
    <t>11-2219-003</t>
  </si>
  <si>
    <t>PIE DE CASA 2011</t>
  </si>
  <si>
    <t>11-2219-004</t>
  </si>
  <si>
    <t>TITULACION/ESCRITURACION 2011.</t>
  </si>
  <si>
    <t>11-2219-005</t>
  </si>
  <si>
    <t>AMPLIACIONES 2011</t>
  </si>
  <si>
    <t>11-2219-006</t>
  </si>
  <si>
    <t>MEJORAMIENTOS 2011</t>
  </si>
  <si>
    <t>11-2219-007</t>
  </si>
  <si>
    <t>VALLE DE LOS MILAGROS 2011</t>
  </si>
  <si>
    <t>11-2219-008</t>
  </si>
  <si>
    <t>PSV HUERTAS DE MEDINA II 2011</t>
  </si>
  <si>
    <t>11-2219-009</t>
  </si>
  <si>
    <t>PSV HUERTAS DE MEDINA I 2011</t>
  </si>
  <si>
    <t>11-2219-010</t>
  </si>
  <si>
    <t>PSV CUESTAS DEL ROCIO</t>
  </si>
  <si>
    <t>11-2219-012</t>
  </si>
  <si>
    <t>PSV PORTONES DE SAN JACINTO</t>
  </si>
  <si>
    <t>11-2219-013</t>
  </si>
  <si>
    <t>PSV CERRITO DE LA JOYA</t>
  </si>
  <si>
    <t>11-2219-014</t>
  </si>
  <si>
    <t>LOTES 2011</t>
  </si>
  <si>
    <t>11-2219-015</t>
  </si>
  <si>
    <t>OTROS VIVIENDA USADA ( 2011)</t>
  </si>
  <si>
    <t>11-2411-001</t>
  </si>
  <si>
    <t>11-3411-007</t>
  </si>
  <si>
    <t>CERCO CONSTRUCCIONES Y DESARROLLOS, S.A.</t>
  </si>
  <si>
    <t>Anticipo para la edificación del conjunto habitacional denominado "El Duraznal"</t>
  </si>
  <si>
    <t>Se rescindió el contrato, por lo tanto se hizo la reclamación a la afianzadora para la recuperación del anticipo.</t>
  </si>
  <si>
    <t>11-3411-013</t>
  </si>
  <si>
    <t>CONSTRUCTORA JADEN, S.A. DE C.V.</t>
  </si>
  <si>
    <t>Anticipo para la edificación la construccón de 500 cuartos adicionales</t>
  </si>
  <si>
    <t>En espera de convenio de terminación</t>
  </si>
  <si>
    <t>12-2212-001</t>
  </si>
  <si>
    <t>SEGUROS DE VIDA EMPLEADOS</t>
  </si>
  <si>
    <t>Saldo pendiente de descontar vìa nómina aplicable a partir del 1 de enero de 2018</t>
  </si>
  <si>
    <t>En tiempo para su recuperación</t>
  </si>
  <si>
    <t>12-2214-005</t>
  </si>
  <si>
    <t>ASOCIACION FRACCIONAMIENTO JARDIN DE MAR</t>
  </si>
  <si>
    <t>Conforme se vayan regularizando los fraccionamientos se formalizarán los créditos para su recuperación</t>
  </si>
  <si>
    <t>No hay un estimado de tiempo para su recuperación</t>
  </si>
  <si>
    <t>12-2214-009</t>
  </si>
  <si>
    <t>ARQUITECTURA E INGENIERIA DE LA VIVIENDA</t>
  </si>
  <si>
    <t>Se están realizando las gestiones para su cobro</t>
  </si>
  <si>
    <t>12-2214-013</t>
  </si>
  <si>
    <t>DIRECCIÓN GENERAL DE GESTIÓN AMBIENTAL</t>
  </si>
  <si>
    <t>Cobro de energía eléctrica de las oficinas ubicadas en el inmueble del IMUVI</t>
  </si>
  <si>
    <t>12-2214-014</t>
  </si>
  <si>
    <t>IMPTO. S/ADQ. DE BIENES INMUEBLES</t>
  </si>
  <si>
    <t>Préstamos a acreditados para el del impuesto sobre adquisición de inmuebles en el fraccionamiento</t>
  </si>
  <si>
    <t>12-2214-034</t>
  </si>
  <si>
    <t>MANCILLA RANGEL JUAN MANUEL</t>
  </si>
  <si>
    <t>Anticipo por la adquisicón del fraccionamiento Piedra Azul II Sección</t>
  </si>
  <si>
    <t>12-2215-001</t>
  </si>
  <si>
    <t>DUARTE</t>
  </si>
  <si>
    <t>12-2215-002</t>
  </si>
  <si>
    <t>SAN JOSE DEL POTRERO</t>
  </si>
  <si>
    <t>12-2215-003</t>
  </si>
  <si>
    <t>LA LABORCITA</t>
  </si>
  <si>
    <t>12-2215-004</t>
  </si>
  <si>
    <t>SAN JOSE DE LOS SAPOS</t>
  </si>
  <si>
    <t>12-2215-005</t>
  </si>
  <si>
    <t>SANTA ANA DEL CONDE</t>
  </si>
  <si>
    <t>12-2216-001</t>
  </si>
  <si>
    <t>PRESA DE LA JOYA</t>
  </si>
  <si>
    <t>12-2216-002</t>
  </si>
  <si>
    <t>VALLE IMPERIAL I</t>
  </si>
  <si>
    <t>12-2216-003</t>
  </si>
  <si>
    <t>CAMINO A SAN JUAN</t>
  </si>
  <si>
    <t>12-2216-004</t>
  </si>
  <si>
    <t>INFIERNITO</t>
  </si>
  <si>
    <t>12-2216-005</t>
  </si>
  <si>
    <t>VALLE DE LOS MILAGROS</t>
  </si>
  <si>
    <t>12-2216-006</t>
  </si>
  <si>
    <t>LA NOPALERA</t>
  </si>
  <si>
    <t>12-2216-007</t>
  </si>
  <si>
    <t>LADRILLERAS DEL REFUGIO</t>
  </si>
  <si>
    <t>12-2216-008</t>
  </si>
  <si>
    <t>TAJO DE LA PRESA</t>
  </si>
  <si>
    <t>12-2216-009</t>
  </si>
  <si>
    <t>PIEDRA AZUL I</t>
  </si>
  <si>
    <t>12-2216-010</t>
  </si>
  <si>
    <t>SAN JUAN BOSCO III</t>
  </si>
  <si>
    <t>12-2217-001</t>
  </si>
  <si>
    <t>ARBOLEDAS DE LA SELVA</t>
  </si>
  <si>
    <t>12-2217-002</t>
  </si>
  <si>
    <t>CERRITO DE LA JOYA</t>
  </si>
  <si>
    <t>12-2217-003</t>
  </si>
  <si>
    <t>CUESTAS DEL ROCIO</t>
  </si>
  <si>
    <t>12-2217-004</t>
  </si>
  <si>
    <t>EL PEDREGAL</t>
  </si>
  <si>
    <t>12-2217-005</t>
  </si>
  <si>
    <t>GRAN PARAISO</t>
  </si>
  <si>
    <t>12-2217-006</t>
  </si>
  <si>
    <t>HACIENDAS DE IBARRILLA I</t>
  </si>
  <si>
    <t>12-2217-007</t>
  </si>
  <si>
    <t>HUERTAS DE MEDINA I</t>
  </si>
  <si>
    <t>12-2217-008</t>
  </si>
  <si>
    <t>HUERTAS DE MEDINA II</t>
  </si>
  <si>
    <t>12-2217-009</t>
  </si>
  <si>
    <t>IMPERIO AZTECA I</t>
  </si>
  <si>
    <t>12-2217-010</t>
  </si>
  <si>
    <t>IMPERIO AZTECA II</t>
  </si>
  <si>
    <t>12-2217-011</t>
  </si>
  <si>
    <t>LOMAS DE CONTRERAS</t>
  </si>
  <si>
    <t>12-2217-012</t>
  </si>
  <si>
    <t>MARSOL I</t>
  </si>
  <si>
    <t>12-2217-013</t>
  </si>
  <si>
    <t>MARSOL II</t>
  </si>
  <si>
    <t>12-2217-014</t>
  </si>
  <si>
    <t>MONTAÑA DEL SOL</t>
  </si>
  <si>
    <t>12-2217-015</t>
  </si>
  <si>
    <t>PIEDRA AZUL II</t>
  </si>
  <si>
    <t>12-2217-016</t>
  </si>
  <si>
    <t>PRADERAS DEL SOL</t>
  </si>
  <si>
    <t>12-2217-017</t>
  </si>
  <si>
    <t>PUERTA HORIZONTE</t>
  </si>
  <si>
    <t>12-2217-018</t>
  </si>
  <si>
    <t>RIVERA DE SAN BERNARDO</t>
  </si>
  <si>
    <t>12-2217-019</t>
  </si>
  <si>
    <t>SANTA MAGDALENA</t>
  </si>
  <si>
    <t>12-2217-020</t>
  </si>
  <si>
    <t>SIGLO XXI</t>
  </si>
  <si>
    <t>12-2217-021</t>
  </si>
  <si>
    <t>VALLE DE LA HACIENDA</t>
  </si>
  <si>
    <t>12-2217-022</t>
  </si>
  <si>
    <t>VALLE DE SAN PEDRO DE LA JOYA II</t>
  </si>
  <si>
    <t>12-2217-023</t>
  </si>
  <si>
    <t>VALLE IMPERIAL II</t>
  </si>
  <si>
    <t>12-2217-024</t>
  </si>
  <si>
    <t>VILLAS DEL CAMPO I</t>
  </si>
  <si>
    <t>12-291-10-001</t>
  </si>
  <si>
    <t>Porción a largo plazo del crédito otorgado.</t>
  </si>
  <si>
    <t>En recuperación según el plazo otorgado en el crédito.</t>
  </si>
  <si>
    <t>12-291-10-004</t>
  </si>
  <si>
    <t>HUERTAS DE MEDINA I 2012</t>
  </si>
  <si>
    <t>12-291-10-005</t>
  </si>
  <si>
    <t>HUERTAS DE MEDINA II 2012</t>
  </si>
  <si>
    <t>12-291-10-006</t>
  </si>
  <si>
    <t>ESCRITURACION/TITULACION 2012</t>
  </si>
  <si>
    <t>12-291-10-008</t>
  </si>
  <si>
    <t>VIVIENDA USADA (OTROS ) 2012.</t>
  </si>
  <si>
    <t>12-291-10-009</t>
  </si>
  <si>
    <t>CUESTAS DEL ROCIO 2012.</t>
  </si>
  <si>
    <t>12-291-10-010</t>
  </si>
  <si>
    <t>VALLE DE SAN PEDRO DE LA JOYA 2012</t>
  </si>
  <si>
    <t>12-291-10-011</t>
  </si>
  <si>
    <t>JESUS MARIA 2012.</t>
  </si>
  <si>
    <t>12-291-10-013</t>
  </si>
  <si>
    <t>PIE DE CASA 2012(EDIFICACION GOB. LOCAL</t>
  </si>
  <si>
    <t>12-291-10-016</t>
  </si>
  <si>
    <t>EDIFICACION TERRENO PROP. BENEFICIARIO.</t>
  </si>
  <si>
    <t>12-291-10-017</t>
  </si>
  <si>
    <t>MARSOL 1 2012.</t>
  </si>
  <si>
    <t>12-291-10-018</t>
  </si>
  <si>
    <t>12-291-10-022</t>
  </si>
  <si>
    <t>12-291-10-023</t>
  </si>
  <si>
    <t>12-291-10-024</t>
  </si>
  <si>
    <t>12-291-10-026</t>
  </si>
  <si>
    <t>PSV PORTONES DE SN JACINTO-2012</t>
  </si>
  <si>
    <t>12-291-11-001</t>
  </si>
  <si>
    <t>12-291-11-002</t>
  </si>
  <si>
    <t>PSV MONTAÑA DEL SOL 2013</t>
  </si>
  <si>
    <t>12-291-11-003</t>
  </si>
  <si>
    <t>PSV PEDREGAL 2013.</t>
  </si>
  <si>
    <t>12-291-11-005</t>
  </si>
  <si>
    <t>12-291-11-006</t>
  </si>
  <si>
    <t>MEJORAMIENTOS 2013.</t>
  </si>
  <si>
    <t>12-291-11-007</t>
  </si>
  <si>
    <t>12-291-11-008</t>
  </si>
  <si>
    <t>12-291-11-009</t>
  </si>
  <si>
    <t>12-291-11-011</t>
  </si>
  <si>
    <t>LOTES PRADERAS DEL SOL. 2013</t>
  </si>
  <si>
    <t>12-291-11-012</t>
  </si>
  <si>
    <t>12-291-11-015</t>
  </si>
  <si>
    <t>EDIFICACIÓN UBV. PROP. BENEF. 2013.</t>
  </si>
  <si>
    <t>12-291-11-016</t>
  </si>
  <si>
    <t>PSV HACIENDA IBARRILLA II</t>
  </si>
  <si>
    <t>12-291-11-017</t>
  </si>
  <si>
    <t>12-291-11-019</t>
  </si>
  <si>
    <t>PSV NOPALERA</t>
  </si>
  <si>
    <t>12-291-11-021</t>
  </si>
  <si>
    <t>AMPLIACIÓN JARDINES DE MARAV. (adeudo im</t>
  </si>
  <si>
    <t>12-291-11-026</t>
  </si>
  <si>
    <t>LOTE CON SERVICIOS 2013</t>
  </si>
  <si>
    <t>12-291-11-027</t>
  </si>
  <si>
    <t>ADQUISICIÓN LOTE C/SERVICIOS (INDÍGENA)</t>
  </si>
  <si>
    <t>12-291-12-001</t>
  </si>
  <si>
    <t>PSV CERRITO DE LA JOYA I 2014.</t>
  </si>
  <si>
    <t>12-291-12-002</t>
  </si>
  <si>
    <t>PSV CUESTAS DEL ROCIO 2014.</t>
  </si>
  <si>
    <t>12-291-12-006</t>
  </si>
  <si>
    <t>PSV RIBERA DE SAN BERNARDO 2014</t>
  </si>
  <si>
    <t>12-291-12-007</t>
  </si>
  <si>
    <t>PSV PIEDRA AZUL II 2014.</t>
  </si>
  <si>
    <t>12-291-12-008</t>
  </si>
  <si>
    <t>PSV MAR SOL I 2014</t>
  </si>
  <si>
    <t>12-291-12-010</t>
  </si>
  <si>
    <t>PSV HACIENDA DE IBARRILLA I 2014</t>
  </si>
  <si>
    <t>12-291-12-011</t>
  </si>
  <si>
    <t>PSV LOMAS DE LA SELVA 2014</t>
  </si>
  <si>
    <t>12-291-12-012</t>
  </si>
  <si>
    <t>PSV JALISCO 2014</t>
  </si>
  <si>
    <t>12-291-12-016</t>
  </si>
  <si>
    <t>TITULACIÓN/ESCRITURACIÓN 2014.</t>
  </si>
  <si>
    <t>12-291-12-020</t>
  </si>
  <si>
    <t>EDIFICACIÓN UBV PROP. BENEFICIARIO 2014.</t>
  </si>
  <si>
    <t>12-291-12-022</t>
  </si>
  <si>
    <t>PSV MONTAÑA DE SOL 2014.</t>
  </si>
  <si>
    <t>12-291-12-024</t>
  </si>
  <si>
    <t>AMPLIACIÓN JARDINES DE MARAVILLAS (ADEUD</t>
  </si>
  <si>
    <t>12-291-12-025</t>
  </si>
  <si>
    <t>LEON 2 II SECC.</t>
  </si>
  <si>
    <t>12-291-12-026</t>
  </si>
  <si>
    <t>ADQ. LOTE C/SERV. PRADERAS DEL SOL 2014.</t>
  </si>
  <si>
    <t>12-291-12-028</t>
  </si>
  <si>
    <t>LOTE CON SERVICIOS 2014.</t>
  </si>
  <si>
    <t>12-291-12-029</t>
  </si>
  <si>
    <t>ADQUISICIÓN LOTE CON SERVICIOS (INDIGENA</t>
  </si>
  <si>
    <t>12-291-12-030</t>
  </si>
  <si>
    <t>OTROS VIVIENDA USADA 2014.</t>
  </si>
  <si>
    <t>12-291-12-031</t>
  </si>
  <si>
    <t>EDIFICACIÓN UBV PROPIEDAD DE GOBIERNO LO</t>
  </si>
  <si>
    <t>12-291-12-037</t>
  </si>
  <si>
    <t>MEJORA DE VIVIENDA SIN SUBSIDIO 2014</t>
  </si>
  <si>
    <t>12-291-12-039</t>
  </si>
  <si>
    <t>PSV NUEVA ERMITA</t>
  </si>
  <si>
    <t>12-291-13-001</t>
  </si>
  <si>
    <t>LOTES C/SERVICIOS 2015.</t>
  </si>
  <si>
    <t>12-291-13-002</t>
  </si>
  <si>
    <t>PSV MONTAÑA DEL SOL 2015.</t>
  </si>
  <si>
    <t>12-291-13-003</t>
  </si>
  <si>
    <t>MEJORA DE VIVIENDA SIN SUBSIDIO 2015.</t>
  </si>
  <si>
    <t>12-291-13-004</t>
  </si>
  <si>
    <t>PSV RIBERA DE SAN BERNARDO 2015.</t>
  </si>
  <si>
    <t>12-291-13-008</t>
  </si>
  <si>
    <t>OTROS (VIVIENDA USADA) 2015</t>
  </si>
  <si>
    <t>12-291-13-010</t>
  </si>
  <si>
    <t>PSV HACIENDA DE IBARRILLA I 2015.</t>
  </si>
  <si>
    <t>12-291-13-012</t>
  </si>
  <si>
    <t>PSV VALLE DEL CARMEN 2015.</t>
  </si>
  <si>
    <t>12-291-13-014</t>
  </si>
  <si>
    <t>PSV PIEDRA AZUL II 2015.</t>
  </si>
  <si>
    <t>12-291-13-015</t>
  </si>
  <si>
    <t>PSV VALLE DE SAN PEDRO II 2015.</t>
  </si>
  <si>
    <t>12-291-13-016</t>
  </si>
  <si>
    <t>PSV CUESTAS DEL ROCIO 2015</t>
  </si>
  <si>
    <t>12-291-13-018</t>
  </si>
  <si>
    <t>PSV VALLE DE SAN PEDRO DE LA JOYA III</t>
  </si>
  <si>
    <t>12-291-13-020</t>
  </si>
  <si>
    <t>PSV ESTANCIA DE LA JOYA 2015.</t>
  </si>
  <si>
    <t>12-291-13-023</t>
  </si>
  <si>
    <t>EDIFICACIÓN UBV PROPIEDAD DEL BENEFICIAR</t>
  </si>
  <si>
    <t>12-291-13-024</t>
  </si>
  <si>
    <t>ADQ. LOTE CON SERVICIOS (INDÍGENA)</t>
  </si>
  <si>
    <t>12-291-13-028</t>
  </si>
  <si>
    <t>PSV VALLE DE LOS MILAGROS AGUA Y DRENAJE</t>
  </si>
  <si>
    <t>12-291-13-029</t>
  </si>
  <si>
    <t>ADQ. LOTE CON SERVICIOS PRADERAS DEL SOL</t>
  </si>
  <si>
    <t>12-291-13-030</t>
  </si>
  <si>
    <t>EDIF. UBV PROPIEDAD DE GOB. LOCAL 2015.</t>
  </si>
  <si>
    <t>12-291-13-031</t>
  </si>
  <si>
    <t>Otros Derechos a Recibir Bienes o Servi</t>
  </si>
  <si>
    <t>12-291-14-001</t>
  </si>
  <si>
    <t>VIVIENDA POPULAR OTROS (VIVIENDA USADA)</t>
  </si>
  <si>
    <t>12-291-14-002</t>
  </si>
  <si>
    <t>PSV MONTAÑA DEL SOL 2016</t>
  </si>
  <si>
    <t>12-291-14-003</t>
  </si>
  <si>
    <t>PSV VALLE DE SAN PEDRO II 2016</t>
  </si>
  <si>
    <t>12-291-14-005</t>
  </si>
  <si>
    <t>LOTE C/SERVICIOS 2016-(VIVIENDA POPULAR)</t>
  </si>
  <si>
    <t>12-291-14-008</t>
  </si>
  <si>
    <t>VIVIENDA VERTICAL "RIO BRAVO"</t>
  </si>
  <si>
    <t>12-291-14-009</t>
  </si>
  <si>
    <t>ESTACIONAMIENTO "RIO BRAVO"</t>
  </si>
  <si>
    <t>12-291-14-011</t>
  </si>
  <si>
    <t>PSV JACINTO LOPEZ 2016.</t>
  </si>
  <si>
    <t>12-291-15-001</t>
  </si>
  <si>
    <t>VIVIENDA VERTICAL RIO BRAVO 2017.</t>
  </si>
  <si>
    <t>12-291-15-003</t>
  </si>
  <si>
    <t>MEJORA DE VIVIENDA SIN SUBSIDIO 2017.</t>
  </si>
  <si>
    <t>12-291-15-004</t>
  </si>
  <si>
    <t>LOTES C/SEVICIOS 2017</t>
  </si>
  <si>
    <t>12-291-15-005</t>
  </si>
  <si>
    <t>EDIFICACIÓN UBV CUADRUPLEX VILLAS S/JUAN</t>
  </si>
  <si>
    <t>12-291-15-006</t>
  </si>
  <si>
    <t>OTROS (VIVIENDA USADA) 2017</t>
  </si>
  <si>
    <t>12-291-15-007</t>
  </si>
  <si>
    <t>VIVIENDA VERTICAL "EL DURAZNAL" 2017.</t>
  </si>
  <si>
    <t>12-291-15-008</t>
  </si>
  <si>
    <t>PSV ARTÍCULO CUARTO 2017.</t>
  </si>
  <si>
    <t>12-2911-001</t>
  </si>
  <si>
    <t>CLIENTES PROMOTORES-RANGU</t>
  </si>
  <si>
    <t>12-2911-002</t>
  </si>
  <si>
    <t>CLIENTES-PROMOTORES-DIVSA</t>
  </si>
  <si>
    <t>12-2911-003</t>
  </si>
  <si>
    <t>CLIENTES PROM-MARTHA QUINONES</t>
  </si>
  <si>
    <t>12-2912-001</t>
  </si>
  <si>
    <t>12-2912-002</t>
  </si>
  <si>
    <t>FIPOVI AMPLIACION LEON I</t>
  </si>
  <si>
    <t>12-2912-003</t>
  </si>
  <si>
    <t>AMPLIACION LEON II 1RA. SECCI</t>
  </si>
  <si>
    <t>12-2912-004</t>
  </si>
  <si>
    <t>VILLAS DE SAN JUAN II SECCION</t>
  </si>
  <si>
    <t>12-2913-001</t>
  </si>
  <si>
    <t>VILLAS DE SAN JUAN</t>
  </si>
  <si>
    <t>12-2914-001</t>
  </si>
  <si>
    <t>CLIENTES-CASAS-FONAHPO</t>
  </si>
  <si>
    <t>12-2914-002</t>
  </si>
  <si>
    <t>CLIENTES-CASAS-JESUS MARIA</t>
  </si>
  <si>
    <t>12-2914-003</t>
  </si>
  <si>
    <t>CLIENTES-CASAS-CONVIVE I</t>
  </si>
  <si>
    <t>12-2914-004</t>
  </si>
  <si>
    <t>CLIENTES-CASAS-CONVIVE II</t>
  </si>
  <si>
    <t>12-2915-001</t>
  </si>
  <si>
    <t>12-2916-001</t>
  </si>
  <si>
    <t>PAQUETE 1</t>
  </si>
  <si>
    <t>12-2916-002</t>
  </si>
  <si>
    <t>PAQUETE 2</t>
  </si>
  <si>
    <t>12-2916-003</t>
  </si>
  <si>
    <t>PAQUETE 3</t>
  </si>
  <si>
    <t>12-2916-004</t>
  </si>
  <si>
    <t>PAQUETE 4</t>
  </si>
  <si>
    <t>12-2916-005</t>
  </si>
  <si>
    <t>PAQUETE 5</t>
  </si>
  <si>
    <t>12-2916-006</t>
  </si>
  <si>
    <t>PAQUETE 6</t>
  </si>
  <si>
    <t>12-2916-007</t>
  </si>
  <si>
    <t>PAQUETE 7</t>
  </si>
  <si>
    <t>12-2916-008</t>
  </si>
  <si>
    <t>PAQUETE 8</t>
  </si>
  <si>
    <t>12-2916-009</t>
  </si>
  <si>
    <t>PAQUETE 9</t>
  </si>
  <si>
    <t>12-2916-010</t>
  </si>
  <si>
    <t>PAQUETE 10</t>
  </si>
  <si>
    <t>12-2916-011</t>
  </si>
  <si>
    <t>PAQUETE 11</t>
  </si>
  <si>
    <t>12-2916-012</t>
  </si>
  <si>
    <t>PAQUETE 13</t>
  </si>
  <si>
    <t>12-2916-013</t>
  </si>
  <si>
    <t>PAQUETE 14</t>
  </si>
  <si>
    <t>12-2916-015</t>
  </si>
  <si>
    <t>PAQUETE 17</t>
  </si>
  <si>
    <t>12-2916-016</t>
  </si>
  <si>
    <t>PAQUETE 19</t>
  </si>
  <si>
    <t>12-2916-017</t>
  </si>
  <si>
    <t>PAQUETE 20</t>
  </si>
  <si>
    <t>12-2916-018</t>
  </si>
  <si>
    <t>PAQUETE 21</t>
  </si>
  <si>
    <t>12-2916-019</t>
  </si>
  <si>
    <t>PAQUETE 22</t>
  </si>
  <si>
    <t>12-2916-020</t>
  </si>
  <si>
    <t>PAQUETE 23</t>
  </si>
  <si>
    <t>12-2916-021</t>
  </si>
  <si>
    <t>PAQUETE 25</t>
  </si>
  <si>
    <t>12-2916-022</t>
  </si>
  <si>
    <t>PAQUETE 26</t>
  </si>
  <si>
    <t>12-2916-023</t>
  </si>
  <si>
    <t>PAQUETE 27</t>
  </si>
  <si>
    <t>12-2916-024</t>
  </si>
  <si>
    <t>PAQUETE 28</t>
  </si>
  <si>
    <t>12-2916-025</t>
  </si>
  <si>
    <t>PAQUETE 29</t>
  </si>
  <si>
    <t>12-2916-026</t>
  </si>
  <si>
    <t>PAQUETE 30</t>
  </si>
  <si>
    <t>12-2916-027</t>
  </si>
  <si>
    <t>PAQUETE 31</t>
  </si>
  <si>
    <t>12-2916-028</t>
  </si>
  <si>
    <t>PAQUETE 34</t>
  </si>
  <si>
    <t>12-2916-029</t>
  </si>
  <si>
    <t>PAQUETE 36</t>
  </si>
  <si>
    <t>12-2916-030</t>
  </si>
  <si>
    <t>PAQUETE 37</t>
  </si>
  <si>
    <t>12-2916-031</t>
  </si>
  <si>
    <t>PAQUETE 39</t>
  </si>
  <si>
    <t>12-2916-032</t>
  </si>
  <si>
    <t>12-2916-033</t>
  </si>
  <si>
    <t>PAQUETE 40</t>
  </si>
  <si>
    <t>12-2916-034</t>
  </si>
  <si>
    <t>PAQUETE 42</t>
  </si>
  <si>
    <t>12-2916-036</t>
  </si>
  <si>
    <t>PAQUETE 44</t>
  </si>
  <si>
    <t>12-2916-037</t>
  </si>
  <si>
    <t>PAQUETE 45</t>
  </si>
  <si>
    <t>12-2916-038</t>
  </si>
  <si>
    <t>PAQUETE 46</t>
  </si>
  <si>
    <t>12-2916-039</t>
  </si>
  <si>
    <t>PAQUETE 47</t>
  </si>
  <si>
    <t>12-2916-040</t>
  </si>
  <si>
    <t>PAQUETE 48</t>
  </si>
  <si>
    <t>12-2916-041</t>
  </si>
  <si>
    <t>PAQUETE 49</t>
  </si>
  <si>
    <t>12-2916-042</t>
  </si>
  <si>
    <t>PAQUETE 50</t>
  </si>
  <si>
    <t>12-2916-043</t>
  </si>
  <si>
    <t>PAQUETE 51</t>
  </si>
  <si>
    <t>12-2916-044</t>
  </si>
  <si>
    <t>PAQUETE 52</t>
  </si>
  <si>
    <t>12-2916-045</t>
  </si>
  <si>
    <t>PAQUETE 53</t>
  </si>
  <si>
    <t>12-2916-046</t>
  </si>
  <si>
    <t>PAQUETE 54</t>
  </si>
  <si>
    <t>12-2916-047</t>
  </si>
  <si>
    <t>PAQUETE 55</t>
  </si>
  <si>
    <t>12-2916-048</t>
  </si>
  <si>
    <t>PAQUETE 56</t>
  </si>
  <si>
    <t>12-2916-049</t>
  </si>
  <si>
    <t>PAQUETE 57</t>
  </si>
  <si>
    <t>12-2916-050</t>
  </si>
  <si>
    <t>PAQUETE 58</t>
  </si>
  <si>
    <t>12-2916-051</t>
  </si>
  <si>
    <t>PAQUETE 59</t>
  </si>
  <si>
    <t>12-2916-052</t>
  </si>
  <si>
    <t>PAQUETE 61</t>
  </si>
  <si>
    <t>12-2916-053</t>
  </si>
  <si>
    <t>PAQUETE 62</t>
  </si>
  <si>
    <t>12-2916-054</t>
  </si>
  <si>
    <t>PAQUETE 64</t>
  </si>
  <si>
    <t>12-2916-055</t>
  </si>
  <si>
    <t>PAQUETE 66</t>
  </si>
  <si>
    <t>12-2916-056</t>
  </si>
  <si>
    <t>PAQUETE 67</t>
  </si>
  <si>
    <t>12-2916-057</t>
  </si>
  <si>
    <t>PAQUETE 68</t>
  </si>
  <si>
    <t>12-2916-058</t>
  </si>
  <si>
    <t>PAQUETE 70</t>
  </si>
  <si>
    <t>12-2916-059</t>
  </si>
  <si>
    <t>PAQUETE 71</t>
  </si>
  <si>
    <t>12-2916-060</t>
  </si>
  <si>
    <t>PAQUETE 72</t>
  </si>
  <si>
    <t>12-2916-061</t>
  </si>
  <si>
    <t>PAQUETE 73</t>
  </si>
  <si>
    <t>12-2916-062</t>
  </si>
  <si>
    <t>PAQUETE 74</t>
  </si>
  <si>
    <t>12-2916-063</t>
  </si>
  <si>
    <t>PAQUETE 75</t>
  </si>
  <si>
    <t>12-2916-064</t>
  </si>
  <si>
    <t>PAQUETE 76</t>
  </si>
  <si>
    <t>12-2916-065</t>
  </si>
  <si>
    <t>PAQUETE 77</t>
  </si>
  <si>
    <t>12-2916-066</t>
  </si>
  <si>
    <t>PAQUETE 78</t>
  </si>
  <si>
    <t>12-2916-067</t>
  </si>
  <si>
    <t>PAQUETE 79</t>
  </si>
  <si>
    <t>12-2916-068</t>
  </si>
  <si>
    <t>PAQUETE 80</t>
  </si>
  <si>
    <t>12-2916-069</t>
  </si>
  <si>
    <t>PAQUETE 81</t>
  </si>
  <si>
    <t>12-2916-070</t>
  </si>
  <si>
    <t>PAQUETE 83</t>
  </si>
  <si>
    <t>12-2916-071</t>
  </si>
  <si>
    <t>PAQUETE 85</t>
  </si>
  <si>
    <t>12-2916-072</t>
  </si>
  <si>
    <t>PAQUETE 87</t>
  </si>
  <si>
    <t>12-2916-074</t>
  </si>
  <si>
    <t>PAQUETE 91</t>
  </si>
  <si>
    <t>12-2916-075</t>
  </si>
  <si>
    <t>PAQUETE 92</t>
  </si>
  <si>
    <t>12-2916-076</t>
  </si>
  <si>
    <t>PAQUETE 93</t>
  </si>
  <si>
    <t>12-2916-077</t>
  </si>
  <si>
    <t>PAQUETE 94</t>
  </si>
  <si>
    <t>12-2916-078</t>
  </si>
  <si>
    <t>PAQUETE 95</t>
  </si>
  <si>
    <t>12-2916-079</t>
  </si>
  <si>
    <t>PAQUETE 96</t>
  </si>
  <si>
    <t>12-2916-080</t>
  </si>
  <si>
    <t>PAQUETE 97</t>
  </si>
  <si>
    <t>12-2916-081</t>
  </si>
  <si>
    <t>PAQUETE 99</t>
  </si>
  <si>
    <t>12-2916-082</t>
  </si>
  <si>
    <t>PAQUETE 102</t>
  </si>
  <si>
    <t>12-2916-083</t>
  </si>
  <si>
    <t>PAQUETE 103</t>
  </si>
  <si>
    <t>12-2916-084</t>
  </si>
  <si>
    <t>PAQUETE 105</t>
  </si>
  <si>
    <t>12-2916-085</t>
  </si>
  <si>
    <t>PAQUETE 107</t>
  </si>
  <si>
    <t>12-2916-086</t>
  </si>
  <si>
    <t>PAQUETE 108</t>
  </si>
  <si>
    <t>12-2916-087</t>
  </si>
  <si>
    <t>PAQUETE 110</t>
  </si>
  <si>
    <t>12-2916-088</t>
  </si>
  <si>
    <t>PAQUETE 111</t>
  </si>
  <si>
    <t>12-2916-089</t>
  </si>
  <si>
    <t>PAQUETE 112</t>
  </si>
  <si>
    <t>12-2916-090</t>
  </si>
  <si>
    <t>PAQUETE 113</t>
  </si>
  <si>
    <t>12-2916-091</t>
  </si>
  <si>
    <t>PAQUETE 114</t>
  </si>
  <si>
    <t>12-2916-092</t>
  </si>
  <si>
    <t>PAQUETE 115</t>
  </si>
  <si>
    <t>12-2916-093</t>
  </si>
  <si>
    <t>PAQUETE 116</t>
  </si>
  <si>
    <t>12-2916-094</t>
  </si>
  <si>
    <t>PAQUETE 117</t>
  </si>
  <si>
    <t>12-2916-095</t>
  </si>
  <si>
    <t>PAQUETE 118</t>
  </si>
  <si>
    <t>12-2916-096</t>
  </si>
  <si>
    <t>PAQUETE 119</t>
  </si>
  <si>
    <t>12-2916-097</t>
  </si>
  <si>
    <t>PAQUETE 120</t>
  </si>
  <si>
    <t>12-2916-098</t>
  </si>
  <si>
    <t>PAQUETE 121</t>
  </si>
  <si>
    <t>12-2916-099</t>
  </si>
  <si>
    <t>PAQUETE 122</t>
  </si>
  <si>
    <t>12-2916-100</t>
  </si>
  <si>
    <t>PAQUETE 123</t>
  </si>
  <si>
    <t>12-2916-101</t>
  </si>
  <si>
    <t>PAQUETE 124</t>
  </si>
  <si>
    <t>12-2916-102</t>
  </si>
  <si>
    <t>PAQUETE 125</t>
  </si>
  <si>
    <t>12-2916-103</t>
  </si>
  <si>
    <t>PROGRAMA EMPLEADOS MUNICIPALE</t>
  </si>
  <si>
    <t>12-2916-105</t>
  </si>
  <si>
    <t>GUERRERO M. MARICRUZ (VILLAS DEL ROCIO).</t>
  </si>
  <si>
    <t>12-2916-106</t>
  </si>
  <si>
    <t>ASOCIACION BRISAS DE SAN FCO.</t>
  </si>
  <si>
    <t>12-2916-107</t>
  </si>
  <si>
    <t>DESARROLLO VALLE DE LA LUZ</t>
  </si>
  <si>
    <t>12-2916-109</t>
  </si>
  <si>
    <t>SANTA ANA</t>
  </si>
  <si>
    <t>12-2916-111</t>
  </si>
  <si>
    <t>CLIENTES MEJORA DE VIVIENDA 2</t>
  </si>
  <si>
    <t>12-2916-114</t>
  </si>
  <si>
    <t>HERRERA JUAREZ JOSE LUIS</t>
  </si>
  <si>
    <t>12-2916-118</t>
  </si>
  <si>
    <t>12-2917-001</t>
  </si>
  <si>
    <t>LOTES C/SERV. 2008-2009</t>
  </si>
  <si>
    <t>12-2917-003</t>
  </si>
  <si>
    <t>MEJORA DE VIVIENDA 2009</t>
  </si>
  <si>
    <t>12-2917-006</t>
  </si>
  <si>
    <t>MARTINA GABRIELA SOLIS</t>
  </si>
  <si>
    <t>12-2918-001</t>
  </si>
  <si>
    <t>VALLE DE SAN PEDRO LA JOYA II 2009-2010</t>
  </si>
  <si>
    <t>12-2918-002</t>
  </si>
  <si>
    <t>U.B.V. PIE DE CASA 2009-10</t>
  </si>
  <si>
    <t>12-2918-004</t>
  </si>
  <si>
    <t>LOTES</t>
  </si>
  <si>
    <t>12-2918-006</t>
  </si>
  <si>
    <t>PRO VIVIENDA MONSERRAT A.C.</t>
  </si>
  <si>
    <t>12-2918-007</t>
  </si>
  <si>
    <t>12-2918-008</t>
  </si>
  <si>
    <t>AMPLIACIONES</t>
  </si>
  <si>
    <t>12-2918-009</t>
  </si>
  <si>
    <t>MEJORAMIENTOS</t>
  </si>
  <si>
    <t>12-2919-001</t>
  </si>
  <si>
    <t>MONTAÑAS DEL SOL</t>
  </si>
  <si>
    <t>12-2919-002</t>
  </si>
  <si>
    <t>PSV VALLE DE SAN PEDRO DE LA JOYA</t>
  </si>
  <si>
    <t>12-2919-003</t>
  </si>
  <si>
    <t>PIE DE CASA</t>
  </si>
  <si>
    <t>12-2919-004</t>
  </si>
  <si>
    <t>TITULACION VIVIENDA POPULAR</t>
  </si>
  <si>
    <t>12-2919-005</t>
  </si>
  <si>
    <t>12-2919-006</t>
  </si>
  <si>
    <t>12-2919-007</t>
  </si>
  <si>
    <t>12-2919-008</t>
  </si>
  <si>
    <t>PSV HUERTAS DE MEDINA II</t>
  </si>
  <si>
    <t>12-2919-009</t>
  </si>
  <si>
    <t>PSV HUERTAS DE MEDINA I</t>
  </si>
  <si>
    <t>12-2919-012</t>
  </si>
  <si>
    <t>12-2919-013</t>
  </si>
  <si>
    <t>12-2919-014</t>
  </si>
  <si>
    <t>12-2919-015</t>
  </si>
  <si>
    <t>VIVIENDA USADA ( OTROS)</t>
  </si>
  <si>
    <t>11-4291-001</t>
  </si>
  <si>
    <t>VALLE DE SAN PEDRO DE LA JOYA</t>
  </si>
  <si>
    <t>Última compra</t>
  </si>
  <si>
    <t>11-4291-002</t>
  </si>
  <si>
    <t>11-4291-004</t>
  </si>
  <si>
    <t>11-4291-005</t>
  </si>
  <si>
    <t>CONVIVE</t>
  </si>
  <si>
    <t>11-4292-002</t>
  </si>
  <si>
    <t>CAS 5 NUEVA TECNO. BLOCK</t>
  </si>
  <si>
    <t>11-4292-003</t>
  </si>
  <si>
    <t>CASA 6 NUEVA TECNO. MURO BLOC</t>
  </si>
  <si>
    <t>11-4292-007</t>
  </si>
  <si>
    <t>VALLE DE SAN PEDRO DE LA JOYA UBV</t>
  </si>
  <si>
    <t>11-4292-008</t>
  </si>
  <si>
    <t>CONVIVE UBV</t>
  </si>
  <si>
    <t>11-4292-009</t>
  </si>
  <si>
    <t>BLVD CAMPESTRES 391</t>
  </si>
  <si>
    <t>11-4292-010</t>
  </si>
  <si>
    <t>UBV MONTAÑA DEL SOL</t>
  </si>
  <si>
    <t>11-4292-011</t>
  </si>
  <si>
    <t>UBV PRADERAS DEL SOL 2012</t>
  </si>
  <si>
    <t>11-4292-012</t>
  </si>
  <si>
    <t>UBV EN LOTES DEL BENEFICIARIO</t>
  </si>
  <si>
    <t>11-4292-024</t>
  </si>
  <si>
    <t>MINIO #210 VILLAS DE SAN JUAN SECC.</t>
  </si>
  <si>
    <t>11-4292-029</t>
  </si>
  <si>
    <t>SELENIO·103 L-31-M-48 VILLAS S/JUAN 2DA.</t>
  </si>
  <si>
    <t>11-4293-001</t>
  </si>
  <si>
    <t>CONJUNTO HABITACIONAL RIO BRAVO</t>
  </si>
  <si>
    <t>11-4293-002</t>
  </si>
  <si>
    <t>CONJUNTO HABITACIONAL "EL DURAZNAL"</t>
  </si>
  <si>
    <t>11-4293-003</t>
  </si>
  <si>
    <t>VIVIENDA CUADRUPLEX VILLAS DE SAN JUAN</t>
  </si>
  <si>
    <t>11-4391-001</t>
  </si>
  <si>
    <t>FRACCIONAMIENTO SIGLO XXI</t>
  </si>
  <si>
    <t>11-4391-009</t>
  </si>
  <si>
    <t>FRACCIONAMIENTO MARSOL II</t>
  </si>
  <si>
    <t>11-4392-003</t>
  </si>
  <si>
    <t>PROYECTO DE VIVIENDA HABITAT</t>
  </si>
  <si>
    <t>11-4392-004</t>
  </si>
  <si>
    <t>UBV VILLAS SAN JUAN II SECC.2.0</t>
  </si>
  <si>
    <t>11-4396-001</t>
  </si>
  <si>
    <t>SUPERVISIÓN DE OBRA</t>
  </si>
  <si>
    <t>11-4397-001</t>
  </si>
  <si>
    <t>PREDISEÑO ESTRUCTURAL DE PROYECTO</t>
  </si>
  <si>
    <t>11-4397-002</t>
  </si>
  <si>
    <t>CONT.DES.DE INGENIERIAS DE INSTALACIONES</t>
  </si>
  <si>
    <t>11-4397-003</t>
  </si>
  <si>
    <t>ESTUDIO DE MECANICA DE SUELOS P/DISEÑO C</t>
  </si>
  <si>
    <t>11-4397-004</t>
  </si>
  <si>
    <t>4 HOJAS DE TRIPLAY DE MADERA 15MM.P/MURO</t>
  </si>
  <si>
    <t>11-4397-005</t>
  </si>
  <si>
    <t>BARROTE 2X4X8 CEPILLADO Y CANTEADO.</t>
  </si>
  <si>
    <t>11-4397-006</t>
  </si>
  <si>
    <t>ARTICULOS METALICOS P/CONSTRUCCIÓN.</t>
  </si>
  <si>
    <t>11-4398-001</t>
  </si>
  <si>
    <t>11-4398-002</t>
  </si>
  <si>
    <t>DISEÑO ESTRUCTURAL UBV PRADERAS SOL.</t>
  </si>
  <si>
    <t>11-4399-001</t>
  </si>
  <si>
    <t>PROYECTO ARQUITECTONICO A DESARROLLAR</t>
  </si>
  <si>
    <t>11-4399-002</t>
  </si>
  <si>
    <t>ESTUDIO DE MECANICA DE SUELOS.</t>
  </si>
  <si>
    <t>11-4399-003</t>
  </si>
  <si>
    <t>PROYECTO ESTRUCTURAL Y MEMORIAS DE CALCU</t>
  </si>
  <si>
    <t>11-4399-004</t>
  </si>
  <si>
    <t>INGENIERÍAS DE INSTALACIONES C-51/2017.</t>
  </si>
  <si>
    <t>11-4491-001</t>
  </si>
  <si>
    <t>LA SARDENETA</t>
  </si>
  <si>
    <t>11-4491-002</t>
  </si>
  <si>
    <t>EL POTRERO</t>
  </si>
  <si>
    <t>11-4491-003</t>
  </si>
  <si>
    <t>SAN JOSE DEL REFUGIO</t>
  </si>
  <si>
    <t>11-4491-006</t>
  </si>
  <si>
    <t>FRACCIONAMIENTO VISTAERO</t>
  </si>
  <si>
    <t>11-4491-008</t>
  </si>
  <si>
    <t>FRACC. ARTICULO 4° CONSTITUCIONAL</t>
  </si>
  <si>
    <t>11-4491-009</t>
  </si>
  <si>
    <t>PARCELA 9 DEL EJIDO SAN CARLOS</t>
  </si>
  <si>
    <t>11-4492-001</t>
  </si>
  <si>
    <t>IMPERIO AZTECA</t>
  </si>
  <si>
    <t>11-4492-002</t>
  </si>
  <si>
    <t>FRACCIONAMIENTO ARBOLEDAS DE</t>
  </si>
  <si>
    <t>11-4492-004</t>
  </si>
  <si>
    <t>11-4492-005</t>
  </si>
  <si>
    <t>11-4493-001</t>
  </si>
  <si>
    <t>FRACC. VILLAS DE SAN JUAN/AMPLIACION V.J</t>
  </si>
  <si>
    <t>11-4493-002</t>
  </si>
  <si>
    <t>FRACCIONAMIENTO JESUS MARIA</t>
  </si>
  <si>
    <t>11-4494-001</t>
  </si>
  <si>
    <t>ESTUDIOS Y PROYECTOS</t>
  </si>
  <si>
    <t>11-4494-002</t>
  </si>
  <si>
    <t>MANTENIMIENTO</t>
  </si>
  <si>
    <t>11-4494-003</t>
  </si>
  <si>
    <t>URBANIZACION VILLAS DE SAN JU</t>
  </si>
  <si>
    <t>11-4494-004</t>
  </si>
  <si>
    <t>ALUMBRADO PUBLICO VILLAS DE SAN JUAN</t>
  </si>
  <si>
    <t>11-4494-005</t>
  </si>
  <si>
    <t>GASTOS LEGALES LA SARDENETA</t>
  </si>
  <si>
    <t>11-4494-006</t>
  </si>
  <si>
    <t>FRACCIONAMIENTO NUEVO</t>
  </si>
  <si>
    <t>11-4495-003</t>
  </si>
  <si>
    <t>LEON II TERCERA SECCION</t>
  </si>
  <si>
    <t>11-4496-001</t>
  </si>
  <si>
    <t>ACTUALIZACION DE LA ESERVA</t>
  </si>
  <si>
    <t>11-4496-002</t>
  </si>
  <si>
    <t>ACTUALIZACION DE LA INVERS</t>
  </si>
  <si>
    <t>11-4496-003</t>
  </si>
  <si>
    <t>ACTUALIZACION DE INVENTARI</t>
  </si>
  <si>
    <t>11-4496-004</t>
  </si>
  <si>
    <t>ACTUALIZACION DE LA RESERV</t>
  </si>
  <si>
    <t>11-4496-005</t>
  </si>
  <si>
    <t>12-3111-001</t>
  </si>
  <si>
    <t>CASCO DE LA HACIENDA</t>
  </si>
  <si>
    <t>Terrenos que no se deprecian</t>
  </si>
  <si>
    <t>12-3111-002</t>
  </si>
  <si>
    <t>LAS AMARILLAS</t>
  </si>
  <si>
    <t>12-3111-003</t>
  </si>
  <si>
    <t>LEON II</t>
  </si>
  <si>
    <t>12-3111-004</t>
  </si>
  <si>
    <t>TAPAC</t>
  </si>
  <si>
    <t>12-3111-005</t>
  </si>
  <si>
    <t>ACTUALIZACION DE TERRENOS</t>
  </si>
  <si>
    <t>12-3311-001</t>
  </si>
  <si>
    <t>INSTALACIONES DEL IMUVI</t>
  </si>
  <si>
    <t>5% anual</t>
  </si>
  <si>
    <t>12-4111-001</t>
  </si>
  <si>
    <t>MOBILIARIO Y EQUIPO DE OFICIN</t>
  </si>
  <si>
    <t>10% anual</t>
  </si>
  <si>
    <t>12-4111-003</t>
  </si>
  <si>
    <t>EQUIPO DE ADMINISTRACION</t>
  </si>
  <si>
    <t>12-4131-001</t>
  </si>
  <si>
    <t>EQUIPO DE COMPUTO IMUVI</t>
  </si>
  <si>
    <t>30% anual</t>
  </si>
  <si>
    <t>12-4131-002</t>
  </si>
  <si>
    <t>EQUIPO DE COMPUTO FIPOVI</t>
  </si>
  <si>
    <t>12-4211-001</t>
  </si>
  <si>
    <t>Equipos y Aparatos Audiovisuales</t>
  </si>
  <si>
    <t>12-4231-001</t>
  </si>
  <si>
    <t>C?maras Fotogr?ficas y de Video</t>
  </si>
  <si>
    <t>12-4411-001</t>
  </si>
  <si>
    <t>EQUIPO DE TRANSPORTE IMUVI</t>
  </si>
  <si>
    <t>25% anual</t>
  </si>
  <si>
    <t>12-4411-002</t>
  </si>
  <si>
    <t>EPO. DE TRANSPORTE FIPOVI</t>
  </si>
  <si>
    <t>12-4641-001</t>
  </si>
  <si>
    <t>Sistemas de Aire acondicionado varios</t>
  </si>
  <si>
    <t>12-4651-001</t>
  </si>
  <si>
    <t>EQUIPO DE RADIOCOMUNICACION I</t>
  </si>
  <si>
    <t>12-4651-002</t>
  </si>
  <si>
    <t>EQUIPO DE RADIOCOMUNICAION FI</t>
  </si>
  <si>
    <t>12-4661-001</t>
  </si>
  <si>
    <t>MAQUINARIA Y EQUIPO ELECTRICO</t>
  </si>
  <si>
    <t>12-4671-001</t>
  </si>
  <si>
    <t>HERRAMIENTAS IMUVI</t>
  </si>
  <si>
    <t>12-4671-002</t>
  </si>
  <si>
    <t>HERRAMIENTAS FIPOVI</t>
  </si>
  <si>
    <t>12-4691-001</t>
  </si>
  <si>
    <t>EQUIPO DE TOPOGRAFIA</t>
  </si>
  <si>
    <t>12-6121-001</t>
  </si>
  <si>
    <t>Depreciacion Acumulada de Edificios</t>
  </si>
  <si>
    <t>Se aplica de forma mensual</t>
  </si>
  <si>
    <t>Línea recta</t>
  </si>
  <si>
    <t>12-6331-001</t>
  </si>
  <si>
    <t>DEPRE. ACUM. MOB. Y EPO DE O</t>
  </si>
  <si>
    <t>12-6331-002</t>
  </si>
  <si>
    <t>DEPREC. ACUM. DE EQUIPO DE AD</t>
  </si>
  <si>
    <t>12-6331-003</t>
  </si>
  <si>
    <t>RVA. DEPREC. ACUM. EPO. DE CO</t>
  </si>
  <si>
    <t>12-6341-001</t>
  </si>
  <si>
    <t>RVA DEPREC. ACUM. EPO DE TRAN</t>
  </si>
  <si>
    <t>12-6361-001</t>
  </si>
  <si>
    <t>RVA DEPREC. ACUM. EPO DE INGE</t>
  </si>
  <si>
    <t>12-6361-002</t>
  </si>
  <si>
    <t>DEPREC. ACUM. DE MAQ. Y EPO.</t>
  </si>
  <si>
    <t>12-6361-003</t>
  </si>
  <si>
    <t>RVA DEPREC. ACUM. DE EPO. DE</t>
  </si>
  <si>
    <t>12-6361-004</t>
  </si>
  <si>
    <t>RVA. DEPREC. ACUM. DE HERRAMI</t>
  </si>
  <si>
    <t>12-5111-001</t>
  </si>
  <si>
    <t>Se amortiza de forma anual</t>
  </si>
  <si>
    <t>12-5411-001</t>
  </si>
  <si>
    <t>Licencias Inform?ticas e Intelectuales</t>
  </si>
  <si>
    <t>Se amortiza según la vigencia de la licencia</t>
  </si>
  <si>
    <t>12-6511-001</t>
  </si>
  <si>
    <t>Amort. Acumulada de Software</t>
  </si>
  <si>
    <t>12-6541-001</t>
  </si>
  <si>
    <t>AMORT. ACUMULADA DE LICENCIAS</t>
  </si>
  <si>
    <t>12-7911-003</t>
  </si>
  <si>
    <t>EDIFICACIÓN VIVIENDA VERTICAL "EL DURAZN</t>
  </si>
  <si>
    <t>Se amortiza según las estimaciones pagadas</t>
  </si>
  <si>
    <t>12-7911-004</t>
  </si>
  <si>
    <t>VIVIENDAS CUADRUPLEX VILLAS DE SAN JUAN</t>
  </si>
  <si>
    <t>12-7911-005</t>
  </si>
  <si>
    <t>CONSTRUCCIÓN DE 500 CUARTOS</t>
  </si>
  <si>
    <t>12-7911-006</t>
  </si>
  <si>
    <t>EDIFICACIÓN VIVIENDA BUENOS AIRES</t>
  </si>
  <si>
    <t>21-1111-002</t>
  </si>
  <si>
    <t>Es factible de pago</t>
  </si>
  <si>
    <t>21-1111-003</t>
  </si>
  <si>
    <t>21-1211-096</t>
  </si>
  <si>
    <t>PAULINO LOREA HERNANDEZ</t>
  </si>
  <si>
    <t>21-1211-117</t>
  </si>
  <si>
    <t>21-1211-137</t>
  </si>
  <si>
    <t>EDENRED MEXICO, S.A. DE C.V.</t>
  </si>
  <si>
    <t>21-1211-331</t>
  </si>
  <si>
    <t>ELISEO RENTA TODO, S.A. DE C.V.</t>
  </si>
  <si>
    <t>21-1211-393</t>
  </si>
  <si>
    <t>ROJAS JUAREZ JUAN CARLOS EDGARD</t>
  </si>
  <si>
    <t>21-1211-506</t>
  </si>
  <si>
    <t>ZEPEDA OROZCO JORGE ARTURO</t>
  </si>
  <si>
    <t>21-1211-537</t>
  </si>
  <si>
    <t>LA LATINOAMERICANA SEGUROS, S.A.</t>
  </si>
  <si>
    <t>21-1311-048</t>
  </si>
  <si>
    <t>CONSTRUCTORA PROHACE, S.A. DE C.V.</t>
  </si>
  <si>
    <t>21-1311-087</t>
  </si>
  <si>
    <t>CERCO CONSTRUCCIONES Y DESARROLLOS S.A.</t>
  </si>
  <si>
    <t>No es factible de pago ya que se canceló el contrato y se está en proceso para la recuperación del anticipo</t>
  </si>
  <si>
    <t>21-1311-095</t>
  </si>
  <si>
    <t>SAMUEL SOTO AVILA</t>
  </si>
  <si>
    <t>21-1311-098</t>
  </si>
  <si>
    <t>COLEGIO DE ARQUITECTOS DE LEON, A.C.</t>
  </si>
  <si>
    <t>21-1311-099</t>
  </si>
  <si>
    <t>21-1311-100</t>
  </si>
  <si>
    <t>ICNUM, S.A. DE C.V.</t>
  </si>
  <si>
    <t>21-1311-101</t>
  </si>
  <si>
    <t>CONSULTORIA EN INGENIERIA ELECTROMECANIC</t>
  </si>
  <si>
    <t>21-1311-103</t>
  </si>
  <si>
    <t>CITTA ARQUITECTOS, S.A. DE C.V.</t>
  </si>
  <si>
    <t>21-1311-104</t>
  </si>
  <si>
    <t>JORGE LUCIO LERMA CARMONA</t>
  </si>
  <si>
    <t>21-1711-001</t>
  </si>
  <si>
    <t>ISR RETENIDO SOBRE NOMINA</t>
  </si>
  <si>
    <t>21-1711-002</t>
  </si>
  <si>
    <t>ISR RETENIDO SOBRE HONORARIOS</t>
  </si>
  <si>
    <t>21-1711-004</t>
  </si>
  <si>
    <t>ISR RETENIDO/ HONORARIOS ASIM</t>
  </si>
  <si>
    <t>21-1712-001</t>
  </si>
  <si>
    <t>CEDULAR RETENIDO SOBRE HONORA</t>
  </si>
  <si>
    <t>21-1721-001</t>
  </si>
  <si>
    <t>IMSS CUOTA OBRERA</t>
  </si>
  <si>
    <t>21-1721-002</t>
  </si>
  <si>
    <t>PAGO CREDITO INFONAVIT</t>
  </si>
  <si>
    <t>21-1751-001</t>
  </si>
  <si>
    <t>CUOTAS I.M.S.S.</t>
  </si>
  <si>
    <t>21-1751-002</t>
  </si>
  <si>
    <t>AFORE</t>
  </si>
  <si>
    <t>21-1751-003</t>
  </si>
  <si>
    <t>21-1791-001</t>
  </si>
  <si>
    <t>21-1991-004</t>
  </si>
  <si>
    <t>CAPACITACION 0.2 %</t>
  </si>
  <si>
    <t>21-1991-005</t>
  </si>
  <si>
    <t>1% OBRA SOCIAL</t>
  </si>
  <si>
    <t>21-1991-006</t>
  </si>
  <si>
    <t>.005 AL MILLAR</t>
  </si>
  <si>
    <t>21-1991-019</t>
  </si>
  <si>
    <t>SEGUNDA MINISTRACION MEJORA DE</t>
  </si>
  <si>
    <t>21-1991-031</t>
  </si>
  <si>
    <t>BASILISK DOS, S.A. DE C.V.</t>
  </si>
  <si>
    <t>21-1991-052</t>
  </si>
  <si>
    <t>PAGO DERECHOS APERTURA CUENTA PREDIAL</t>
  </si>
  <si>
    <t>21-1991-058</t>
  </si>
  <si>
    <t>21-1991-059</t>
  </si>
  <si>
    <t>PROVIVAH</t>
  </si>
  <si>
    <t>21-1991-060</t>
  </si>
  <si>
    <t>FONHAPO</t>
  </si>
  <si>
    <t>21-1991-066</t>
  </si>
  <si>
    <t>APORTACION SEDATU EL DURAZNAL</t>
  </si>
  <si>
    <t>21-6211-001</t>
  </si>
  <si>
    <t>PSV VALLE DE SAN PEDRO II</t>
  </si>
  <si>
    <t>Particulares</t>
  </si>
  <si>
    <t>Ahorros previos de los beneficiarios para obtención de créditos en el Imuvi</t>
  </si>
  <si>
    <t>21-6211-002</t>
  </si>
  <si>
    <t>PSV MONTAÑA DEL SOL.</t>
  </si>
  <si>
    <t>21-6211-003</t>
  </si>
  <si>
    <t>PSV CERRITO DE LA JOYA I</t>
  </si>
  <si>
    <t>21-6211-004</t>
  </si>
  <si>
    <t>21-6211-005</t>
  </si>
  <si>
    <t>21-6211-006</t>
  </si>
  <si>
    <t>APORTACION RIVERA DE SAN BERNARDO</t>
  </si>
  <si>
    <t>21-6211-007</t>
  </si>
  <si>
    <t>21-6211-008</t>
  </si>
  <si>
    <t>PSV PEDREGAL</t>
  </si>
  <si>
    <t>21-6211-009</t>
  </si>
  <si>
    <t>APORTACION VALLE SAN PEDRO III</t>
  </si>
  <si>
    <t>21-6211-010</t>
  </si>
  <si>
    <t>21-6211-011</t>
  </si>
  <si>
    <t>21-6211-012</t>
  </si>
  <si>
    <t>PSV SANTA MAGDALENA</t>
  </si>
  <si>
    <t>21-6211-014</t>
  </si>
  <si>
    <t>JACINTO LOPEZ</t>
  </si>
  <si>
    <t>21-6211-015</t>
  </si>
  <si>
    <t>21-6211-016</t>
  </si>
  <si>
    <t>21-6211-017</t>
  </si>
  <si>
    <t>PSV VALLE IMPERIAL I SECCION</t>
  </si>
  <si>
    <t>21-6211-019</t>
  </si>
  <si>
    <t>PVS PIEDRA AZUL II</t>
  </si>
  <si>
    <t>21-6211-020</t>
  </si>
  <si>
    <t>21-6211-021</t>
  </si>
  <si>
    <t>PSV RIBERA DE SAN BERNARDO</t>
  </si>
  <si>
    <t>21-6211-022</t>
  </si>
  <si>
    <t>PSV MARSOL II</t>
  </si>
  <si>
    <t>21-6211-023</t>
  </si>
  <si>
    <t>PSV TAJO DE LA PRESA</t>
  </si>
  <si>
    <t>21-6211-024</t>
  </si>
  <si>
    <t>PSV MARSOL I</t>
  </si>
  <si>
    <t>21-6211-025</t>
  </si>
  <si>
    <t>PSV HACIENDA DE IBARRILLA II</t>
  </si>
  <si>
    <t>21-6211-026</t>
  </si>
  <si>
    <t>PVS PUERTA HORIZONTE</t>
  </si>
  <si>
    <t>21-6211-027</t>
  </si>
  <si>
    <t>PSV FRACC. LOMAS DE CONTRERAS</t>
  </si>
  <si>
    <t>21-6211-028</t>
  </si>
  <si>
    <t>FRACC. CONVIVE ( LOTES C/SERV.)</t>
  </si>
  <si>
    <t>21-6211-029</t>
  </si>
  <si>
    <t>LOTE C/SERVICIO (INDIGENAS)</t>
  </si>
  <si>
    <t>21-6211-030</t>
  </si>
  <si>
    <t>PSV VILLAS DEL CAMPO I</t>
  </si>
  <si>
    <t>21-6211-031</t>
  </si>
  <si>
    <t>PSV ESTANCIA DE LA JOYA</t>
  </si>
  <si>
    <t>21-6211-032</t>
  </si>
  <si>
    <t>PSV LUCERO DE SAN NICOLAS</t>
  </si>
  <si>
    <t>21-6211-033</t>
  </si>
  <si>
    <t>PSV VALLE DE SAN PEDRO III</t>
  </si>
  <si>
    <t>21-6211-034</t>
  </si>
  <si>
    <t>LOTE C/SERVICIOS (PRADERAS DEL SOL)</t>
  </si>
  <si>
    <t>21-6211-035</t>
  </si>
  <si>
    <t>LOTES CON SERVICIOS</t>
  </si>
  <si>
    <t>21-6211-036</t>
  </si>
  <si>
    <t>APORTACION AMP. SAN FCO. ASIGNACION.</t>
  </si>
  <si>
    <t>21-6211-037</t>
  </si>
  <si>
    <t>PSV LOMAS DE LA SELVA</t>
  </si>
  <si>
    <t>21-6211-038</t>
  </si>
  <si>
    <t>PSV HACIENDA DE IBARRILLA I</t>
  </si>
  <si>
    <t>21-6211-039</t>
  </si>
  <si>
    <t>21-6211-040</t>
  </si>
  <si>
    <t>PSV ARBOLEDAS DE LA SELVA</t>
  </si>
  <si>
    <t>21-6211-041</t>
  </si>
  <si>
    <t>PSV REAL DE SAN ANTONIO</t>
  </si>
  <si>
    <t>21-6211-042</t>
  </si>
  <si>
    <t>PSV VALLE DEL CARMEN</t>
  </si>
  <si>
    <t>21-6211-043</t>
  </si>
  <si>
    <t>PSV HORIZONTE AZUL</t>
  </si>
  <si>
    <t>21-6211-044</t>
  </si>
  <si>
    <t>PSV SANTA CRUZ II</t>
  </si>
  <si>
    <t>21-6211-045</t>
  </si>
  <si>
    <t>APORTACIÓN BRISAS DEL VERGEL (ADEUDO)</t>
  </si>
  <si>
    <t>21-6211-046</t>
  </si>
  <si>
    <t>PSV SANTA CRUZ I</t>
  </si>
  <si>
    <t>21-6211-047</t>
  </si>
  <si>
    <t>PSV BRISAS DEL VERGEL</t>
  </si>
  <si>
    <t>21-6211-048</t>
  </si>
  <si>
    <t>PSV RIVERA DEL CARMEN II</t>
  </si>
  <si>
    <t>21-6211-049</t>
  </si>
  <si>
    <t>APORTACIÓN COL.PANORÁMICO (ADEUDO)</t>
  </si>
  <si>
    <t>21-6211-050</t>
  </si>
  <si>
    <t>PSV VALLES DE MEXICO</t>
  </si>
  <si>
    <t>21-6211-051</t>
  </si>
  <si>
    <t>21-6211-052</t>
  </si>
  <si>
    <t>ADEUDO LOTES FRACC. MONTAÑA DEL SOL</t>
  </si>
  <si>
    <t>21-6211-053</t>
  </si>
  <si>
    <t>ADEUDO LOTES FRACC. VALLES DE MEXICO.</t>
  </si>
  <si>
    <t>21-6211-054</t>
  </si>
  <si>
    <t>ADEUDO LOTES FRACC. ARBOLEDAS SELVA</t>
  </si>
  <si>
    <t>21-6211-055</t>
  </si>
  <si>
    <t>PSV AMPLIACIÓN JARDINES DE MARAVILLAS</t>
  </si>
  <si>
    <t>21-6211-056</t>
  </si>
  <si>
    <t>PSV SIGLO XXI</t>
  </si>
  <si>
    <t>21-6211-057</t>
  </si>
  <si>
    <t>ADEUDO DE LOTES FRACC. LOMA DE CONTERAS</t>
  </si>
  <si>
    <t>21-6211-058</t>
  </si>
  <si>
    <t>ADEUDO DE LOTES FRACC. PIEDRA AZUL II</t>
  </si>
  <si>
    <t>21-6211-059</t>
  </si>
  <si>
    <t>ADEUDO LOTE FRACC. VILLAS DEL CAMPO I</t>
  </si>
  <si>
    <t>21-6211-060</t>
  </si>
  <si>
    <t>ADEUDO LOTES FRACC. SIGLO XXI</t>
  </si>
  <si>
    <t>21-6211-061</t>
  </si>
  <si>
    <t>PSV FANEGA DE LA NOPALERA</t>
  </si>
  <si>
    <t>21-6211-062</t>
  </si>
  <si>
    <t>PSV VALLE AZUL</t>
  </si>
  <si>
    <t>21-6211-063</t>
  </si>
  <si>
    <t>PSV LOMA DE LA CAÑADA I</t>
  </si>
  <si>
    <t>21-6211-064</t>
  </si>
  <si>
    <t>PSV LOMA DE LA CAÑADA II</t>
  </si>
  <si>
    <t>21-6211-065</t>
  </si>
  <si>
    <t>ADEUDO DE LOTES FRACC. HUERTAS DE MEDINA</t>
  </si>
  <si>
    <t>21-6211-066</t>
  </si>
  <si>
    <t>ADEUDO LOTES FRACC. GRAN PARAÍSO.</t>
  </si>
  <si>
    <t>21-6211-067</t>
  </si>
  <si>
    <t>PSV ARTÍCULO CUARTO</t>
  </si>
  <si>
    <t>21-6211-068</t>
  </si>
  <si>
    <t>ADEUDO ARTÍCULO CUARTO</t>
  </si>
  <si>
    <t>21-6211-069</t>
  </si>
  <si>
    <t>PSV VALLE DE LAS AVES</t>
  </si>
  <si>
    <t>21-6211-070</t>
  </si>
  <si>
    <t>PSV TINAJA</t>
  </si>
  <si>
    <t>21-6221-001</t>
  </si>
  <si>
    <t>21-6221-002</t>
  </si>
  <si>
    <t>OTROS (VIVIENDA USADA)</t>
  </si>
  <si>
    <t>21-6221-003</t>
  </si>
  <si>
    <t>VIVIENDA VERTICAL 2014.</t>
  </si>
  <si>
    <t>21-6221-004</t>
  </si>
  <si>
    <t>21-6221-005</t>
  </si>
  <si>
    <t>VIVIENDA VERTICAL "DURAZNAL"</t>
  </si>
  <si>
    <t>21-6221-006</t>
  </si>
  <si>
    <t>EDIFICACIÓN DE UBV CUÁDRUPLEX VILLAS DE</t>
  </si>
  <si>
    <t>21-6221-007</t>
  </si>
  <si>
    <t>EDIF. UBV CUÁDRUPLEX II VILLAS S/JUAN</t>
  </si>
  <si>
    <t>21-6221-008</t>
  </si>
  <si>
    <t>PROYECTO NUEVO RUMBO</t>
  </si>
  <si>
    <t>21-6231-001</t>
  </si>
  <si>
    <t>MEJORA DE VIVIENDA (AMP. Y MEJOR.)</t>
  </si>
  <si>
    <t>21-6231-002</t>
  </si>
  <si>
    <t>MEJORA DE VIVIENDA SIN SUBSIDIO</t>
  </si>
  <si>
    <t>21-6241-001</t>
  </si>
  <si>
    <t>EDIFICACION UBV (PIE DE CASA)</t>
  </si>
  <si>
    <t>21-6261-002</t>
  </si>
  <si>
    <t>TITULACION LADRILLERAS DEL RE</t>
  </si>
  <si>
    <t>21-6261-004</t>
  </si>
  <si>
    <t>TITULACION/ESCRITURACION</t>
  </si>
  <si>
    <t>21-6261-006</t>
  </si>
  <si>
    <t>ESCRITURACION</t>
  </si>
  <si>
    <t>21-6261-008</t>
  </si>
  <si>
    <t>AMPLIACION SAN FCO. II (TITULACION)</t>
  </si>
  <si>
    <t>21-6271-001</t>
  </si>
  <si>
    <t>PSV VALLE DE LOS MILAGROS (AGUA, DRENAJE</t>
  </si>
  <si>
    <t>21-6271-002</t>
  </si>
  <si>
    <t>APORTACION JACINTO LOPEZ (ELECTRIFICACIO</t>
  </si>
  <si>
    <t>21-6271-003</t>
  </si>
  <si>
    <t>PSV CUESTAS DEL ROCIO(AGUA, DRENAJE)</t>
  </si>
  <si>
    <t>21-6271-004</t>
  </si>
  <si>
    <t>PSV LUCERO DE SAN NICOLAS (AGUA, DRENAJE</t>
  </si>
  <si>
    <t>21-6271-005</t>
  </si>
  <si>
    <t>APORTACIÓN CAMINO A SAN JUAN I SECC. (el</t>
  </si>
  <si>
    <t>21-6271-006</t>
  </si>
  <si>
    <t>PSV JALISCO (electrificación, escritura.</t>
  </si>
  <si>
    <t>21-6271-007</t>
  </si>
  <si>
    <t>PSV GRAN PARAISO( electrificación y escr</t>
  </si>
  <si>
    <t>21-6271-008</t>
  </si>
  <si>
    <t>PSV PORTONES DE SAN JACINTO (agua y dren</t>
  </si>
  <si>
    <t>21-6271-009</t>
  </si>
  <si>
    <t>PSV BRISAS DE SN FCO. II SECC. (agua,dre</t>
  </si>
  <si>
    <t>21-6271-010</t>
  </si>
  <si>
    <t>APORTACIÓN OBRA MURETES (CFE) VALLE DE</t>
  </si>
  <si>
    <t>21-6271-011</t>
  </si>
  <si>
    <t>APORTACIÓN OBRA MURETES CFE LOMAS EDEN</t>
  </si>
  <si>
    <t>21-6271-016</t>
  </si>
  <si>
    <t>APORT. OBRA MUTERES LOMAS DE LA PAZ I (C</t>
  </si>
  <si>
    <t>21-6271-018</t>
  </si>
  <si>
    <t>MISIÓN DE LA JOYA (APORTACIÓN CAJAS LUZ)</t>
  </si>
  <si>
    <t>21-6271-021</t>
  </si>
  <si>
    <t>MURETES VALLE IMPERIAL II SECC.</t>
  </si>
  <si>
    <t>21-6271-022</t>
  </si>
  <si>
    <t>PSV BRISAS DE SN. FCO. II AGUA Y DRENAJE</t>
  </si>
  <si>
    <t>21-6271-023</t>
  </si>
  <si>
    <t>PSV REAL DE SAN ANTONIO ELECTRIFICACIÓN.</t>
  </si>
  <si>
    <t>21-6271-024</t>
  </si>
  <si>
    <t>APORT. TOMA COMUNITARIA VALLE NVO. DEL C</t>
  </si>
  <si>
    <t>21-6271-025</t>
  </si>
  <si>
    <t>PSV CERRITO DE GUADALUPE</t>
  </si>
  <si>
    <t>41-7311-001</t>
  </si>
  <si>
    <t>FRACCIONAMIENTO</t>
  </si>
  <si>
    <t>Ventas terrenos y/o viviendas</t>
  </si>
  <si>
    <t>41-7312-001</t>
  </si>
  <si>
    <t>41-7313-001</t>
  </si>
  <si>
    <t>VENTA DE SERVICIOS PSV</t>
  </si>
  <si>
    <t>41-7321-001</t>
  </si>
  <si>
    <t>ESCRITURACION DE VIVIENDA</t>
  </si>
  <si>
    <t>Disposiciones administrativas de recaudación</t>
  </si>
  <si>
    <t>41-7321-002</t>
  </si>
  <si>
    <t>ESCRITURACION DE LOTE</t>
  </si>
  <si>
    <t>41-7321-004</t>
  </si>
  <si>
    <t>ESCRITURACION LOTES REG. Y SERVICIOS.</t>
  </si>
  <si>
    <t>41-7321-005</t>
  </si>
  <si>
    <t>REGISTRO DE CESION DE DERECHOS</t>
  </si>
  <si>
    <t>41-7321-006</t>
  </si>
  <si>
    <t>COPIA SIMPLE DE PLANO DE FRACCIOINAMIENT</t>
  </si>
  <si>
    <t>41-7321-007</t>
  </si>
  <si>
    <t>COPIA CERTIFICADA DE PLANO DE FRACCIONAM</t>
  </si>
  <si>
    <t>41-7321-008</t>
  </si>
  <si>
    <t>GESTION DE DIVISIOIN O FUSION DE LOTES</t>
  </si>
  <si>
    <t>41-7321-009</t>
  </si>
  <si>
    <t>CONSTANCIA DE ASENTAMIENTO POR ASIGNACIO</t>
  </si>
  <si>
    <t>41-7321-010</t>
  </si>
  <si>
    <t>ELABORACION DE ESTUDIO SOCIOECONOMICO</t>
  </si>
  <si>
    <t>41-7321-011</t>
  </si>
  <si>
    <t>EXPEDICION DE ESTADOS DE CUENTA</t>
  </si>
  <si>
    <t>41-7321-013</t>
  </si>
  <si>
    <t>TRASPASO DE DERECHOS DE FRACCIONAMIENTOS</t>
  </si>
  <si>
    <t>41-7321-016</t>
  </si>
  <si>
    <t>DESLINDE Y ENTREGA DE LOTE</t>
  </si>
  <si>
    <t>41-7321-018</t>
  </si>
  <si>
    <t>INSCRIPCION AL PADRON DE PROVEEDORES</t>
  </si>
  <si>
    <t>41-7321-019</t>
  </si>
  <si>
    <t>REFRENDO AL PADRON DE PROVEEDORES</t>
  </si>
  <si>
    <t>41-7321-024</t>
  </si>
  <si>
    <t>ESCRITURACION/LOTES REG./CONTADO.</t>
  </si>
  <si>
    <t>41-7321-025</t>
  </si>
  <si>
    <t>FOJA CERTIFICADA</t>
  </si>
  <si>
    <t>41-7322-001</t>
  </si>
  <si>
    <t>INTRODUCCION DE SERVICIOS CONTADO</t>
  </si>
  <si>
    <t>42-2311-001</t>
  </si>
  <si>
    <t>43-1111-001</t>
  </si>
  <si>
    <t>INTERESES GANADOS EN CUENTA DE CHEQUES</t>
  </si>
  <si>
    <t>43-1112-001</t>
  </si>
  <si>
    <t>INTERESES DEVENGADOS</t>
  </si>
  <si>
    <t>43-1112-002</t>
  </si>
  <si>
    <t>INTERESES MORATORIOS</t>
  </si>
  <si>
    <t>43-9911-001</t>
  </si>
  <si>
    <t>COBRO DE SEGUROS</t>
  </si>
  <si>
    <t>Ingresos varios</t>
  </si>
  <si>
    <t>Seguros cobrados a acreditados</t>
  </si>
  <si>
    <t>43-9911-002</t>
  </si>
  <si>
    <t>43-9911-003</t>
  </si>
  <si>
    <t>INCREMENTO AL S.M.G</t>
  </si>
  <si>
    <t>Ingresos por incremento en el salario mínimo de los créditos otorgados en Villas de San Juan en los ejercicios 2004-2005</t>
  </si>
  <si>
    <t>43-9911-004</t>
  </si>
  <si>
    <t>GASTOS COBRADOS A ACREDITADOS</t>
  </si>
  <si>
    <t>Gastos cobrados por créditos otorgados por ampliación o mejora de vivienda</t>
  </si>
  <si>
    <t>43-9911-008</t>
  </si>
  <si>
    <t>FOTO COPIA TAMAÑO CARTA</t>
  </si>
  <si>
    <t>Copias fotostácias tamaño carta</t>
  </si>
  <si>
    <t>43-9911-009</t>
  </si>
  <si>
    <t>FOTO COPIA TAMAÑO OFICIO</t>
  </si>
  <si>
    <t>Copias fotostácias tamaño oficio</t>
  </si>
  <si>
    <t>43-9911-010</t>
  </si>
  <si>
    <t>INGRESOS POR RECUPEACIÓN DE VIVIENDAS</t>
  </si>
  <si>
    <t>Ingresos por recuperación de viviendas</t>
  </si>
  <si>
    <t>43-9911-011</t>
  </si>
  <si>
    <t>INGRESOS POR SANCION A CONTRATISTAS</t>
  </si>
  <si>
    <t>43-9911-012</t>
  </si>
  <si>
    <t>INGRESOS POR COBRO DE ENERGIA ELECTRICA</t>
  </si>
  <si>
    <t>Ingresos por el cobro de energía a la Dirección de Medio Ambiente</t>
  </si>
  <si>
    <t>43-9911-014</t>
  </si>
  <si>
    <t>INGRESOS POR VENTAS DE MAQUINAS EXPENDED</t>
  </si>
  <si>
    <t>Ingresos por comisiones en venta de las maquinas expendedoras</t>
  </si>
  <si>
    <t>43-9911-016</t>
  </si>
  <si>
    <t>INGRESOS POR INCAPACIDAD</t>
  </si>
  <si>
    <t>Ingresos por recuperación de incapacidad laboral</t>
  </si>
  <si>
    <t>43-9911-019</t>
  </si>
  <si>
    <t>INSCRIPCIÓN CONCURSO NACIONAL DE IDEAS "</t>
  </si>
  <si>
    <t>Ingresos por cobro de bases para el concurso nacional de ideas</t>
  </si>
  <si>
    <t>51-1131-100</t>
  </si>
  <si>
    <t>51-1131-200</t>
  </si>
  <si>
    <t>DIRECCION DE ADMINISTRACION Y FINANZAS</t>
  </si>
  <si>
    <t>51-1131-300</t>
  </si>
  <si>
    <t>DIRECCION DE ASUNTOS JURIDICOS</t>
  </si>
  <si>
    <t>51-1131-400</t>
  </si>
  <si>
    <t>DIRECCION TECNICA</t>
  </si>
  <si>
    <t>51-1131-500</t>
  </si>
  <si>
    <t>DIRECCION DE PROMOCION Y GESTION DE CRED</t>
  </si>
  <si>
    <t>51-1131-600</t>
  </si>
  <si>
    <t>UNIDAD DE PLANEACION Y DESARROLLO ORGANI</t>
  </si>
  <si>
    <t>51-1131-800</t>
  </si>
  <si>
    <t>UNIDAD DE COMUNICACION Y MARKETING INST</t>
  </si>
  <si>
    <t>51-1211-600</t>
  </si>
  <si>
    <t>51-1231-600</t>
  </si>
  <si>
    <t>51-1311-200</t>
  </si>
  <si>
    <t>51-1321-100</t>
  </si>
  <si>
    <t>51-1321-200</t>
  </si>
  <si>
    <t>51-1321-300</t>
  </si>
  <si>
    <t>51-1321-400</t>
  </si>
  <si>
    <t>51-1321-500</t>
  </si>
  <si>
    <t>51-1321-600</t>
  </si>
  <si>
    <t>51-1321-800</t>
  </si>
  <si>
    <t>51-1323-100</t>
  </si>
  <si>
    <t>51-1323-200</t>
  </si>
  <si>
    <t>51-1323-300</t>
  </si>
  <si>
    <t>51-1323-400</t>
  </si>
  <si>
    <t>51-1323-500</t>
  </si>
  <si>
    <t>51-1323-600</t>
  </si>
  <si>
    <t>51-1323-800</t>
  </si>
  <si>
    <t>51-1411-100</t>
  </si>
  <si>
    <t>51-1411-200</t>
  </si>
  <si>
    <t>51-1411-300</t>
  </si>
  <si>
    <t>51-1411-400</t>
  </si>
  <si>
    <t>51-1411-500</t>
  </si>
  <si>
    <t>51-1411-600</t>
  </si>
  <si>
    <t>51-1411-800</t>
  </si>
  <si>
    <t>51-1421-100</t>
  </si>
  <si>
    <t>51-1421-200</t>
  </si>
  <si>
    <t>51-1421-300</t>
  </si>
  <si>
    <t>51-1421-400</t>
  </si>
  <si>
    <t>51-1421-500</t>
  </si>
  <si>
    <t>51-1421-600</t>
  </si>
  <si>
    <t>51-1421-800</t>
  </si>
  <si>
    <t>51-1431-100</t>
  </si>
  <si>
    <t>51-1431-200</t>
  </si>
  <si>
    <t>51-1431-300</t>
  </si>
  <si>
    <t>51-1431-400</t>
  </si>
  <si>
    <t>51-1431-500</t>
  </si>
  <si>
    <t>51-1431-600</t>
  </si>
  <si>
    <t>51-1431-800</t>
  </si>
  <si>
    <t>51-1511-100</t>
  </si>
  <si>
    <t>51-1511-200</t>
  </si>
  <si>
    <t>51-1511-300</t>
  </si>
  <si>
    <t>51-1511-400</t>
  </si>
  <si>
    <t>51-1511-500</t>
  </si>
  <si>
    <t>51-1511-600</t>
  </si>
  <si>
    <t>51-1511-800</t>
  </si>
  <si>
    <t>51-1521-200</t>
  </si>
  <si>
    <t>51-1545-100</t>
  </si>
  <si>
    <t>51-1545-200</t>
  </si>
  <si>
    <t>51-1545-300</t>
  </si>
  <si>
    <t>51-1545-400</t>
  </si>
  <si>
    <t>51-1545-500</t>
  </si>
  <si>
    <t>51-1545-600</t>
  </si>
  <si>
    <t>51-1545-800</t>
  </si>
  <si>
    <t>51-1546-100</t>
  </si>
  <si>
    <t>51-1546-200</t>
  </si>
  <si>
    <t>51-1546-300</t>
  </si>
  <si>
    <t>51-1546-400</t>
  </si>
  <si>
    <t>51-1546-500</t>
  </si>
  <si>
    <t>51-1546-600</t>
  </si>
  <si>
    <t>51-1546-800</t>
  </si>
  <si>
    <t>51-1547-100</t>
  </si>
  <si>
    <t>51-1547-200</t>
  </si>
  <si>
    <t>51-1547-300</t>
  </si>
  <si>
    <t>51-1547-400</t>
  </si>
  <si>
    <t>51-1547-500</t>
  </si>
  <si>
    <t>51-1547-600</t>
  </si>
  <si>
    <t>51-1547-800</t>
  </si>
  <si>
    <t>51-1548-100</t>
  </si>
  <si>
    <t>51-1548-200</t>
  </si>
  <si>
    <t>51-1548-300</t>
  </si>
  <si>
    <t>51-1548-400</t>
  </si>
  <si>
    <t>51-1548-500</t>
  </si>
  <si>
    <t>51-1548-600</t>
  </si>
  <si>
    <t>51-1548-800</t>
  </si>
  <si>
    <t>51-1593-100</t>
  </si>
  <si>
    <t>51-1593-200</t>
  </si>
  <si>
    <t>51-1593-300</t>
  </si>
  <si>
    <t>51-1593-400</t>
  </si>
  <si>
    <t>51-1593-500</t>
  </si>
  <si>
    <t>51-1593-600</t>
  </si>
  <si>
    <t>51-1593-800</t>
  </si>
  <si>
    <t>51-1599-100</t>
  </si>
  <si>
    <t>51-1599-200</t>
  </si>
  <si>
    <t>51-1599-300</t>
  </si>
  <si>
    <t>51-1599-400</t>
  </si>
  <si>
    <t>51-1599-500</t>
  </si>
  <si>
    <t>51-1599-600</t>
  </si>
  <si>
    <t>51-1599-800</t>
  </si>
  <si>
    <t>51-2111-200</t>
  </si>
  <si>
    <t>51-2131-200</t>
  </si>
  <si>
    <t>51-2141-200</t>
  </si>
  <si>
    <t>51-2151-200</t>
  </si>
  <si>
    <t>51-2161-200</t>
  </si>
  <si>
    <t>51-2181-200</t>
  </si>
  <si>
    <t>51-2212-200</t>
  </si>
  <si>
    <t>51-2231-200</t>
  </si>
  <si>
    <t>51-2421-200</t>
  </si>
  <si>
    <t>51-2461-200</t>
  </si>
  <si>
    <t>51-2471-200</t>
  </si>
  <si>
    <t>51-2481-200</t>
  </si>
  <si>
    <t>51-2491-200</t>
  </si>
  <si>
    <t>51-2531-600</t>
  </si>
  <si>
    <t>51-2612-200</t>
  </si>
  <si>
    <t>51-2712-600</t>
  </si>
  <si>
    <t>51-2721-200</t>
  </si>
  <si>
    <t>51-2731-200</t>
  </si>
  <si>
    <t>51-2741-200</t>
  </si>
  <si>
    <t>51-2911-200</t>
  </si>
  <si>
    <t>51-2921-200</t>
  </si>
  <si>
    <t>51-2931-200</t>
  </si>
  <si>
    <t>51-2941-200</t>
  </si>
  <si>
    <t>51-2961-200</t>
  </si>
  <si>
    <t>51-2981-200</t>
  </si>
  <si>
    <t>51-2991-200</t>
  </si>
  <si>
    <t>51-3111-200</t>
  </si>
  <si>
    <t>51-3131-200</t>
  </si>
  <si>
    <t>51-3141-200</t>
  </si>
  <si>
    <t>51-3151-200</t>
  </si>
  <si>
    <t>51-3151-300</t>
  </si>
  <si>
    <t>51-3171-200</t>
  </si>
  <si>
    <t>51-3181-200</t>
  </si>
  <si>
    <t>51-3221-200</t>
  </si>
  <si>
    <t>51-3231-200</t>
  </si>
  <si>
    <t>DIRECCION DE FINANZAS Y ADMINISTRACION</t>
  </si>
  <si>
    <t>51-3251-200</t>
  </si>
  <si>
    <t>51-3291-200</t>
  </si>
  <si>
    <t>51-3311-200</t>
  </si>
  <si>
    <t>51-3321-200</t>
  </si>
  <si>
    <t>51-3331-200</t>
  </si>
  <si>
    <t>51-3341-600</t>
  </si>
  <si>
    <t>51-3361-200</t>
  </si>
  <si>
    <t>51-3381-200</t>
  </si>
  <si>
    <t>51-3391-600</t>
  </si>
  <si>
    <t>51-3411-200</t>
  </si>
  <si>
    <t>51-3421-300</t>
  </si>
  <si>
    <t>51-3451-200</t>
  </si>
  <si>
    <t>51-3511-200</t>
  </si>
  <si>
    <t>51-3521-200</t>
  </si>
  <si>
    <t>51-3551-200</t>
  </si>
  <si>
    <t>51-3571-200</t>
  </si>
  <si>
    <t>51-3581-200</t>
  </si>
  <si>
    <t>51-3591-200</t>
  </si>
  <si>
    <t>SERVICIOS DE JARDINERIA Y FUMIGACIÓN.</t>
  </si>
  <si>
    <t>51-3611-800</t>
  </si>
  <si>
    <t>51-3612-800</t>
  </si>
  <si>
    <t>51-3641-800</t>
  </si>
  <si>
    <t>51-3651-800</t>
  </si>
  <si>
    <t>51-3711-200</t>
  </si>
  <si>
    <t>51-3721-200</t>
  </si>
  <si>
    <t>51-3751-200</t>
  </si>
  <si>
    <t>51-3822-100</t>
  </si>
  <si>
    <t>51-3831-100</t>
  </si>
  <si>
    <t>51-3851-100</t>
  </si>
  <si>
    <t>51-3852-100</t>
  </si>
  <si>
    <t>51-3852-200</t>
  </si>
  <si>
    <t>51-3852-300</t>
  </si>
  <si>
    <t>51-3852-400</t>
  </si>
  <si>
    <t>51-3852-500</t>
  </si>
  <si>
    <t>51-3921-300</t>
  </si>
  <si>
    <t>51-3981-100</t>
  </si>
  <si>
    <t>51-3981-200</t>
  </si>
  <si>
    <t>51-3981-300</t>
  </si>
  <si>
    <t>51-3981-400</t>
  </si>
  <si>
    <t>51-3981-500</t>
  </si>
  <si>
    <t>51-3981-600</t>
  </si>
  <si>
    <t>51-3981-800</t>
  </si>
  <si>
    <t>UNIDAD DE COMUNICACION Y MARKETING INSTI</t>
  </si>
  <si>
    <t>52-4411-500</t>
  </si>
  <si>
    <t>52-4441-500</t>
  </si>
  <si>
    <t>52-4451-100</t>
  </si>
  <si>
    <t>55-1321-100</t>
  </si>
  <si>
    <t>55-1511-100</t>
  </si>
  <si>
    <t>55-1514-100</t>
  </si>
  <si>
    <t>55-1516-100</t>
  </si>
  <si>
    <t>55-1741-100</t>
  </si>
  <si>
    <t>55-3211-001</t>
  </si>
  <si>
    <t>Costo de ventas</t>
  </si>
  <si>
    <t>Cuenta que representa el costo de las ventas por terrenos y viviendas</t>
  </si>
  <si>
    <t>55-9911-200</t>
  </si>
  <si>
    <t>55-9914-001</t>
  </si>
  <si>
    <t>GASTOS POR RECUPERACIÓN DE VIVIENDA</t>
  </si>
  <si>
    <t>55-9915-001</t>
  </si>
  <si>
    <t>PREDIO BUENOS AIRES</t>
  </si>
  <si>
    <t>31-1111-001</t>
  </si>
  <si>
    <t>APORTACION SUBSIDIO MUNICIPAL</t>
  </si>
  <si>
    <t>31-1111-002</t>
  </si>
  <si>
    <t>SUBSIDIO MUNICIPAL RAMO 33</t>
  </si>
  <si>
    <t>31-1111-003</t>
  </si>
  <si>
    <t>SUBSIDIO IVEG A F.E.F</t>
  </si>
  <si>
    <t>Estatal</t>
  </si>
  <si>
    <t>31-1111-004</t>
  </si>
  <si>
    <t>BIENES PATRIMONIALES DEL MUNI</t>
  </si>
  <si>
    <t>Donaciones</t>
  </si>
  <si>
    <t>31-1111-005</t>
  </si>
  <si>
    <t>SUBSIDIO MUNICIPAL PARTIDA 30</t>
  </si>
  <si>
    <t>31-1111-006</t>
  </si>
  <si>
    <t>SUBSIDIO FEDERAL HABITAT</t>
  </si>
  <si>
    <t>Federal</t>
  </si>
  <si>
    <t>31-1111-007</t>
  </si>
  <si>
    <t>APORTACIONES DE VIVIENDAS</t>
  </si>
  <si>
    <t>31-1111-008</t>
  </si>
  <si>
    <t>PROYECTO ESTRATEGICO 2008</t>
  </si>
  <si>
    <t>31-1111-009</t>
  </si>
  <si>
    <t>TERRENO</t>
  </si>
  <si>
    <t>31-1111-010</t>
  </si>
  <si>
    <t>APORTACIÓN MUNICIPAL EDIFICIO IMUVI.</t>
  </si>
  <si>
    <t>31-2111-001</t>
  </si>
  <si>
    <t>TRASPASO FIPOVI</t>
  </si>
  <si>
    <t>31-2111-002</t>
  </si>
  <si>
    <t>DONACION DEL IVEG</t>
  </si>
  <si>
    <t>31-2111-003</t>
  </si>
  <si>
    <t>DONACION TERRENOS FIPOVI</t>
  </si>
  <si>
    <t>31-2111-004</t>
  </si>
  <si>
    <t>TRANSFERENCIA PATRIMONIO LIQU</t>
  </si>
  <si>
    <t>31-2111-005</t>
  </si>
  <si>
    <t>DONACION DE BIENES MUEBLES</t>
  </si>
  <si>
    <t>31-2111-006</t>
  </si>
  <si>
    <t>DONACION DE BIENES INMUEBLES</t>
  </si>
  <si>
    <t>31-3111-001</t>
  </si>
  <si>
    <t>ACTUALIZACION DEL PATRIMONIO</t>
  </si>
  <si>
    <t>Actualización</t>
  </si>
  <si>
    <t>Ninguno</t>
  </si>
  <si>
    <t>31-3111-002</t>
  </si>
  <si>
    <t>ACTUALIZACION DEL RESUL. DEL</t>
  </si>
  <si>
    <t>31-3111-003</t>
  </si>
  <si>
    <t>ACTUALIZACION DEL RESUL. EJER</t>
  </si>
  <si>
    <t>31-3111-004</t>
  </si>
  <si>
    <t>31-3111-005</t>
  </si>
  <si>
    <t>31-3111-006</t>
  </si>
  <si>
    <t>31-3111-007</t>
  </si>
  <si>
    <t>31-3111-008</t>
  </si>
  <si>
    <t>ACT. RESULTADO EJERCICIO 2006</t>
  </si>
  <si>
    <t>Resultado del ejercicio (ahorro/desahorro del período antes del cierre del ejercicio)</t>
  </si>
  <si>
    <t>32-2111-001</t>
  </si>
  <si>
    <t>RESULTADO DEL EJERCICIO 1998</t>
  </si>
  <si>
    <t>Resultado de ejercicios anteriores</t>
  </si>
  <si>
    <t>32-2111-002</t>
  </si>
  <si>
    <t>RESULTADO DEL EJERCICIO 1999</t>
  </si>
  <si>
    <t>32-2111-003</t>
  </si>
  <si>
    <t>RESULTADO DEL EJERCICIO 2000</t>
  </si>
  <si>
    <t>32-2111-004</t>
  </si>
  <si>
    <t>RESULTADO DEL EJERCICIO 2001</t>
  </si>
  <si>
    <t>32-2111-005</t>
  </si>
  <si>
    <t>32-2111-006</t>
  </si>
  <si>
    <t>RESULTADO DEL EJERCICIO 2003</t>
  </si>
  <si>
    <t>32-2111-007</t>
  </si>
  <si>
    <t>RESULTADO DEL EJERCICIO 2004</t>
  </si>
  <si>
    <t>32-2111-008</t>
  </si>
  <si>
    <t>RESULTADO DEL EJERCICIO 2005</t>
  </si>
  <si>
    <t>32-2111-009</t>
  </si>
  <si>
    <t>RESULTADO DEL EJERCICIO 2006</t>
  </si>
  <si>
    <t>32-2111-010</t>
  </si>
  <si>
    <t>RESULTADO DEL EJERCICIO 2007</t>
  </si>
  <si>
    <t>32-2111-011</t>
  </si>
  <si>
    <t>RESULTADO DEL EJERCICIO 2008</t>
  </si>
  <si>
    <t>32-2111-012</t>
  </si>
  <si>
    <t>RESULTADO DEL EJERCICIO 2009</t>
  </si>
  <si>
    <t>32-2111-013</t>
  </si>
  <si>
    <t>RESULTADO DEL EJERCICIO 2010</t>
  </si>
  <si>
    <t>32-2111-014</t>
  </si>
  <si>
    <t>RESULTADO DEL EJERCICIO 2011</t>
  </si>
  <si>
    <t>32-2111-015</t>
  </si>
  <si>
    <t>32-2111-016</t>
  </si>
  <si>
    <t>32-2111-017</t>
  </si>
  <si>
    <t>32-2111-018</t>
  </si>
  <si>
    <t>RESULTADO DEL EJERCICIO 2015</t>
  </si>
  <si>
    <t>32-2111-019</t>
  </si>
  <si>
    <t>RESULTADO DEL EJERCICIO 2016</t>
  </si>
  <si>
    <t>32-5211-016</t>
  </si>
  <si>
    <t>CORRECCION DE RESULTADOS ANTERIORES</t>
  </si>
  <si>
    <t>Corrección de resultados de ejercicios anteriores</t>
  </si>
  <si>
    <t>11-1121-002</t>
  </si>
  <si>
    <t>DIR. DE ADMON. FINANZAS</t>
  </si>
  <si>
    <t>11-1121-007</t>
  </si>
  <si>
    <t>DIRECCIÓN GENERAL</t>
  </si>
  <si>
    <t>11-1213-001</t>
  </si>
  <si>
    <t>CUENTA 59549200101</t>
  </si>
  <si>
    <t>11-1213-002</t>
  </si>
  <si>
    <t>CUENTA 59552990101</t>
  </si>
  <si>
    <t>11-1213-005</t>
  </si>
  <si>
    <t>CUENTA 159320800101</t>
  </si>
  <si>
    <t>11-1213-006</t>
  </si>
  <si>
    <t>CUENTA 158017800101</t>
  </si>
  <si>
    <t>11-1213-007</t>
  </si>
  <si>
    <t>CUENTA 164384910101</t>
  </si>
  <si>
    <t>11-1213-008</t>
  </si>
  <si>
    <t>CUENTA 173038190101</t>
  </si>
  <si>
    <t>11-1214-001</t>
  </si>
  <si>
    <t>CUENTA 00000113329</t>
  </si>
  <si>
    <t>11-1215-001</t>
  </si>
  <si>
    <t>CUENTA 00006981127</t>
  </si>
  <si>
    <t>11-1611-005</t>
  </si>
  <si>
    <t>COMISION FEDERAL DE ELECTRICI</t>
  </si>
  <si>
    <t>11231-0000-0047-0000</t>
  </si>
  <si>
    <t>CUERO CENTRO, SA DE</t>
  </si>
  <si>
    <t>SE COBRARA A PRINCIPIOS DE OCTUBRE</t>
  </si>
  <si>
    <t>11231-0000-0054-0000</t>
  </si>
  <si>
    <t>JUAN MARTIN  SILVA LARA</t>
  </si>
  <si>
    <t>11231-0000-0074-0000</t>
  </si>
  <si>
    <t>11231-0000-0075-0000</t>
  </si>
  <si>
    <t>NUEVA WAL-MART DE MEXICO S DE RL DE CV</t>
  </si>
  <si>
    <t>11231-0000-0091-0000</t>
  </si>
  <si>
    <t>MARCELA EDITH RODRIGUEZ GOMEZ</t>
  </si>
  <si>
    <t>11231-0000-0095-0000</t>
  </si>
  <si>
    <t>ELISEO RANGEL ALCANTAR</t>
  </si>
  <si>
    <t>11231-0000-0096-0000</t>
  </si>
  <si>
    <t>TERRENO TURISTICO DE MEXICO, SA DE CV</t>
  </si>
  <si>
    <t>11231-0000-0101-0000</t>
  </si>
  <si>
    <t>11231-0000-0102-0000</t>
  </si>
  <si>
    <t>CAJA DE PRESTACIONES SOCIALES DE BOMBERO</t>
  </si>
  <si>
    <t>11231-0000-0103-0000</t>
  </si>
  <si>
    <t>IMPULSORA PROMOBIEN S A DE C V</t>
  </si>
  <si>
    <t>11231-0000-0113-0000</t>
  </si>
  <si>
    <t>ELITE MOTORS SA DE CV</t>
  </si>
  <si>
    <t>11310-0000-0001-0001</t>
  </si>
  <si>
    <t>EDENRED DE MEXICO, S.A. DE C.V.</t>
  </si>
  <si>
    <t>SE AMORTIZA CON LOS CONSUMOS DEL MES</t>
  </si>
  <si>
    <t>12310-5810-0000-0000</t>
  </si>
  <si>
    <t>VALOR DE ESCRITURACION</t>
  </si>
  <si>
    <t>12330-5831-0000-0000</t>
  </si>
  <si>
    <t>Edificios no residenciales</t>
  </si>
  <si>
    <t>12390-0000-0000-0000</t>
  </si>
  <si>
    <t>OTROS BIENES INMUEBLES</t>
  </si>
  <si>
    <t>12410-0000-0000-0000</t>
  </si>
  <si>
    <t>12410-5151-0001-0000</t>
  </si>
  <si>
    <t>EQUIPO DE COMPUTO</t>
  </si>
  <si>
    <t>VALOR DE FACTURACION</t>
  </si>
  <si>
    <t>12410-5191-0001-0000</t>
  </si>
  <si>
    <t>OTROS MOBILIARIO Y EQUIPOS DE ADMINISTRA</t>
  </si>
  <si>
    <t>MUEBLES DE OFICINAS Y ESTANTERIA</t>
  </si>
  <si>
    <t>EQUIPO DE CÓMPUTO Y DE TECNOLOGÍAS DE LA</t>
  </si>
  <si>
    <t>12419-5121-0000-0000</t>
  </si>
  <si>
    <t>TOTAL 12410</t>
  </si>
  <si>
    <t>12420-0000-0000-0000</t>
  </si>
  <si>
    <t>MOBILIARIO Y EQUIPO EDUCACIONAL Y RECREA</t>
  </si>
  <si>
    <t>12420-5211-0000-0000</t>
  </si>
  <si>
    <t>EQUIPOS Y APARATOS AUDIOVISUALES</t>
  </si>
  <si>
    <t>TOTAL 12420</t>
  </si>
  <si>
    <t>12430-0000-0000-0000</t>
  </si>
  <si>
    <t>EQUIPO E INSTRUMENTAL MEDICO YDE LABORA</t>
  </si>
  <si>
    <t>12431-5321-0000-0000</t>
  </si>
  <si>
    <t>12432-5311-0000-0000</t>
  </si>
  <si>
    <t>EQUIPO MEDICO</t>
  </si>
  <si>
    <t>TOTAL 12430</t>
  </si>
  <si>
    <t>12440-0000-0000-0000</t>
  </si>
  <si>
    <t>12441-5411-0001-0000</t>
  </si>
  <si>
    <t>TOTAL 12440</t>
  </si>
  <si>
    <t>12450-0000-0000-0000</t>
  </si>
  <si>
    <t>MAQUINARIA Y EQUIPO DE DEFENSA</t>
  </si>
  <si>
    <t>12450-5511-0000-0000</t>
  </si>
  <si>
    <t>ARMAMENTO DE DEFENSA PUBLICA</t>
  </si>
  <si>
    <t>TOTAL 12450</t>
  </si>
  <si>
    <t>12460-0000-0000-0000</t>
  </si>
  <si>
    <t>MAQUINARIA OTROS EQUIPOS Y HERRAMIENTAS</t>
  </si>
  <si>
    <t>EQUIPOS Y APARATOS DE COMUNICACION Y TEL</t>
  </si>
  <si>
    <t>HERRAMIENTAS Y MAQUINAS-HERRAMIENTA</t>
  </si>
  <si>
    <t>TOTAL 12460</t>
  </si>
  <si>
    <t>'12610-0000-0000-0000</t>
  </si>
  <si>
    <t>DEPRECIACION ACUMULADA DE BIENES INMUEBL</t>
  </si>
  <si>
    <t>12630-0000-0001-0000</t>
  </si>
  <si>
    <t>DEPRECIACION ACUMULADA DE BIENES MUEBLES</t>
  </si>
  <si>
    <t>12630-0000-0002-0000</t>
  </si>
  <si>
    <t>DEPRECIACION DE MUEBLES EXCEPTO DE OFICINA Y ESTANTERIA</t>
  </si>
  <si>
    <t>12630-0000-0003-0000</t>
  </si>
  <si>
    <t>DEPRECIACION DE EQUIPO DE COMPUTO</t>
  </si>
  <si>
    <t>12630-0000-0004-0000</t>
  </si>
  <si>
    <t>DEPRECIACION  DE OTRO MOBILIARIO Y EQUIPO DE ADMINISTRACION</t>
  </si>
  <si>
    <t>12630-0000-0005-0000</t>
  </si>
  <si>
    <t>DEPRECIACION DE EQUIPO Y APARATOS AUDIOVISUALES</t>
  </si>
  <si>
    <t>12630-0000-0006-0000</t>
  </si>
  <si>
    <t>DEPRECIACION DE CÁMARAS FOTOGRÁFICAS Y DE VIDEO</t>
  </si>
  <si>
    <t>12630-0000-0007-0000</t>
  </si>
  <si>
    <t>DEPRECIACION DE EQUIPO MÉDICO</t>
  </si>
  <si>
    <t>12630-0000-0008-0000</t>
  </si>
  <si>
    <t>DEPRECIACION DE EQUIPO MEDICO Y DE LABORATORIO</t>
  </si>
  <si>
    <t>12630-0000-0009-0000</t>
  </si>
  <si>
    <t>DEPRECIACIÓN DE VEHICULOS Y EQUIPO TERRESTRE</t>
  </si>
  <si>
    <t>12630-0000-0010-0000</t>
  </si>
  <si>
    <t>DEPRECIACION DE ARMAMENTO Y EQUIPO DE DEFENSA PÚBLICA</t>
  </si>
  <si>
    <t>12630-0000-0011-0000</t>
  </si>
  <si>
    <t>DEPRECIACION EQUIPO Y APARATOS DE COMUNICACIÓN Y TELECOMUNICACION</t>
  </si>
  <si>
    <t>12630-0000-0012-0000</t>
  </si>
  <si>
    <t>DEPRECIACION DE HERRAMIENTAS Y MAQUINARIA-HERRAMIENTAS</t>
  </si>
  <si>
    <t>12630-0000-0013-0000</t>
  </si>
  <si>
    <t>DEPRECIACION OTROS EQUIPOS</t>
  </si>
  <si>
    <t>12510-0000-0000-0000</t>
  </si>
  <si>
    <t>SOBRE VALOR DE ADQUISICION</t>
  </si>
  <si>
    <t>TOTAL 1251</t>
  </si>
  <si>
    <t>12520-0000-0000-0000</t>
  </si>
  <si>
    <t>PATENTES MARCAS Y DERECHOS</t>
  </si>
  <si>
    <t>12522-5931-0001-0000</t>
  </si>
  <si>
    <t>Marcas.- Asignaciones destinadas a cubrir los gastos generados por el uso de nombres comerciales.</t>
  </si>
  <si>
    <t>TOTAL 1252</t>
  </si>
  <si>
    <t>12540-0000-0000-0000</t>
  </si>
  <si>
    <t>LICENCIAS</t>
  </si>
  <si>
    <t>12540-5971-0000-0000</t>
  </si>
  <si>
    <t>TOTAL 1254</t>
  </si>
  <si>
    <t>AMORTIZACION ACUMULADAS DE SOFTWARE</t>
  </si>
  <si>
    <t>12654-0000-0000-0000</t>
  </si>
  <si>
    <t>AMORTIZACION ACUMULADAS DE LICENCIAS</t>
  </si>
  <si>
    <t>21111-0000-0003-0000</t>
  </si>
  <si>
    <t>SE AMORTIZA EN EL SIGUEINTE MES</t>
  </si>
  <si>
    <t>21121-0000-0021-0000</t>
  </si>
  <si>
    <t>BENJAMIN LARA RAMIREZ</t>
  </si>
  <si>
    <t>21121-0000-0071-0000</t>
  </si>
  <si>
    <t>21121-0000-0150-0000</t>
  </si>
  <si>
    <t>CAJA DE PRESTACIONES SOCIALES DE BOMBEROS DE LEON S C</t>
  </si>
  <si>
    <t>21121-0000-0152-0000</t>
  </si>
  <si>
    <t>IMPULSORA PROMOBIEN S A  DE C V</t>
  </si>
  <si>
    <t>21171-0000-0001-0000</t>
  </si>
  <si>
    <t>I      S   R    HONORARIOS</t>
  </si>
  <si>
    <t>21171-0000-0003-0000</t>
  </si>
  <si>
    <t>I   S   R    ASIMILADOS</t>
  </si>
  <si>
    <t>21171-0000-0004-0000</t>
  </si>
  <si>
    <t>IMPUESTO CEDULAR HONORARIOS</t>
  </si>
  <si>
    <t>21171-0000-0007-0000</t>
  </si>
  <si>
    <t>21171-0000-0008-0000</t>
  </si>
  <si>
    <t>2 % NOMINAS</t>
  </si>
  <si>
    <t>21171-0000-0009-0000</t>
  </si>
  <si>
    <t>IVA RETENIDO</t>
  </si>
  <si>
    <t>21171-0000-0011-0000</t>
  </si>
  <si>
    <t>21172-0000-0004-0000</t>
  </si>
  <si>
    <t>ADEUDO INFONAVIT</t>
  </si>
  <si>
    <t>21172-0000-0005-0000</t>
  </si>
  <si>
    <t>21290-0000-0003-0065</t>
  </si>
  <si>
    <t>ASOCIACION DE EMPRESAS PROVEEDORAS INDUS</t>
  </si>
  <si>
    <t>21290-0000-0003-0069</t>
  </si>
  <si>
    <t>JUAN MANUEL HERNANDEZ ROBLEDO</t>
  </si>
  <si>
    <t>21290-0000-0003-0070</t>
  </si>
  <si>
    <t>CONVENCION</t>
  </si>
  <si>
    <t>21290-0000-0003-0072</t>
  </si>
  <si>
    <t>FABRICA DE ALTA CALIDAD SA DE CV</t>
  </si>
  <si>
    <t>21290-0000-0003-0073</t>
  </si>
  <si>
    <t>MA. ESTHER MARTINEZ ORTEGA</t>
  </si>
  <si>
    <t>21290-0000-0003-0074</t>
  </si>
  <si>
    <t>VCST DE MEXICO S DE RL DE CV</t>
  </si>
  <si>
    <t>21290-0000-0003-0075</t>
  </si>
  <si>
    <t>PRODUCTOS INDUSTRIALES DE LEON SA DE CV</t>
  </si>
  <si>
    <t>21290-0000-0003-0076</t>
  </si>
  <si>
    <t>SANDALIAS AZTLAN SA DE CV</t>
  </si>
  <si>
    <t>41730-7100-0001-0000</t>
  </si>
  <si>
    <t>CAPACITACION</t>
  </si>
  <si>
    <t>INGRESOS PROPIOS</t>
  </si>
  <si>
    <t>41730-7100-0002-0000</t>
  </si>
  <si>
    <t>PREVENCION</t>
  </si>
  <si>
    <t>41730-7100-0003-0000</t>
  </si>
  <si>
    <t>SERVICIOS DE UNIDADES</t>
  </si>
  <si>
    <t>41730-7100-0004-0000</t>
  </si>
  <si>
    <t>41730-7100-0006-0000</t>
  </si>
  <si>
    <t>DONATIVOS</t>
  </si>
  <si>
    <t>41730-7100-0007-0000</t>
  </si>
  <si>
    <t>OTROS INGRESOS INCAPACIDADES</t>
  </si>
  <si>
    <t>INGRSOS POR SUBSIDIOS</t>
  </si>
  <si>
    <t>OPERATIVO Y ADMINISTRATIVO</t>
  </si>
  <si>
    <t>SUBSIDIOS BASE AL PERSONAL EVENTUAL</t>
  </si>
  <si>
    <t>PRIMA DE VACACIONES DOMINICAL</t>
  </si>
  <si>
    <t>51140-1413-0000-0000</t>
  </si>
  <si>
    <t>APORTACIONES SEGURIDAD SOCIAL IMSS</t>
  </si>
  <si>
    <t>LIQUIDACIONES POR INDEMNIZACIONES</t>
  </si>
  <si>
    <t>PREMIOS POR PUNTUALIDAD</t>
  </si>
  <si>
    <t>PREMIOS POR ASISTENCIA</t>
  </si>
  <si>
    <t>51160-1710-0000-0000</t>
  </si>
  <si>
    <t>ESTÍMULOS</t>
  </si>
  <si>
    <t>MATERIALES Y UTILES DE TECNOLOGIAS DE LA</t>
  </si>
  <si>
    <t>OTROS MATERIALES Y ARTÍCULOS DE CONSTRUC</t>
  </si>
  <si>
    <t>51250-2511-0000-0000</t>
  </si>
  <si>
    <t>PRODUCTOS QUIMICOS BASICOS</t>
  </si>
  <si>
    <t>ADMINISTRATIVO</t>
  </si>
  <si>
    <t>MATERIALES ACCESORIOS Y SUMINISTROS MEDI</t>
  </si>
  <si>
    <t>51250-2591-0000-0000</t>
  </si>
  <si>
    <t>COMBUSTIBLES LUBRICANTES Y ADITIVOS</t>
  </si>
  <si>
    <t>VESTUARIO Y UNIFORMES DESTINADOS A ACTIVIDADES OPERATIVAS</t>
  </si>
  <si>
    <t>51270-2731-0000-0000</t>
  </si>
  <si>
    <t>REFACCIONES Y ACCESORIOS MENORES DE EDIF</t>
  </si>
  <si>
    <t>REFACCIONES Y ACCESORIOS MENORES DE MOBI</t>
  </si>
  <si>
    <t>51290-2951-0000-0000</t>
  </si>
  <si>
    <t>REFACCIONES Y ACCESORIOS MENORES DE EQUI</t>
  </si>
  <si>
    <t>REFACCIONES Y ACCESORIOS MENORES DE EQU</t>
  </si>
  <si>
    <t xml:space="preserve">OPERATIVO </t>
  </si>
  <si>
    <t>SERVICIO DE TELEFONIA TRADICIONAL</t>
  </si>
  <si>
    <t>SERVICIO DE TELEFONIA CELULAR</t>
  </si>
  <si>
    <t>51310-3161-0000-0000</t>
  </si>
  <si>
    <t>SERVICIO DE TRELECOMUNICACIONES SATELITA</t>
  </si>
  <si>
    <t>SERVICIO DE ACCESO A INTERNET Y REDES</t>
  </si>
  <si>
    <t>51340-3441-0000-0000</t>
  </si>
  <si>
    <t>CONSERVACIÓN Y MANTENIMIENTO MENOR DE IN</t>
  </si>
  <si>
    <t>INSTALACION REPARACION Y MANTENIMIENTO D</t>
  </si>
  <si>
    <t>MANTENIMIENTO Y CONSERVACION DE VEHICULO</t>
  </si>
  <si>
    <t>51350-3561-0000-0000</t>
  </si>
  <si>
    <t>REPARACION Y MANTENIMIENTO DE EQUIPO DE</t>
  </si>
  <si>
    <t>SERVICIOS DE JARDINERIA Y FUMIGACION</t>
  </si>
  <si>
    <t>GASTOS DE LAS OFICINAS DE SERVIDORES PUB</t>
  </si>
  <si>
    <t>51380-3854-0000-0000</t>
  </si>
  <si>
    <t>GASTOS DE SEGURIDAD PUBLICA</t>
  </si>
  <si>
    <t>55150-0000-0001-0000</t>
  </si>
  <si>
    <t>DEPRECIACION DE MUEBLES DE OFICINA Y ESTANTERIA</t>
  </si>
  <si>
    <t>55150-0000-0002-0000</t>
  </si>
  <si>
    <t>55150-0000-0003-0000</t>
  </si>
  <si>
    <t>DEPRECIACION EQUIPO DE COMPUTO</t>
  </si>
  <si>
    <t>55150-0000-0004-0000</t>
  </si>
  <si>
    <t>DEPRECIACION OTRO MOBILIARIO Y EQUIPO DE ADMINISTRACION</t>
  </si>
  <si>
    <t>55150-0000-0005-0000</t>
  </si>
  <si>
    <t>DEPRECIACION EQUIPO Y APARATOS AUDIOVISUALES</t>
  </si>
  <si>
    <t>55150-0000-0006-0000</t>
  </si>
  <si>
    <t>DEPRECIACION CAMARAS FOTOGRAFICAS Y DE VIDEO</t>
  </si>
  <si>
    <t>55150-0000-0007-0000</t>
  </si>
  <si>
    <t>DEPRECIACION EQUIPO MEDICO</t>
  </si>
  <si>
    <t>55150-0000-0008-0000</t>
  </si>
  <si>
    <t>DEPRECIACION EQUIPO MEDICO Y DE LABORATORIO</t>
  </si>
  <si>
    <t>55150-0000-0009-0000</t>
  </si>
  <si>
    <t>DEPRECIACION VEHICULOS Y EQUIPO TERRESTRE</t>
  </si>
  <si>
    <t>55150-0000-0010-0000</t>
  </si>
  <si>
    <t>DEPRECIACION ARMAMENTO Y EQUIPO DE DEFENSA PUBLICA</t>
  </si>
  <si>
    <t>55150-0000-0011-0000</t>
  </si>
  <si>
    <t>DEPRECIACION EQUIPO Y APARATOS DE COMUNICACION Y TELECOMUNICACION</t>
  </si>
  <si>
    <t>55150-0000-0012-0000</t>
  </si>
  <si>
    <t>DEPRECIACION HERRAMIENTAS Y MAQUINAS-HERRAMIENTAS</t>
  </si>
  <si>
    <t>55150-0000-0013-0000</t>
  </si>
  <si>
    <t>PATRIMONIAL</t>
  </si>
  <si>
    <t>RECURSO MUNICIPAL</t>
  </si>
  <si>
    <t>RESULTADO FINANCIERO   AHORRO   DESHAORR</t>
  </si>
  <si>
    <t>32200-0000-0000-0000</t>
  </si>
  <si>
    <t>CAJA CHICA C.C.B.</t>
  </si>
  <si>
    <t>CAJA CHICA CENTRAL</t>
  </si>
  <si>
    <t>CAJA CHICA PREVENCION</t>
  </si>
  <si>
    <t>BAJIO CHEQUES</t>
  </si>
  <si>
    <t>BAJIO EJE</t>
  </si>
  <si>
    <t>BANCO DEL BAJIO CTA. 137133910201</t>
  </si>
  <si>
    <t>11121-0000-0002-0001</t>
  </si>
  <si>
    <t>BANCOMER CTA 10770715</t>
  </si>
  <si>
    <t>1112</t>
  </si>
  <si>
    <t>11141-0000-0001-0002</t>
  </si>
  <si>
    <t>INVERSIONES BAJIO CHEQUE CTA.34489820201</t>
  </si>
  <si>
    <t>11141-0000-0001-0003</t>
  </si>
  <si>
    <t>INVERSIONES BAJIO EJE CTA. 34495010201</t>
  </si>
  <si>
    <t>1114</t>
  </si>
  <si>
    <t>Inversiones Temporales (3 meses)</t>
  </si>
  <si>
    <t>AL 31 DE DICIEMBRE DE 2017</t>
  </si>
  <si>
    <t>112200042</t>
  </si>
  <si>
    <t>CREA CAJA Y SERVICIOS DIGITALES SA DE CV</t>
  </si>
  <si>
    <t>112200049</t>
  </si>
  <si>
    <t>HEAVY GOLD SA DE CV</t>
  </si>
  <si>
    <t>112200050</t>
  </si>
  <si>
    <t>ENRIQUE RAFAEL GONZALEZ VAZQUEZ</t>
  </si>
  <si>
    <t>112200056</t>
  </si>
  <si>
    <t>CARLOS ALBERTO LOPEZ ROMO</t>
  </si>
  <si>
    <t>112200057</t>
  </si>
  <si>
    <t>JOSE DAVID RUIZ PAZ Y HUMBERTO</t>
  </si>
  <si>
    <t>112200058</t>
  </si>
  <si>
    <t>SALVADOR CENTENO CAMACHO</t>
  </si>
  <si>
    <t>112200059</t>
  </si>
  <si>
    <t>HECTOR RAUL VAZQUEZ BECERRA</t>
  </si>
  <si>
    <t>112200061</t>
  </si>
  <si>
    <t>FABIAN ALEJANDRO COLLAZO ROSALES</t>
  </si>
  <si>
    <t>112200063</t>
  </si>
  <si>
    <t>ACABADOS MEXICANOS, S.A. DE C.V.</t>
  </si>
  <si>
    <t>112300001</t>
  </si>
  <si>
    <t>Se cancela al pagar el ISR cada mes</t>
  </si>
  <si>
    <t>Vigente en tiempo</t>
  </si>
  <si>
    <t>112340001</t>
  </si>
  <si>
    <t>DAVID SANCHEZ ALCANTAR</t>
  </si>
  <si>
    <t xml:space="preserve">Adeudo  reflejado en página del INFONAVIT </t>
  </si>
  <si>
    <t>Adeudo referido al crédito que tenia el CP David Sánchez, el cual fue liquidado pero el INFONAVIT lo mantiene en la página del Fideicomiso</t>
  </si>
  <si>
    <t>122900001</t>
  </si>
  <si>
    <t>JULIA ORTIZ HERNANDEZ</t>
  </si>
  <si>
    <t>Asunto turnado a la Contraloria para su analisis y deslinde de responsabilidades</t>
  </si>
  <si>
    <t>A la espera del informe que emita la Contraloria</t>
  </si>
  <si>
    <t>122900002</t>
  </si>
  <si>
    <t>MA. LUISA FLORES ARAIZA</t>
  </si>
  <si>
    <t>Se recibió demanda contra el  Fideicomiso y este a su vez contrademandó. No se ha recibido respuesta a la fecha</t>
  </si>
  <si>
    <t>122900003</t>
  </si>
  <si>
    <t>JUAN SERVIN</t>
  </si>
  <si>
    <t>12310581101</t>
  </si>
  <si>
    <t>TERRENO OFICINA 600 M2 X 33</t>
  </si>
  <si>
    <t>no se deprecia</t>
  </si>
  <si>
    <t>12310581102</t>
  </si>
  <si>
    <t>ACTUALIZACION DE TERRENO OFICINA</t>
  </si>
  <si>
    <t>12310581103</t>
  </si>
  <si>
    <t>PARQUE PIEL LOTE 1 MANZANA 1</t>
  </si>
  <si>
    <t>12310581104</t>
  </si>
  <si>
    <t>PARQUE PIEL LOTE 10 MANZANA 9</t>
  </si>
  <si>
    <t>12310581105</t>
  </si>
  <si>
    <t>3A ETAPA TERERENO EN BREñA EL MOñO</t>
  </si>
  <si>
    <t>12310581106</t>
  </si>
  <si>
    <t>ACTUALIZACION PARQUE PIEL LOTE 1 MZA 1</t>
  </si>
  <si>
    <t>12310581107</t>
  </si>
  <si>
    <t>ACTUALIZACION PARQUE  PIEL LOTE 10 MZA 09</t>
  </si>
  <si>
    <t>12310581108</t>
  </si>
  <si>
    <t>ACTUALIZACION 3A ETAPA TERRENO EN BREñA EL MOñO</t>
  </si>
  <si>
    <t>12330583101</t>
  </si>
  <si>
    <t>ACTUALIZACION OFICINA</t>
  </si>
  <si>
    <t>anual ya depreciado</t>
  </si>
  <si>
    <t>12330583102</t>
  </si>
  <si>
    <t>EDIFICIO OFICINAS</t>
  </si>
  <si>
    <t>124115111000001</t>
  </si>
  <si>
    <t>CAJA FUERTE</t>
  </si>
  <si>
    <t>mensual</t>
  </si>
  <si>
    <t>124115111000010</t>
  </si>
  <si>
    <t>ARCHIVEROS METALICOS</t>
  </si>
  <si>
    <t>124115111000011</t>
  </si>
  <si>
    <t>CHAROLAS METALICAS</t>
  </si>
  <si>
    <t>124115111000014</t>
  </si>
  <si>
    <t>MESA P/DIBUJO SIPRA</t>
  </si>
  <si>
    <t>124115111000015</t>
  </si>
  <si>
    <t>MESA P/JUNTAS</t>
  </si>
  <si>
    <t>124115111000019</t>
  </si>
  <si>
    <t>ENGARGOLADORA IBICO</t>
  </si>
  <si>
    <t>124115111000020</t>
  </si>
  <si>
    <t>SILLONES VISITA GIRATORIO</t>
  </si>
  <si>
    <t>124115111000021</t>
  </si>
  <si>
    <t>VENTILADOR PEDESTAL</t>
  </si>
  <si>
    <t>124115111000027</t>
  </si>
  <si>
    <t>PLANOTECA M/SUPRA</t>
  </si>
  <si>
    <t>124115111000034</t>
  </si>
  <si>
    <t>CAJA GUARDA LLAVES</t>
  </si>
  <si>
    <t>124115111000039</t>
  </si>
  <si>
    <t>SUJETA PLANOS</t>
  </si>
  <si>
    <t>124115111000040</t>
  </si>
  <si>
    <t>SILLON EJECUTIVO GIRATORIO</t>
  </si>
  <si>
    <t>124115111000045</t>
  </si>
  <si>
    <t>MESITA ECONOMICA</t>
  </si>
  <si>
    <t>124115111000046</t>
  </si>
  <si>
    <t>BOTIUIN BLANCO</t>
  </si>
  <si>
    <t>124115111000053</t>
  </si>
  <si>
    <t>MESA JUNTAS DIPLAN</t>
  </si>
  <si>
    <t>124115111000059</t>
  </si>
  <si>
    <t>SERVIBAR WHIRPOOL</t>
  </si>
  <si>
    <t>124115111000061</t>
  </si>
  <si>
    <t>TELEVISION RCA MOD 27501</t>
  </si>
  <si>
    <t>124115111000066</t>
  </si>
  <si>
    <t>4 SILLAS SECRETARIALES PARIS P</t>
  </si>
  <si>
    <t>124115111000070</t>
  </si>
  <si>
    <t>ARCHIVERO 4 GAVETAS METALICO</t>
  </si>
  <si>
    <t>124115111000071</t>
  </si>
  <si>
    <t>ARCHIVERO DE 4 GAVETAS</t>
  </si>
  <si>
    <t>124115111000074</t>
  </si>
  <si>
    <t>CONJUNTO PENINSULAR</t>
  </si>
  <si>
    <t>124115111000079</t>
  </si>
  <si>
    <t>MAQ DE ESCRIBIR PROF. ET1250</t>
  </si>
  <si>
    <t>124115111000080</t>
  </si>
  <si>
    <t>SUMADORA EL 180IC SHARP</t>
  </si>
  <si>
    <t>124115111000081</t>
  </si>
  <si>
    <t>124115111000082</t>
  </si>
  <si>
    <t>CJUNTO EJECUTIVO PENINSULAR 1</t>
  </si>
  <si>
    <t>124115111000083</t>
  </si>
  <si>
    <t>CONJUNTO EJECUTIVO PENINSULAR 2</t>
  </si>
  <si>
    <t>124115111000084</t>
  </si>
  <si>
    <t>ESCRITORIO RADIAL C/LATERAL 1</t>
  </si>
  <si>
    <t>124115111000085</t>
  </si>
  <si>
    <t>ESCRITORIO RADIAL C/LATERAL 2</t>
  </si>
  <si>
    <t>124115111000086</t>
  </si>
  <si>
    <t>ESCRITORIO RADIAL C/LATERAL 3</t>
  </si>
  <si>
    <t>124115111000087</t>
  </si>
  <si>
    <t>RECEPCION CON MOSTRADOR</t>
  </si>
  <si>
    <t>124115111000088</t>
  </si>
  <si>
    <t>FLIPER DE PARED C/PUERTA 1</t>
  </si>
  <si>
    <t>124115111000089</t>
  </si>
  <si>
    <t>FLIPER DE PARED C/PUERTA 2</t>
  </si>
  <si>
    <t>124115111000090</t>
  </si>
  <si>
    <t>FLIPER DE PARED C/PUERTA 3</t>
  </si>
  <si>
    <t>124115111000091</t>
  </si>
  <si>
    <t>FLIPER DE PARED C/PUERTA 4</t>
  </si>
  <si>
    <t>124115111000100</t>
  </si>
  <si>
    <t>CAMARA FC1 750148763306 DIGITAL</t>
  </si>
  <si>
    <t>124115111000104</t>
  </si>
  <si>
    <t>COPIADORA CANNON IMAGEN RUNNER</t>
  </si>
  <si>
    <t>124115111000105</t>
  </si>
  <si>
    <t>SILLA EJECUTIVA IM</t>
  </si>
  <si>
    <t>124115111000106</t>
  </si>
  <si>
    <t>2 CALENTADORES DE ACEITE</t>
  </si>
  <si>
    <t>124115111000107</t>
  </si>
  <si>
    <t>HORNO MICROONDAS 1.1 O GRILL</t>
  </si>
  <si>
    <t>124115111000108</t>
  </si>
  <si>
    <t>SILLON PIEL II</t>
  </si>
  <si>
    <t>124115111000113</t>
  </si>
  <si>
    <t>CARRO MULTIMEDIA ROBLE</t>
  </si>
  <si>
    <t>124115111000114</t>
  </si>
  <si>
    <t>124115111000115</t>
  </si>
  <si>
    <t>ARCHIVERO METALICO 2 GAVETAS</t>
  </si>
  <si>
    <t>124115111000116</t>
  </si>
  <si>
    <t>ARCHIVERO METALICO DE 3 GAVETAS</t>
  </si>
  <si>
    <t>124115111000117</t>
  </si>
  <si>
    <t>CAMARA DIGITAL SAMSUNG 14.2 MP</t>
  </si>
  <si>
    <t>124115111000122</t>
  </si>
  <si>
    <t>4 PERCHEROS METALICOS EJECUTIVOS</t>
  </si>
  <si>
    <t>124115111000123</t>
  </si>
  <si>
    <t>2 MESAS PLEGABLES 2.44 MTS F-2</t>
  </si>
  <si>
    <t>124115111000124</t>
  </si>
  <si>
    <t>6 SILLAS PLEGABLES BLANCAS</t>
  </si>
  <si>
    <t>124115111000125</t>
  </si>
  <si>
    <t>ESTANTERIA AARCHIVO MUERTO</t>
  </si>
  <si>
    <t>124115111000126</t>
  </si>
  <si>
    <t>LOCKER ARENA HERRAMIENTA</t>
  </si>
  <si>
    <t>124115111000127</t>
  </si>
  <si>
    <t>6 ESTANTERIA ARCHIVO MUERTO</t>
  </si>
  <si>
    <t>124115111000128</t>
  </si>
  <si>
    <t>LOCKER HERRAMIENTA</t>
  </si>
  <si>
    <t>124115111000129</t>
  </si>
  <si>
    <t>12 SILLAS DE PIEL MOD 24505 P</t>
  </si>
  <si>
    <t>124115111000130</t>
  </si>
  <si>
    <t>CONMUTADOR</t>
  </si>
  <si>
    <t>124115111000131</t>
  </si>
  <si>
    <t>GABINETE MULTIUSOS COLOR GRIZ</t>
  </si>
  <si>
    <t>124115111000132</t>
  </si>
  <si>
    <t>NEXTEL CFL</t>
  </si>
  <si>
    <t>124115111000133</t>
  </si>
  <si>
    <t>ACTUALIZICION DE EQUIPO DE OFICINA</t>
  </si>
  <si>
    <t>124115111000134</t>
  </si>
  <si>
    <t>LAMPARA DE ELICE</t>
  </si>
  <si>
    <t>124115111000136</t>
  </si>
  <si>
    <t>VIDEOPROYECTOR BENQ MS527</t>
  </si>
  <si>
    <t>124135151000036</t>
  </si>
  <si>
    <t>MONITOR LCD 19- ACER</t>
  </si>
  <si>
    <t>124135151000037</t>
  </si>
  <si>
    <t>SERVIDOR</t>
  </si>
  <si>
    <t>124135151000039</t>
  </si>
  <si>
    <t>IMPRESORA SAMSUNG NEGRO PROC. COR</t>
  </si>
  <si>
    <t>124135151000040</t>
  </si>
  <si>
    <t>GABINETE COLOR NEGRO PROC.COR</t>
  </si>
  <si>
    <t>124135151000041</t>
  </si>
  <si>
    <t>MONITOR ACER 17-</t>
  </si>
  <si>
    <t>124135151000044</t>
  </si>
  <si>
    <t>MONITOR DE 21.5 - FULL HD</t>
  </si>
  <si>
    <t>124135151000045</t>
  </si>
  <si>
    <t>2 MONITORES SAMSUNG DE 18.5-</t>
  </si>
  <si>
    <t>124135151000046</t>
  </si>
  <si>
    <t>IMPRESORA SAMSUNG CLP 310</t>
  </si>
  <si>
    <t>124135151000047</t>
  </si>
  <si>
    <t>VIDEO PROYECTOR POWORLITE S10</t>
  </si>
  <si>
    <t>124135151000048</t>
  </si>
  <si>
    <t>LAPTOP TOSHIBA L5</t>
  </si>
  <si>
    <t>124135151000049</t>
  </si>
  <si>
    <t>4 NOBREAKS MARCA CIBER POWER D</t>
  </si>
  <si>
    <t>124135151000050</t>
  </si>
  <si>
    <t>TARJETA DE RED INALAMBRICA ARE</t>
  </si>
  <si>
    <t>124135151000051</t>
  </si>
  <si>
    <t>1 NOBREAK DE 8 CONTACTOS MARCA</t>
  </si>
  <si>
    <t>124135151000052</t>
  </si>
  <si>
    <t>PROGRAMA CONTPAQ1</t>
  </si>
  <si>
    <t>124135151000054</t>
  </si>
  <si>
    <t>MULTIFUNCIONAL HP OFFICEJET 85</t>
  </si>
  <si>
    <t>124135151000055</t>
  </si>
  <si>
    <t>CPU CON TARJETA MADRE ASROCK</t>
  </si>
  <si>
    <t>124135151000056</t>
  </si>
  <si>
    <t>124135151000058</t>
  </si>
  <si>
    <t>MEMORIA RAM DDR 1GB</t>
  </si>
  <si>
    <t>124135151000060</t>
  </si>
  <si>
    <t>IMPRESORA HP PRO 1102 INALAMBRICA</t>
  </si>
  <si>
    <t>124135151000061</t>
  </si>
  <si>
    <t>CPU CON TARJETA MADRE BIOSTAR</t>
  </si>
  <si>
    <t>124135151000062</t>
  </si>
  <si>
    <t>DISCO DURO EXTERNO SAAMSUNG DE</t>
  </si>
  <si>
    <t>124135151000063</t>
  </si>
  <si>
    <t>CPU CON TARJETA MADRE GIGAB</t>
  </si>
  <si>
    <t>124135151000064</t>
  </si>
  <si>
    <t>TECLADO Y MOUSE COMBO ACTEK</t>
  </si>
  <si>
    <t>124135151000065</t>
  </si>
  <si>
    <t>ACT DE TARJ MADRE PROCESADOR</t>
  </si>
  <si>
    <t>124135151000066</t>
  </si>
  <si>
    <t>MOUSE</t>
  </si>
  <si>
    <t>124135151000067</t>
  </si>
  <si>
    <t>MONITOR LCD DE 18.5 PULGADAS</t>
  </si>
  <si>
    <t>124135151000068</t>
  </si>
  <si>
    <t>NOBREAK MARCA POWER</t>
  </si>
  <si>
    <t>124135151000069</t>
  </si>
  <si>
    <t>TARJETA TP LINK 8200</t>
  </si>
  <si>
    <t>124135151000070</t>
  </si>
  <si>
    <t>NOBREAK APC BACK</t>
  </si>
  <si>
    <t>124135151000071</t>
  </si>
  <si>
    <t>124135151000072</t>
  </si>
  <si>
    <t>124135151000073</t>
  </si>
  <si>
    <t>124135151000074</t>
  </si>
  <si>
    <t>MEMORIA RAM DE 2 MEGAS</t>
  </si>
  <si>
    <t>124135151000075</t>
  </si>
  <si>
    <t>ACTUALIZACION DE EQUIPO DE COMPUTO</t>
  </si>
  <si>
    <t>124135151000076</t>
  </si>
  <si>
    <t>SERVIDOR CONTACAD</t>
  </si>
  <si>
    <t>124135151000077</t>
  </si>
  <si>
    <t>LAPTOP HP MOD 240 4GB</t>
  </si>
  <si>
    <t>124135151000078</t>
  </si>
  <si>
    <t>IMPRESORA HP MOD M452DW LASER</t>
  </si>
  <si>
    <t>124135151000079</t>
  </si>
  <si>
    <t>NOBREAK 350VA S4B1517P33826</t>
  </si>
  <si>
    <t>124135151000080</t>
  </si>
  <si>
    <t>TARJETA MADRE Y MEMORIA RAM  AREA TECNICA</t>
  </si>
  <si>
    <t>124135151000081</t>
  </si>
  <si>
    <t>LAPTOP  MSI NB GP626QE INTEL COREL</t>
  </si>
  <si>
    <t>124195191000001</t>
  </si>
  <si>
    <t>PANTALLA KLIP XTREME 86- 2.19M</t>
  </si>
  <si>
    <t>124195191000002</t>
  </si>
  <si>
    <t>PANTALLA SMART 60 LEDS SAMSUNG</t>
  </si>
  <si>
    <t>124415411000008</t>
  </si>
  <si>
    <t>TORNADO 2011.5 PLATA POLARIS</t>
  </si>
  <si>
    <t>124415411000009</t>
  </si>
  <si>
    <t>NISSAN TIIDA 2013 BLANCO</t>
  </si>
  <si>
    <t>124415411000010</t>
  </si>
  <si>
    <t>AVEO 2014</t>
  </si>
  <si>
    <t>124415411000011</t>
  </si>
  <si>
    <t>ACTUALIZICION DE EQUIPO DE TRANSPORTE</t>
  </si>
  <si>
    <t>124415411000012</t>
  </si>
  <si>
    <t>VERSA 2017</t>
  </si>
  <si>
    <t>124675671000007</t>
  </si>
  <si>
    <t>MANGUERA SPIROFLEX BLUE Y ABRAZ</t>
  </si>
  <si>
    <t>124675671000008</t>
  </si>
  <si>
    <t>MANGUERA VERDE OLIVA 102 SPIRA</t>
  </si>
  <si>
    <t>124675671000011</t>
  </si>
  <si>
    <t>ESCALERA DE ALUMINIIO 24 PEL</t>
  </si>
  <si>
    <t>124675671000012</t>
  </si>
  <si>
    <t>ASPENSOR MOTORIZADO</t>
  </si>
  <si>
    <t>124675671000014</t>
  </si>
  <si>
    <t>DESBROSADORA HONDA GCAMT23912</t>
  </si>
  <si>
    <t>124675671000015</t>
  </si>
  <si>
    <t>DESBROZADORA HONDA GCAMT25744</t>
  </si>
  <si>
    <t>124675671000016</t>
  </si>
  <si>
    <t>ACTUALIZACION DE EQUIPO DE INGENIERIA</t>
  </si>
  <si>
    <t>124675671000017</t>
  </si>
  <si>
    <t>DESBROSADORA HONDA UMK435T</t>
  </si>
  <si>
    <t>124675671000018</t>
  </si>
  <si>
    <t>126105831</t>
  </si>
  <si>
    <t>EDIFICIOS E INSTALACIONES</t>
  </si>
  <si>
    <t>anual</t>
  </si>
  <si>
    <t>porcentaje sobre el valor del bien</t>
  </si>
  <si>
    <t>126305111</t>
  </si>
  <si>
    <t>porcentaje sobre el valor del bien/12</t>
  </si>
  <si>
    <t>126305151</t>
  </si>
  <si>
    <t>126305191</t>
  </si>
  <si>
    <t>126305411</t>
  </si>
  <si>
    <t>126305671</t>
  </si>
  <si>
    <t>HERRAMIENTAS Y MAQUINAS -HERRAMIENTA</t>
  </si>
  <si>
    <t>125105911000100</t>
  </si>
  <si>
    <t>L-00180454127460</t>
  </si>
  <si>
    <t>por tiempo</t>
  </si>
  <si>
    <t>125105911000200</t>
  </si>
  <si>
    <t>L-00180454127452</t>
  </si>
  <si>
    <t>125105911000300</t>
  </si>
  <si>
    <t>L-00180454127453</t>
  </si>
  <si>
    <t>125105911000400</t>
  </si>
  <si>
    <t>L-00180454127454</t>
  </si>
  <si>
    <t>125105911000500</t>
  </si>
  <si>
    <t>L-00180454127455</t>
  </si>
  <si>
    <t>125105911000600</t>
  </si>
  <si>
    <t>L-00180454127450</t>
  </si>
  <si>
    <t>125105911000700</t>
  </si>
  <si>
    <t>L-00180454127451</t>
  </si>
  <si>
    <t>125105911000800</t>
  </si>
  <si>
    <t>L-00180454127459</t>
  </si>
  <si>
    <t>125105911000900</t>
  </si>
  <si>
    <t>LOF-728-064-410X16-73756</t>
  </si>
  <si>
    <t>125105911000901</t>
  </si>
  <si>
    <t>LOF-728-065-462X16-73756</t>
  </si>
  <si>
    <t>125105911000902</t>
  </si>
  <si>
    <t>LOF-742-209-867X16-73756</t>
  </si>
  <si>
    <t>125105911000903</t>
  </si>
  <si>
    <t>LOF-743-902-777X16-73756</t>
  </si>
  <si>
    <t>125105911000904</t>
  </si>
  <si>
    <t>LOF-743-902-780X16-73756</t>
  </si>
  <si>
    <t>125105911000905</t>
  </si>
  <si>
    <t>LOF-743-902-781X16-73756</t>
  </si>
  <si>
    <t>125105911000906</t>
  </si>
  <si>
    <t>LOF-742-209-826X16-73756</t>
  </si>
  <si>
    <t>125105911000907</t>
  </si>
  <si>
    <t>LOF-742-169-833X16-73756</t>
  </si>
  <si>
    <t>125105911000908</t>
  </si>
  <si>
    <t>LOF-742-209-855X16-73756</t>
  </si>
  <si>
    <t>125105911000909</t>
  </si>
  <si>
    <t>125105911000910</t>
  </si>
  <si>
    <t>LIC 023R33499FGXY66YP7W</t>
  </si>
  <si>
    <t>125105911000911</t>
  </si>
  <si>
    <t>LICENCIA AUTOCAD</t>
  </si>
  <si>
    <t>125105911000912</t>
  </si>
  <si>
    <t>LICENCIA NOMINACAD</t>
  </si>
  <si>
    <t>125105911000913</t>
  </si>
  <si>
    <t>LICENCIA OFISCAD</t>
  </si>
  <si>
    <t>126505911</t>
  </si>
  <si>
    <t>127300013</t>
  </si>
  <si>
    <t>TORNADO 2011 5 PLATA POLARIS</t>
  </si>
  <si>
    <t>127300015</t>
  </si>
  <si>
    <t>127300016</t>
  </si>
  <si>
    <t>127300140</t>
  </si>
  <si>
    <t>TIIDA 2013</t>
  </si>
  <si>
    <t>127900001</t>
  </si>
  <si>
    <t>DEPOSITOS EN GARANTIA (NEXTEL)</t>
  </si>
  <si>
    <t>no se amortiza</t>
  </si>
  <si>
    <t>211700001</t>
  </si>
  <si>
    <t>ISR SUELDOS Y SALARIOS</t>
  </si>
  <si>
    <t>Se enteran mensualmente a las autoridades fiscales correspondientes</t>
  </si>
  <si>
    <t>211700003</t>
  </si>
  <si>
    <t>IMSS CUOTAS OBRERO PATRONALES RETENIDAS AL TRABAJADOR</t>
  </si>
  <si>
    <t>IMSS CUOTAS OBRERO PATRONALES</t>
  </si>
  <si>
    <t>2% IMPTO S/NOMINA</t>
  </si>
  <si>
    <t>211700012</t>
  </si>
  <si>
    <t>CUOTAS IMSS RCV RETENIDAS AL TRABAJADOR</t>
  </si>
  <si>
    <t>Se enteran bimestralmente a las autoridades fiscales correspondientes</t>
  </si>
  <si>
    <t>211700013</t>
  </si>
  <si>
    <t>CUOTAS IMSS RCV PATRONAL</t>
  </si>
  <si>
    <t>211700014</t>
  </si>
  <si>
    <t>INFONAVIT 5% APORTACION PATRONAL</t>
  </si>
  <si>
    <t>211700015</t>
  </si>
  <si>
    <t>AMORTIZACION INFONAVIT LAURA</t>
  </si>
  <si>
    <t>211700016</t>
  </si>
  <si>
    <t>AMORTIZACION INFONAVIT MIREYA</t>
  </si>
  <si>
    <t>211700017</t>
  </si>
  <si>
    <t>CONCENTRACION DE RETENCIONES EXCEDENTES</t>
  </si>
  <si>
    <t>Se revisan para su aplicación final</t>
  </si>
  <si>
    <t>2-1-9-9-0-0001</t>
  </si>
  <si>
    <t>FEDERAL</t>
  </si>
  <si>
    <r>
      <t xml:space="preserve">NOTAS A LOS ESTADOS FINANCIEROS DEL PRIMER TRIMESTRE DE </t>
    </r>
    <r>
      <rPr>
        <b/>
        <sz val="8"/>
        <color indexed="10"/>
        <rFont val="Arial"/>
        <family val="2"/>
      </rPr>
      <t>2017</t>
    </r>
  </si>
  <si>
    <t>Rendimientos bancarios</t>
  </si>
  <si>
    <t>El banco fiduciario busca siempre la mejor inversion de los recursos</t>
  </si>
  <si>
    <t>4-3-1-9-0-0001</t>
  </si>
  <si>
    <t xml:space="preserve">OTROS INGRESOS FINANCIEROS </t>
  </si>
  <si>
    <t>Intereses moratorios</t>
  </si>
  <si>
    <t>Recuperados sobre amortizaciones no pagadas en tiempo</t>
  </si>
  <si>
    <t>4-3-1-9-0-0002</t>
  </si>
  <si>
    <t xml:space="preserve">OTROS INGRESOS FINANCIEROS  </t>
  </si>
  <si>
    <t>Por contratación y extinción parcial</t>
  </si>
  <si>
    <t>Cobrados a clientes por la firma de contrato por el fiduciario</t>
  </si>
  <si>
    <t>4-3-9-9-0-0002</t>
  </si>
  <si>
    <t>UTILIDAD EN VENTA DE LOTE 10 MANZANA 9</t>
  </si>
  <si>
    <t>Derivados de la venta de fracción oriente del lote referido</t>
  </si>
  <si>
    <t>Por la diferencia en el precio de venta</t>
  </si>
  <si>
    <t>Sueldos y salarios del personal según plantilla autorizada</t>
  </si>
  <si>
    <t>511301311</t>
  </si>
  <si>
    <t>PRIMA DE ANTIGUEDAD</t>
  </si>
  <si>
    <t>GRATIFICACION DE FIN DE A¤O</t>
  </si>
  <si>
    <t>511401411</t>
  </si>
  <si>
    <t>APORTACIONES AL IMSS</t>
  </si>
  <si>
    <t>511401431</t>
  </si>
  <si>
    <t>AHORRO PARA EL RETIRO</t>
  </si>
  <si>
    <t>511501592</t>
  </si>
  <si>
    <t>PRENIO DE PUNTUALIDAD</t>
  </si>
  <si>
    <t>511501593</t>
  </si>
  <si>
    <t>511501594</t>
  </si>
  <si>
    <t>AYUDA PARA ALIMENTACION</t>
  </si>
  <si>
    <t>512102141</t>
  </si>
  <si>
    <t>MATERIALES Y UTILES DE TECNOLOGIAS DE LA INFORMACION Y</t>
  </si>
  <si>
    <t>512602613</t>
  </si>
  <si>
    <t>COMBUSTIBLES, LUBRICANTES Y ADITIVOS PARA MAQUINARIA,</t>
  </si>
  <si>
    <t>512702721</t>
  </si>
  <si>
    <t>PRENDAS DE SEGURIDAD</t>
  </si>
  <si>
    <t>512902921</t>
  </si>
  <si>
    <t>512902941</t>
  </si>
  <si>
    <t>REFACCIONES Y ACCESORIOS MENORES DE EQUIPO DE COMPUTO</t>
  </si>
  <si>
    <t>512902961</t>
  </si>
  <si>
    <t>REFACCIONES Y ACCESORIOS MENORES DE EQUIPO DE TRANSPOR</t>
  </si>
  <si>
    <t>513103131</t>
  </si>
  <si>
    <t>513103151</t>
  </si>
  <si>
    <t>513103171</t>
  </si>
  <si>
    <t>SERVICIOS DE ACCESO A INTERNET REDES Y PROCESAMIENTO DE INFO</t>
  </si>
  <si>
    <t>513303311</t>
  </si>
  <si>
    <t>513303312</t>
  </si>
  <si>
    <t>513303313</t>
  </si>
  <si>
    <t>513303361</t>
  </si>
  <si>
    <t>IMPRESIONES DE DOCUMENTOS OFICIALES PARA LA PRESTACION</t>
  </si>
  <si>
    <t>513303363</t>
  </si>
  <si>
    <t>SERVICIO DE FOTOCOPIADO E IMPRESION</t>
  </si>
  <si>
    <t>513303381</t>
  </si>
  <si>
    <t>513503591</t>
  </si>
  <si>
    <t>513703751</t>
  </si>
  <si>
    <t>VIATICOS NACIONALES PARA SERVIDORES PUBLICOS EN EL DES</t>
  </si>
  <si>
    <t>513803851</t>
  </si>
  <si>
    <t>GASTOS DE REPRESENTACIóN</t>
  </si>
  <si>
    <t>513803852</t>
  </si>
  <si>
    <t>GASTOS DE OFICINA Y ORGANIZACIóN</t>
  </si>
  <si>
    <t>513903981</t>
  </si>
  <si>
    <t>551505111</t>
  </si>
  <si>
    <t>551505151</t>
  </si>
  <si>
    <t>551505191</t>
  </si>
  <si>
    <t>551505411</t>
  </si>
  <si>
    <t>551505671</t>
  </si>
  <si>
    <t>551705911</t>
  </si>
  <si>
    <t>311000001</t>
  </si>
  <si>
    <t>H.AYUNTAMIENTO MUNICIPIO DE LEON</t>
  </si>
  <si>
    <t>aportación</t>
  </si>
  <si>
    <t>311000002</t>
  </si>
  <si>
    <t>312000012</t>
  </si>
  <si>
    <t>312000013</t>
  </si>
  <si>
    <t>DONACION DE TERRENO</t>
  </si>
  <si>
    <t>donación</t>
  </si>
  <si>
    <t>313000002</t>
  </si>
  <si>
    <t>actualización</t>
  </si>
  <si>
    <t>313000003</t>
  </si>
  <si>
    <t>ACTUALIZACION DE ACTIVO FIJO</t>
  </si>
  <si>
    <t>313000004</t>
  </si>
  <si>
    <t>EFECTO MONETARIO ACUMULADO</t>
  </si>
  <si>
    <t>313000006</t>
  </si>
  <si>
    <t>EXCESO O INSUFICIENCIA DE CAPITAL</t>
  </si>
  <si>
    <t>313000007</t>
  </si>
  <si>
    <t>APOTACION PARA FUTURO AUMENTO DE CAPITAL</t>
  </si>
  <si>
    <t>313000008</t>
  </si>
  <si>
    <t>GOBIERNO DEL EDO DE GTO</t>
  </si>
  <si>
    <t>313000009</t>
  </si>
  <si>
    <t>ACT. DEPRE. REEXPRESION A 2009</t>
  </si>
  <si>
    <t>313000012</t>
  </si>
  <si>
    <t>313000013</t>
  </si>
  <si>
    <t>ACTUALIZACION PARQUE PIEL LOTE 10 MZA 9</t>
  </si>
  <si>
    <t>313000014</t>
  </si>
  <si>
    <t>322000001</t>
  </si>
  <si>
    <t>322000002</t>
  </si>
  <si>
    <t>REMANENTE DEL EJERCICIO</t>
  </si>
  <si>
    <t>322000003</t>
  </si>
  <si>
    <t>RESULTADO EJERCICIO 1995</t>
  </si>
  <si>
    <t>322000004</t>
  </si>
  <si>
    <t>RESULTADO EJERCICIO 1996</t>
  </si>
  <si>
    <t>RESULTADO EJERCICIO 1997</t>
  </si>
  <si>
    <t>RESULTADO EJERCICIO 1998</t>
  </si>
  <si>
    <t>RESULTADO EJERCICIO 1999</t>
  </si>
  <si>
    <t>RESULTADO EJERCICIO 2000</t>
  </si>
  <si>
    <t>RESULTADO EJERCICIO 2001</t>
  </si>
  <si>
    <t>RESULTADO EJERCICIO 2002</t>
  </si>
  <si>
    <t>RESULTADO EJERCICIO 2003</t>
  </si>
  <si>
    <t>RESULTADO EJERCICIO 2004</t>
  </si>
  <si>
    <t>RESULTADO EJERCICIO 2005</t>
  </si>
  <si>
    <t>RESULTADO EJERCICIO 2006</t>
  </si>
  <si>
    <t>RESULTADO EJERCICIO 2007</t>
  </si>
  <si>
    <t>RESULTADO EJERCICIO 2008</t>
  </si>
  <si>
    <t>RESULTADO EJERCICIO 2009</t>
  </si>
  <si>
    <t>322000018</t>
  </si>
  <si>
    <t>RESULTADO EJERCICIO 2010</t>
  </si>
  <si>
    <t>322000019</t>
  </si>
  <si>
    <t>RESUILTADO EJERCICIO 2011</t>
  </si>
  <si>
    <t>322000020</t>
  </si>
  <si>
    <t>RESULTADO EJERCICIO 2012</t>
  </si>
  <si>
    <t>322000021</t>
  </si>
  <si>
    <t>RESULTADO EJERCICIO 2013</t>
  </si>
  <si>
    <t>322000022</t>
  </si>
  <si>
    <t>RESULTADO EJERCICIO 2014</t>
  </si>
  <si>
    <t>322000023</t>
  </si>
  <si>
    <t>RESULTADO EJERCICIO 2015</t>
  </si>
  <si>
    <t>322000024</t>
  </si>
  <si>
    <t>RESULTADO EJERCICIO 2016</t>
  </si>
  <si>
    <t>322000101</t>
  </si>
  <si>
    <t>RECLASIFICACION DE GASTOS DE OTROS EJERCICIOS</t>
  </si>
  <si>
    <t>BBVABANCOMER CTA MAESTRA SUBCTA 1</t>
  </si>
  <si>
    <t>11141-0000-0001-0001-0000</t>
  </si>
  <si>
    <t>CTA. 4014141857 HSBC MEXICO</t>
  </si>
  <si>
    <t>11231-0000-0001-0008-0011</t>
  </si>
  <si>
    <t>Presidencia municipal depósitos en cajas noviembre 2017</t>
  </si>
  <si>
    <t>APORTACIONES REALIZADAS POR LOS VECINOS EN CAJAS DE LA TESORERÍA MUNICIPAL</t>
  </si>
  <si>
    <t>11231-0000-0001-0008-0012</t>
  </si>
  <si>
    <t>Presidencia municipal depósitos en cajas diciembre 2017</t>
  </si>
  <si>
    <t>11233-0000-0007-0000-0000</t>
  </si>
  <si>
    <t>Jaime Ramírez Roberto Error Fiduciaria pago doble</t>
  </si>
  <si>
    <t>CARGO PENDIENTE POR ACLARAR CON LA FIDUCIARIA emitio doble pago a este proveedor</t>
  </si>
  <si>
    <t>11341-0000-0001-0013-2337</t>
  </si>
  <si>
    <t>6231172337 BLVD . Tellez</t>
  </si>
  <si>
    <t>Recurso por amortizar de contratos vigentes</t>
  </si>
  <si>
    <t>vigente</t>
  </si>
  <si>
    <t>11341-0000-0001-0028-0439</t>
  </si>
  <si>
    <t>4303024439 NIQUEL</t>
  </si>
  <si>
    <t>11341-0000-0001-0035-0814</t>
  </si>
  <si>
    <t>4330292814 SAN LUCAS</t>
  </si>
  <si>
    <t>11341-0000-0001-0036-0955</t>
  </si>
  <si>
    <t>4731172955 BERILIO</t>
  </si>
  <si>
    <t>11341-0000-0001-0043-0841</t>
  </si>
  <si>
    <t>4631182841 2A. TRANSVERSA</t>
  </si>
  <si>
    <t>11341-0000-0001-0043-1418</t>
  </si>
  <si>
    <t>4832621418 PERFECTO PORTILLO</t>
  </si>
  <si>
    <t>11341-0000-0001-0052-1415</t>
  </si>
  <si>
    <t>4830011415 VICENTE DE LA FUENTE</t>
  </si>
  <si>
    <t>11341-0000-0001-0053-0895</t>
  </si>
  <si>
    <t>4732792895 ISLAS</t>
  </si>
  <si>
    <t>11341-0000-0001-0080-1271</t>
  </si>
  <si>
    <t>4831951271 MERCURIO</t>
  </si>
  <si>
    <t>11341-0000-0001-0094-2271</t>
  </si>
  <si>
    <t>6432252271 LOMA DE LAS BUGAMBILIAS</t>
  </si>
  <si>
    <t>11341-0000-0001-0094-2336</t>
  </si>
  <si>
    <t>6731532336 CADEREYTA</t>
  </si>
  <si>
    <t>11341-0000-0001-0346-3521</t>
  </si>
  <si>
    <t>8432413521 Conejo</t>
  </si>
  <si>
    <t>11341-0000-0003-0007-0397</t>
  </si>
  <si>
    <t>DE PASEO DE LOS VERDINES</t>
  </si>
  <si>
    <t>11341-0000-0003-0007-0487</t>
  </si>
  <si>
    <t>DE AREA DE DONACION A HUAMANCA</t>
  </si>
  <si>
    <t>11341-0000-0003-0007-0491</t>
  </si>
  <si>
    <t>DE BLVD. DELTA A TOPAR</t>
  </si>
  <si>
    <t>11341-0000-0003-0007-0676</t>
  </si>
  <si>
    <t>DE CARTERO A MALECON DEL RIO</t>
  </si>
  <si>
    <t>11341-0000-0003-0007-1237</t>
  </si>
  <si>
    <t>DE ARROYO DEL BUFALO A AMAZONA</t>
  </si>
  <si>
    <t>11341-0000-0003-0007-1238</t>
  </si>
  <si>
    <t>DE ARROYO BLANCO A AMAZON</t>
  </si>
  <si>
    <t>11341-0000-0003-0007-1239</t>
  </si>
  <si>
    <t>DE SALMON A SEVILLA</t>
  </si>
  <si>
    <t>11341-0000-0003-0007-1241</t>
  </si>
  <si>
    <t>DE POLO NORTE A AMAZONAS</t>
  </si>
  <si>
    <t>11341-0000-0003-0007-1242</t>
  </si>
  <si>
    <t>DE SARDENETA A SELVA AMAZONAS</t>
  </si>
  <si>
    <t>11341-0000-0003-0007-1299</t>
  </si>
  <si>
    <t>DE SELVA AMAZONICA A SELVA</t>
  </si>
  <si>
    <t>11341-0000-0003-0017-2981</t>
  </si>
  <si>
    <t>7735122981 Jerez De La Luz</t>
  </si>
  <si>
    <t>11341-0000-0003-0017-3248</t>
  </si>
  <si>
    <t>7933963248 Benito Guzman</t>
  </si>
  <si>
    <t>11341-0000-0004-0011-0000</t>
  </si>
  <si>
    <t>Olaez Construcion y Proyectos</t>
  </si>
  <si>
    <t>11341-0000-0004-0019-0000</t>
  </si>
  <si>
    <t>Urbanizadora Carr SA de CV</t>
  </si>
  <si>
    <t>11341-0000-0004-0021-0000</t>
  </si>
  <si>
    <t>Combasa</t>
  </si>
  <si>
    <t>11341-0000-0004-0027-0000</t>
  </si>
  <si>
    <t>Guram Constructora S.A. de C.V.</t>
  </si>
  <si>
    <t>11341-0000-0004-0043-0000</t>
  </si>
  <si>
    <t>Acqua Consulta SA de CV</t>
  </si>
  <si>
    <t>11341-0000-0004-0046-0000</t>
  </si>
  <si>
    <t>Ing.Primitivo Herrera Gonzalez</t>
  </si>
  <si>
    <t>11341-0000-0004-0047-0000</t>
  </si>
  <si>
    <t>Caminos Compactos de Mexico SA de CV</t>
  </si>
  <si>
    <t>11341-0000-0004-0051-0000</t>
  </si>
  <si>
    <t>Jose de Jesus Dias Vargas</t>
  </si>
  <si>
    <t>11341-0000-0004-0058-0000</t>
  </si>
  <si>
    <t>Corporativo Paseva SA de CV</t>
  </si>
  <si>
    <t>11341-0000-0004-0092-0000</t>
  </si>
  <si>
    <t>JV Soluciones Integrales para la Constru</t>
  </si>
  <si>
    <t>11341-0000-0004-0116-0000</t>
  </si>
  <si>
    <t>AXA Proyectos y Construccion SA de CV</t>
  </si>
  <si>
    <t>11341-0000-0004-0119-0000</t>
  </si>
  <si>
    <t>Grupo Constructor Crea 3 SA de CV</t>
  </si>
  <si>
    <t>11341-0000-0004-0123-0000</t>
  </si>
  <si>
    <t>Construcciones e Instalaciones Cardenas</t>
  </si>
  <si>
    <t>11341-0000-0004-0125-0000</t>
  </si>
  <si>
    <t>A.M.L. Ingenieria y Arquitectura SA de C</t>
  </si>
  <si>
    <t>11341-0000-0004-0127-0000</t>
  </si>
  <si>
    <t>Desarrollo Inmobiliario Leonesesm SA de</t>
  </si>
  <si>
    <t>11341-0000-0004-0128-0000</t>
  </si>
  <si>
    <t>Movimientos Industriales de la Construcc</t>
  </si>
  <si>
    <t>11341-0000-0004-0129-0000</t>
  </si>
  <si>
    <t>Construcciones e Ingenieria CGO SA de CV</t>
  </si>
  <si>
    <t>11341-0000-0004-0130-0000</t>
  </si>
  <si>
    <t>Constructora Coerog, S.A. de C.V.</t>
  </si>
  <si>
    <t>11341-0000-0004-0131-0000</t>
  </si>
  <si>
    <t>Edyurb, S.A. de C.V.</t>
  </si>
  <si>
    <t>11341-0000-0004-0133-0000</t>
  </si>
  <si>
    <t>Rubén Alejandro Méndez Aceves</t>
  </si>
  <si>
    <t>11341-0000-0004-0134-0000</t>
  </si>
  <si>
    <t>Construcciones y Urbanizaciones San Ange</t>
  </si>
  <si>
    <t>11341-0000-0004-0137-0000</t>
  </si>
  <si>
    <t>INMAPE, S.A. DE C.V.</t>
  </si>
  <si>
    <t>12411-5111-0000-0000-0000</t>
  </si>
  <si>
    <t>valor historico</t>
  </si>
  <si>
    <t>12413-5151-0000-0000-0000</t>
  </si>
  <si>
    <t>Equipo de Computo y Tecnologias de la in</t>
  </si>
  <si>
    <t>12419-5191-0000-0000-0000</t>
  </si>
  <si>
    <t>Otros mobiliarios y equipos de administr</t>
  </si>
  <si>
    <t>12441-5411-0000-0000-0000</t>
  </si>
  <si>
    <t>Vehiculos y equipo terrestre</t>
  </si>
  <si>
    <t>12464-5641-0000-0000-0000</t>
  </si>
  <si>
    <t>12465-5651-0000-0000-0000</t>
  </si>
  <si>
    <t>12469-5691-0000-0000-0000</t>
  </si>
  <si>
    <t>12631-0000-0001-0000-0000</t>
  </si>
  <si>
    <t>(DEPRECIACION MOBILIARIO Y EQUIPO DE OFI</t>
  </si>
  <si>
    <t>TASA CONAC</t>
  </si>
  <si>
    <t>Linea recta</t>
  </si>
  <si>
    <t>12631-0000-0002-0000-0000</t>
  </si>
  <si>
    <t>12634-0000-0001-0000-0000</t>
  </si>
  <si>
    <t>Depreciación Acum. de Equipo Transporte</t>
  </si>
  <si>
    <t>12636-0000-0001-0000-0000</t>
  </si>
  <si>
    <t>12636-0000-0002-0000-0000</t>
  </si>
  <si>
    <t>Sistemas de aire acondicionado, calefacc</t>
  </si>
  <si>
    <t>12636-0000-0003-0000-0000</t>
  </si>
  <si>
    <t>Equipo de comunicación y telecomunicacio</t>
  </si>
  <si>
    <t>12510-5911-0000-0000-0000</t>
  </si>
  <si>
    <t>Amortización mensual</t>
  </si>
  <si>
    <t>12540-5971-0000-0000-0000</t>
  </si>
  <si>
    <t>12651-0000-0001-0001-0000</t>
  </si>
  <si>
    <t>Amortización 100%</t>
  </si>
  <si>
    <t>12652-0000-0001-0000-0000</t>
  </si>
  <si>
    <t>12790-0000-1000-0000-0000</t>
  </si>
  <si>
    <t>ETAPAS EN PROCESO</t>
  </si>
  <si>
    <t>Obras pagadas</t>
  </si>
  <si>
    <t>12831-0001-0000-0000-0000</t>
  </si>
  <si>
    <t>Estimaciones de Ingresos x acces.96-2013</t>
  </si>
  <si>
    <t>Tomando como base el 90% de los accesorios no pagados</t>
  </si>
  <si>
    <t>12831-0002-0000-0000-0000</t>
  </si>
  <si>
    <t>Estimación de Ingresos x accesorios 2014</t>
  </si>
  <si>
    <t>Tomando de base el 80% de lo que se aplicó a coop. 2014</t>
  </si>
  <si>
    <t>12831-0003-0000-0000-0000</t>
  </si>
  <si>
    <t>Estimación de Ingresos x accesorios 2015</t>
  </si>
  <si>
    <t>Tomando de base el 80% de lo que se aplicó a coop. 2015</t>
  </si>
  <si>
    <t>21120-0000-0001-0002-0000</t>
  </si>
  <si>
    <t>Axtel, S.A. de C.V.</t>
  </si>
  <si>
    <t>Pago a 15 días</t>
  </si>
  <si>
    <t>21120-0000-0001-0004-0000</t>
  </si>
  <si>
    <t>Manriquez Muñoz Martha Angelica</t>
  </si>
  <si>
    <t>21120-0000-0001-0009-0000</t>
  </si>
  <si>
    <t>Servicio Pasama, S.A. de C.V.</t>
  </si>
  <si>
    <t>21120-0000-0001-0048-0000</t>
  </si>
  <si>
    <t>Arte y Color Digital SA DE CV</t>
  </si>
  <si>
    <t>21120-0000-0001-0067-0000</t>
  </si>
  <si>
    <t>Grupo Torres Corzo Automotriz del Bajio</t>
  </si>
  <si>
    <t>21120-0000-0001-0070-0000</t>
  </si>
  <si>
    <t>Llantera Automotriz Trejo,SA de CV</t>
  </si>
  <si>
    <t>21120-0000-0001-0088-0000</t>
  </si>
  <si>
    <t>Grupo Edumaja SA de CV</t>
  </si>
  <si>
    <t>21120-0000-0001-0089-0000</t>
  </si>
  <si>
    <t>Corporativo Ubicalo, S. de R.L. de C.V.</t>
  </si>
  <si>
    <t>21120-0000-0001-0106-0000</t>
  </si>
  <si>
    <t>Pedro Mendez Davalos</t>
  </si>
  <si>
    <t>21120-0000-0001-0112-0000</t>
  </si>
  <si>
    <t>OFIX SA de CV</t>
  </si>
  <si>
    <t>21120-0000-0001-0119-0000</t>
  </si>
  <si>
    <t>Impresos y Construccion Industrial Remac</t>
  </si>
  <si>
    <t>21120-0000-0001-0129-0000</t>
  </si>
  <si>
    <t>Fabrica de Ropa León Industrial, S.A. de</t>
  </si>
  <si>
    <t>21120-0000-0001-0131-0000</t>
  </si>
  <si>
    <t>Jaime Ramírez Roberto</t>
  </si>
  <si>
    <t>21120-0000-0001-0140-0000</t>
  </si>
  <si>
    <t>Consultores en Sistemas de información,</t>
  </si>
  <si>
    <t>21120-0000-0001-0142-0000</t>
  </si>
  <si>
    <t>Unidad de Televisión de Guanajuato</t>
  </si>
  <si>
    <t>21131-0000-0001-0004-0000</t>
  </si>
  <si>
    <t>Olmace SA DE CV</t>
  </si>
  <si>
    <t>Pago según avance de obra y fondeado con aport. de cooperadores</t>
  </si>
  <si>
    <t>21131-0000-0001-0006-0000</t>
  </si>
  <si>
    <t>Construcciones Janto S de RL de CV</t>
  </si>
  <si>
    <t>21131-0000-0001-0011-0000</t>
  </si>
  <si>
    <t>21131-0000-0001-0014-0000</t>
  </si>
  <si>
    <t>Ingenieria y Arquitectura Integradas SA</t>
  </si>
  <si>
    <t>21131-0000-0001-0015-0000</t>
  </si>
  <si>
    <t>Laboratorio y Consultoria LOA SA de CV</t>
  </si>
  <si>
    <t>21131-0000-0001-0018-0000</t>
  </si>
  <si>
    <t>David Aguirre Crespo</t>
  </si>
  <si>
    <t>21131-0000-0001-0019-0000</t>
  </si>
  <si>
    <t>21131-0000-0001-0021-0000</t>
  </si>
  <si>
    <t>Combasa SA de CV</t>
  </si>
  <si>
    <t>21131-0000-0001-0027-0000</t>
  </si>
  <si>
    <t>21131-0000-0001-0028-0000</t>
  </si>
  <si>
    <t>Era Architect SA de CV</t>
  </si>
  <si>
    <t>21131-0000-0001-0035-0000</t>
  </si>
  <si>
    <t>Consultores inmobiliarios del Bajio SC</t>
  </si>
  <si>
    <t>21131-0000-0001-0043-0000</t>
  </si>
  <si>
    <t>21131-0000-0001-0044-0000</t>
  </si>
  <si>
    <t>Zalda Construciones SA de CV</t>
  </si>
  <si>
    <t>21131-0000-0001-0046-0000</t>
  </si>
  <si>
    <t>21131-0000-0001-0047-0000</t>
  </si>
  <si>
    <t>21131-0000-0001-0051-0000</t>
  </si>
  <si>
    <t>21131-0000-0001-0056-0000</t>
  </si>
  <si>
    <t>Ing.Javier Ignacio Obregonn Ascencio</t>
  </si>
  <si>
    <t>21131-0000-0001-0058-0000</t>
  </si>
  <si>
    <t>21131-0000-0001-0067-0000</t>
  </si>
  <si>
    <t>Ing.Jose Luis Vazquez Aranda</t>
  </si>
  <si>
    <t>21131-0000-0001-0068-0000</t>
  </si>
  <si>
    <t>Ing.Felipe Serrano Garcia</t>
  </si>
  <si>
    <t>21131-0000-0001-0074-0000</t>
  </si>
  <si>
    <t>Desarrollo Urbanistico JAO SA de CV</t>
  </si>
  <si>
    <t>21131-0000-0001-0092-0000</t>
  </si>
  <si>
    <t>21131-0000-0001-0097-0000</t>
  </si>
  <si>
    <t>Construcciones y Proyecto Vizajo SA de C</t>
  </si>
  <si>
    <t>21131-0000-0001-0106-0000</t>
  </si>
  <si>
    <t>Constructora Sistos &amp; Asociados SA</t>
  </si>
  <si>
    <t>21131-0000-0001-0108-0000</t>
  </si>
  <si>
    <t>Arq.Pablo Gomez Guerra</t>
  </si>
  <si>
    <t>21131-0000-0001-0109-0000</t>
  </si>
  <si>
    <t>Ing.Francisco Rivera Contreras</t>
  </si>
  <si>
    <t>21131-0000-0001-0112-0000</t>
  </si>
  <si>
    <t>CEPI SA de CV</t>
  </si>
  <si>
    <t>21131-0000-0001-0114-0000</t>
  </si>
  <si>
    <t>Ing.Esteban Eduardo Garcia Espinoza</t>
  </si>
  <si>
    <t>21131-0000-0001-0116-0000</t>
  </si>
  <si>
    <t>21131-0000-0001-0117-0000</t>
  </si>
  <si>
    <t>Consultoria de Excelencia en Organizacio</t>
  </si>
  <si>
    <t>21131-0000-0001-0118-0000</t>
  </si>
  <si>
    <t>Grupo Constructor Luvier SA de CV</t>
  </si>
  <si>
    <t>21131-0000-0001-0119-0000</t>
  </si>
  <si>
    <t>21131-0000-0001-0120-0000</t>
  </si>
  <si>
    <t>Construtora Gascap SA de CV</t>
  </si>
  <si>
    <t>21131-0000-0001-0121-0000</t>
  </si>
  <si>
    <t>L &amp; T Idea Urbana S.A. DE C.V.</t>
  </si>
  <si>
    <t>21131-0000-0001-0122-0000</t>
  </si>
  <si>
    <t>Arq.Rogelio Martinez Archundia</t>
  </si>
  <si>
    <t>21131-0000-0001-0123-0000</t>
  </si>
  <si>
    <t>21131-0000-0001-0125-0000</t>
  </si>
  <si>
    <t>21131-0000-0001-0127-0000</t>
  </si>
  <si>
    <t>21131-0000-0001-0128-0000</t>
  </si>
  <si>
    <t>21131-0000-0001-0129-0000</t>
  </si>
  <si>
    <t>21131-0000-0001-0130-0000</t>
  </si>
  <si>
    <t>21131-0000-0001-0131-0000</t>
  </si>
  <si>
    <t>21131-0000-0001-0133-0000</t>
  </si>
  <si>
    <t>21131-0000-0001-0134-0000</t>
  </si>
  <si>
    <t>21131-0000-0001-0135-0000</t>
  </si>
  <si>
    <t>Essaouira Ingenieria, S.A. de C.V.</t>
  </si>
  <si>
    <t>21131-0000-0001-0136-0000</t>
  </si>
  <si>
    <t>Noimosyni Ingeniería, S.A. de C.V.</t>
  </si>
  <si>
    <t>21131-0000-0001-0137-0000</t>
  </si>
  <si>
    <t>21131-0000-0001-0138-0000</t>
  </si>
  <si>
    <t>Aguilia, S.A. de C.V.</t>
  </si>
  <si>
    <t>21171-0000-0001-0001-0000</t>
  </si>
  <si>
    <t>I.V.A Retenido</t>
  </si>
  <si>
    <t>Se paga de forma mensual</t>
  </si>
  <si>
    <t>21171-0000-0001-0002-0000</t>
  </si>
  <si>
    <t>10% I.S.R Retenido</t>
  </si>
  <si>
    <t>21171-0000-0001-0003-0000</t>
  </si>
  <si>
    <t>1% Impto. Cedular Retenido</t>
  </si>
  <si>
    <t>21179-0000-0002-0001-0001</t>
  </si>
  <si>
    <t>Cat 0.02%  C.M.I.C OBRAS</t>
  </si>
  <si>
    <t>Se paga  de forma semestral</t>
  </si>
  <si>
    <t>21179-0000-0002-0001-0002</t>
  </si>
  <si>
    <t>Obra Social 0.5% C.M.I.C OBRAS</t>
  </si>
  <si>
    <t>21179-0000-0002-0001-0003</t>
  </si>
  <si>
    <t>Divo 0.5%C.M.I.C OBRAS</t>
  </si>
  <si>
    <t>21179-0000-0002-0002-0001</t>
  </si>
  <si>
    <t>0.5% C.M.I.C OBRAS</t>
  </si>
  <si>
    <t>21179-0000-0002-0003-0001</t>
  </si>
  <si>
    <t>Divo 0.5% C.N.E.C. ESTUDIOS Y PROYECTOS</t>
  </si>
  <si>
    <t>21179-0000-0002-0004-0001</t>
  </si>
  <si>
    <t>C.E.N.E.C. SUPERVISION Y PROYECTOS</t>
  </si>
  <si>
    <t>21190-0000-0201-0022-0012</t>
  </si>
  <si>
    <t>Presidencia Municipal dif. en subsidio Gasto Corriente diciembre</t>
  </si>
  <si>
    <t>Recurso a pagar x dif. Pago de nóminas</t>
  </si>
  <si>
    <t>21190-0000-0600-0011-0000</t>
  </si>
  <si>
    <t>Axxa Proyectos y Construcciones, S.A. de</t>
  </si>
  <si>
    <t>Depósito por  devolución de recurso</t>
  </si>
  <si>
    <t>21190-0000-0600-0012-0000</t>
  </si>
  <si>
    <t>J.Jesus Gaytan Fraga</t>
  </si>
  <si>
    <t>Recurso a pagar x amort. de más en anticipo</t>
  </si>
  <si>
    <t>21190-0000-0600-0013-0000</t>
  </si>
  <si>
    <t>M EN A &amp; ARQ. José Alberto de Jesús Quir</t>
  </si>
  <si>
    <t>Reposición de fondo fijo</t>
  </si>
  <si>
    <t>21190-0000-0600-0014-0000</t>
  </si>
  <si>
    <t>Guerrero Torres Sergio Rodrigo</t>
  </si>
  <si>
    <t>21190-0000-0600-0018-0000</t>
  </si>
  <si>
    <t>21190-0000-0600-0020-0000</t>
  </si>
  <si>
    <t>HSBC México, S. A.</t>
  </si>
  <si>
    <t>Aclaración por expedir de forma duplicada un cheque</t>
  </si>
  <si>
    <t>21620-0000-0000-0000-0000</t>
  </si>
  <si>
    <t>FONDOS EN ADMINISTRACIÓN A CORTO PLAZO</t>
  </si>
  <si>
    <t>ACREEDORA</t>
  </si>
  <si>
    <t>Aportaciones de Cooperadores, recurso para pago de proyectos (obra Institucional)</t>
  </si>
  <si>
    <t>22520-0000-0001-0000-0000</t>
  </si>
  <si>
    <t>OBRA DIVERSA COMUNITARIA</t>
  </si>
  <si>
    <t>Aportaciones para obras diversas</t>
  </si>
  <si>
    <t>22520-0000-0002-0000-0000</t>
  </si>
  <si>
    <t>OBRA DIVERSA RURAL</t>
  </si>
  <si>
    <t>22520-0000-0006-0000-0000</t>
  </si>
  <si>
    <t>ALUMBRADO PÚBLICO</t>
  </si>
  <si>
    <t>22520-0000-0007-0000-0000</t>
  </si>
  <si>
    <t>DIRECCIÓN GENERAL DE ECONOMÍA</t>
  </si>
  <si>
    <t>22530-0000-0001-0000-0000</t>
  </si>
  <si>
    <t>RECAUDACIÓN</t>
  </si>
  <si>
    <t>Aportaciones de Obras No Iniciadas</t>
  </si>
  <si>
    <t>'22550-0000-0001-0000-0000</t>
  </si>
  <si>
    <t>OBRAS CANCELADAS</t>
  </si>
  <si>
    <t>Recurso a devolver  a los cooperadores por obras canceladas</t>
  </si>
  <si>
    <t>22550-0000-0002-0000-0000</t>
  </si>
  <si>
    <t>SALDOS A FAVOR COOPERADORES DE CARTERA</t>
  </si>
  <si>
    <t>Recurso a devolver  a los cooperadores por saldos a favor</t>
  </si>
  <si>
    <t>22490-0000-0002-9997-0021</t>
  </si>
  <si>
    <t>RECURSO P/PROYECTOS 2016 FROI</t>
  </si>
  <si>
    <t>Recurso para el pago de obra de pavimentación calles</t>
  </si>
  <si>
    <t>22490-0000-0002-9998-0020</t>
  </si>
  <si>
    <t>APORTACONES P/GASTOS GENERALES Año 2015</t>
  </si>
  <si>
    <t>22490-0000-0002-9998-0021</t>
  </si>
  <si>
    <t>APORTACONES P/GASTOS GENERALES Año 2016</t>
  </si>
  <si>
    <t>22490-0000-0002-9998-0022</t>
  </si>
  <si>
    <t>APORTACONES P/GASTOS GENERALES Año 2017</t>
  </si>
  <si>
    <t>22490-0000-0002-9999-0022</t>
  </si>
  <si>
    <t>RECURSO P/OBRA 2017</t>
  </si>
  <si>
    <t>22490-0000-0002-9999-0023</t>
  </si>
  <si>
    <t>Recurso para obra programa 3x1 migra2017</t>
  </si>
  <si>
    <t>22490-0000-0003-0004-0000</t>
  </si>
  <si>
    <t>INGRESOS POR RECAUDAR ACCESORIOS</t>
  </si>
  <si>
    <t>Recurso aplicación  PAE  a ctas. cartera vencida</t>
  </si>
  <si>
    <r>
      <t xml:space="preserve">NOTAS A LOS ESTADOS FINANCIEROS DE </t>
    </r>
    <r>
      <rPr>
        <b/>
        <sz val="8"/>
        <color indexed="10"/>
        <rFont val="Arial"/>
        <family val="2"/>
      </rPr>
      <t>ANUAL</t>
    </r>
    <r>
      <rPr>
        <b/>
        <sz val="8"/>
        <rFont val="Arial"/>
        <family val="2"/>
      </rPr>
      <t xml:space="preserve"> DE </t>
    </r>
    <r>
      <rPr>
        <b/>
        <sz val="8"/>
        <color indexed="10"/>
        <rFont val="Arial"/>
        <family val="2"/>
      </rPr>
      <t>2016</t>
    </r>
  </si>
  <si>
    <t>41310-3100-0001-0000-0000</t>
  </si>
  <si>
    <t>APORTACIONES  COOPERADORES PARA GASTOS GENERALES</t>
  </si>
  <si>
    <t>Recurso obtenido de las aportaciones de los vecinos de obras en proceso</t>
  </si>
  <si>
    <t>41310-3100-0002-0000-0000</t>
  </si>
  <si>
    <t>ACCESORIOS (RECARGOS,GASTOS DE EJEC. Y GTOS REQ.)</t>
  </si>
  <si>
    <t>Recurso pagado de la aplicación del PAE a coop. Cartera vencida</t>
  </si>
  <si>
    <t>41310-3100-0003-0000-0000</t>
  </si>
  <si>
    <t>DEDUCTIVAS A CONTRATISTAS</t>
  </si>
  <si>
    <t>Recurso de retenciones a los contratistas de pago de estimaciones  de obra para apoyos social</t>
  </si>
  <si>
    <t>42230-0930-0001-0001-0000</t>
  </si>
  <si>
    <t>SUBSIDIO PARA GASTO CORRIENTE</t>
  </si>
  <si>
    <t>Recurso obtenido del Fideicomitente (Presidencia Municipal)</t>
  </si>
  <si>
    <t>43190-0520-0001-0000-0000</t>
  </si>
  <si>
    <t>RENDIMIENTOS BANCARIOS</t>
  </si>
  <si>
    <t>Productos financieros generados por cta. Inversión</t>
  </si>
  <si>
    <t xml:space="preserve">Recurso obtenidos por intereses </t>
  </si>
  <si>
    <t>51210-2111-0000-0000-0000</t>
  </si>
  <si>
    <t>51210-2121-0000-0000-0000</t>
  </si>
  <si>
    <t>Materiales y útiles de impresión y repro</t>
  </si>
  <si>
    <t>51210-2141-0000-0000-0000</t>
  </si>
  <si>
    <t>Materiales y útiles de tecnologías de la</t>
  </si>
  <si>
    <t>51210-2151-0000-0000-0000</t>
  </si>
  <si>
    <t>51210-2161-0000-0000-0000</t>
  </si>
  <si>
    <t>51220-2211-0000-0000-0000</t>
  </si>
  <si>
    <t>51240-2461-0000-0000-0000</t>
  </si>
  <si>
    <t>51240-2481-0000-0000-0000</t>
  </si>
  <si>
    <t>51250-2531-0000-0000-0000</t>
  </si>
  <si>
    <t>51260-2612-0000-0000-0000</t>
  </si>
  <si>
    <t>Combustibles, lubricantes operativas</t>
  </si>
  <si>
    <t>51260-2613-0000-0000-0000</t>
  </si>
  <si>
    <t>Combustibles, lubricantes administrativa</t>
  </si>
  <si>
    <t>51270-2712-0000-0000-0000</t>
  </si>
  <si>
    <t>Vestuario y uniformes  opertativas</t>
  </si>
  <si>
    <t>51270-2721-0000-0000-0000</t>
  </si>
  <si>
    <t>Prendas de seguridad y protección person</t>
  </si>
  <si>
    <t>51290-2911-0000-0000-0000</t>
  </si>
  <si>
    <t>51290-2931-0000-0000-0000</t>
  </si>
  <si>
    <t>Refacciones y accesorios menores de mobiliario y equipo de administración, educacional y recreativo.</t>
  </si>
  <si>
    <t>51290-2941-0000-0000-0000</t>
  </si>
  <si>
    <t>Refacciones y accesorios menores de equi</t>
  </si>
  <si>
    <t>51290-2961-0000-0000-0000</t>
  </si>
  <si>
    <t>Refacciones y accesorios menores de  tra</t>
  </si>
  <si>
    <t>51310-3141-0000-0000-0000</t>
  </si>
  <si>
    <t>51310-3151-0000-0000-0000</t>
  </si>
  <si>
    <t>51310-3171-0000-0000-0000</t>
  </si>
  <si>
    <t>Servicios de acceso de Internet, redes y</t>
  </si>
  <si>
    <t>51310-3181-0000-0000-0000</t>
  </si>
  <si>
    <t>Servicios postales y de mensajería</t>
  </si>
  <si>
    <t>51320-3291-0000-0000-0000</t>
  </si>
  <si>
    <t>51330-3341-0000-0000-0000</t>
  </si>
  <si>
    <t>Servicios de capacitación</t>
  </si>
  <si>
    <t>51330-3361-0000-0000-0000</t>
  </si>
  <si>
    <t>51330-3363-0000-0000-0000</t>
  </si>
  <si>
    <t>Servicio de Fotocopiado  e Impresión</t>
  </si>
  <si>
    <t>51340-3411-0000-0000-0000</t>
  </si>
  <si>
    <t>51340-3451-0000-0000-0000</t>
  </si>
  <si>
    <t>51350-3511-0000-0000-0000</t>
  </si>
  <si>
    <t>51350-3512-0000-0000-0000</t>
  </si>
  <si>
    <t>51350-3521-0000-0000-0000</t>
  </si>
  <si>
    <t>Instalación, reparación y mtto. de admin</t>
  </si>
  <si>
    <t>51350-3531-0000-0000-0000</t>
  </si>
  <si>
    <t>Instalación, reparación y mtto de cómput</t>
  </si>
  <si>
    <t>51350-3551-0000-0000-0000</t>
  </si>
  <si>
    <t>Reparación y mantenimiento de equipo de</t>
  </si>
  <si>
    <t>51350-3581-0000-0000-0000</t>
  </si>
  <si>
    <t>Servicios de limpieza y manejo de desech</t>
  </si>
  <si>
    <t>51360-3611-0000-0000-0000</t>
  </si>
  <si>
    <t>Difusión por radio, televisión y otros medios de mensajes sobre programas y actividades gubernamentales.</t>
  </si>
  <si>
    <t>51360-3612-0000-0000-0000</t>
  </si>
  <si>
    <t>Impresion y elaboracion de publicaciones oficiales y de informacion en general para difusión</t>
  </si>
  <si>
    <t>51370-3721-0000-0000-0000</t>
  </si>
  <si>
    <t>51370-3751-0000-0000-0000</t>
  </si>
  <si>
    <t>Viáticos en el país.</t>
  </si>
  <si>
    <t>51370-3791-0000-0000-0000</t>
  </si>
  <si>
    <t>51380-3812-0000-0000-0000</t>
  </si>
  <si>
    <t>51380-3821-0000-0000-0000</t>
  </si>
  <si>
    <t>Gastos de orden social y cultural.</t>
  </si>
  <si>
    <t>51380-3851-0000-0000-0000</t>
  </si>
  <si>
    <t>51380-3852-0000-0000-0000</t>
  </si>
  <si>
    <t>51390-3921-0000-0000-0000</t>
  </si>
  <si>
    <t>52220-4241-0000-0000-0000</t>
  </si>
  <si>
    <t>Transferencias  entidades municipales</t>
  </si>
  <si>
    <t>Recurso pagado a la Presidencia Municipal x dif. En pago del Capítulo 1000  *Servicios Personales* y partida 3981</t>
  </si>
  <si>
    <t>52410-4411-0000-0000-0000</t>
  </si>
  <si>
    <t>Ayudas sociales a personas</t>
  </si>
  <si>
    <t>55151-0000-0000-0000-0000</t>
  </si>
  <si>
    <t>DEPRECIACIÓN DE MOBILIARIO Y EQUIPO DE A</t>
  </si>
  <si>
    <t>55156-0000-0000-0000-0000</t>
  </si>
  <si>
    <t>55174-0000-0000-0000-0000</t>
  </si>
  <si>
    <t>AMORTIZACIÓN DE LICENCIAS</t>
  </si>
  <si>
    <t>32200-0000-0001-0000-0000</t>
  </si>
  <si>
    <t>EJERCICIO 1996</t>
  </si>
  <si>
    <t>SUPERAVIT EN OBRA</t>
  </si>
  <si>
    <t>32200-0000-0002-0000-0000</t>
  </si>
  <si>
    <t>EJERCICIO 1997</t>
  </si>
  <si>
    <t>32200-0000-0003-0000-0000</t>
  </si>
  <si>
    <t>EJERCICIO 1998</t>
  </si>
  <si>
    <t>32200-0000-0004-0000-0000</t>
  </si>
  <si>
    <t>EJERCICIO 1999</t>
  </si>
  <si>
    <t>32200-0000-0005-0000-0000</t>
  </si>
  <si>
    <t>EJERCICIO 2000</t>
  </si>
  <si>
    <t>32200-0000-0006-0000-0000</t>
  </si>
  <si>
    <t>EJERCICIO 2001</t>
  </si>
  <si>
    <t>DEFICIT EN OBRA</t>
  </si>
  <si>
    <t>32200-0000-0007-0000-0000</t>
  </si>
  <si>
    <t>EJERCICIO 2002</t>
  </si>
  <si>
    <t>32200-0000-0008-0000-0000</t>
  </si>
  <si>
    <t>EJERCICIO 2003</t>
  </si>
  <si>
    <t>32200-0000-0009-0000-0000</t>
  </si>
  <si>
    <t>EJERCICIO 2004</t>
  </si>
  <si>
    <t>32200-0000-0010-0000-0000</t>
  </si>
  <si>
    <t>32200-0000-0011-0000-0000</t>
  </si>
  <si>
    <t>32200-0000-0012-0000-0000</t>
  </si>
  <si>
    <t>32200-0000-0013-0000-0000</t>
  </si>
  <si>
    <t>32200-0000-0014-0000-0000</t>
  </si>
  <si>
    <t>32200-0000-0015-0000-0000</t>
  </si>
  <si>
    <t>32200-0000-0016-0000-0000</t>
  </si>
  <si>
    <t>32200-0000-0017-0000-0000</t>
  </si>
  <si>
    <t>32200-0000-0018-0000-0000</t>
  </si>
  <si>
    <t>32200-0000-0019-0000-0000</t>
  </si>
  <si>
    <t>32200-0000-0020-0000-0000</t>
  </si>
  <si>
    <t>32200-0000-0021-0000-0000</t>
  </si>
  <si>
    <t>Resultado del Ejercicio</t>
  </si>
  <si>
    <t>Estado de Actividades</t>
  </si>
  <si>
    <t>11112-0000-0001-0001-0000</t>
  </si>
  <si>
    <t>Fondo Fijo</t>
  </si>
  <si>
    <t>11140-0000-0000-0001</t>
  </si>
  <si>
    <t>BAJIO 206</t>
  </si>
  <si>
    <t>PAGARE CON RENDIMIENTO LIQUIDABLE  AL VENCIMIENTO</t>
  </si>
  <si>
    <t>11140-0000-0000-0109</t>
  </si>
  <si>
    <t>BAJIO 501 ESCOMBRERA</t>
  </si>
  <si>
    <t>11140-0000-0000-0110</t>
  </si>
  <si>
    <t>BAJIO 214</t>
  </si>
  <si>
    <t>11140-0000-0000-0111</t>
  </si>
  <si>
    <t>BAJIO CTA 8898</t>
  </si>
  <si>
    <t>11140-0000-0000-0112</t>
  </si>
  <si>
    <t>BAJIO CTA 8799</t>
  </si>
  <si>
    <t>11220-0000-0000-0001</t>
  </si>
  <si>
    <t>AGUSTIN SANCHEZ MARES</t>
  </si>
  <si>
    <t>11220-0000-0000-0002</t>
  </si>
  <si>
    <t>SERVICIO JARAMILLO SA DE CV</t>
  </si>
  <si>
    <t>11220-0000-0000-0003</t>
  </si>
  <si>
    <t>SERVICIO BLVD. AEROPUERTO SA DE CV</t>
  </si>
  <si>
    <t>11220-0000-0000-0004</t>
  </si>
  <si>
    <t>ESTACION DE SERVICIO LAS HUERTAS SA DE CV</t>
  </si>
  <si>
    <t>11220-0000-0000-0005</t>
  </si>
  <si>
    <t>SUPER SERVICIO BLVD. AEROPUERTO SA DE CV</t>
  </si>
  <si>
    <t>11220-0000-0000-0006</t>
  </si>
  <si>
    <t>COMBUSTIBLE BONANZA SA DE CV</t>
  </si>
  <si>
    <t>11220-0000-0000-0007</t>
  </si>
  <si>
    <t>JUDAS ENRIQUE MORENO</t>
  </si>
  <si>
    <t>11220-0000-0000-0019</t>
  </si>
  <si>
    <t>MA VIVIAN PADILLA GARCIA</t>
  </si>
  <si>
    <t>11240-0000-0000-0001</t>
  </si>
  <si>
    <t>CONTRIBUYENTE O CIUDADANO POR PAE</t>
  </si>
  <si>
    <t>11240-0000-0000-0002</t>
  </si>
  <si>
    <t>IVA ACREDITABLE X PAGAR</t>
  </si>
  <si>
    <t>11240-0000-0000-0003</t>
  </si>
  <si>
    <t>IVA ACREDITABLE PAGADO</t>
  </si>
  <si>
    <t>11240-0000-0000-0004</t>
  </si>
  <si>
    <t>IVA TRASLADADO RETENIDO POR LYRBA</t>
  </si>
  <si>
    <t>11240-0000-0000-0005</t>
  </si>
  <si>
    <t>IVA X RETENER LYRBA</t>
  </si>
  <si>
    <t>11240-0000-0000-0006</t>
  </si>
  <si>
    <t>IVA ACREDITABLE pagado</t>
  </si>
  <si>
    <t>11240-0000-0000-0007</t>
  </si>
  <si>
    <t>IVA X RETENER RUTAS</t>
  </si>
  <si>
    <t>11240-0000-0000-0008</t>
  </si>
  <si>
    <t>IVA A FAVOR EJERCICIO 2012</t>
  </si>
  <si>
    <t>11240-0000-0000-0009</t>
  </si>
  <si>
    <t>IVA A FAVOR EJERCICIO 2013</t>
  </si>
  <si>
    <t>11240-0000-0000-0010</t>
  </si>
  <si>
    <t>IVA A FAVOR EJERCICIO 2014</t>
  </si>
  <si>
    <t>11240-0000-0000-0011</t>
  </si>
  <si>
    <t>IVA DE RECOLECCION</t>
  </si>
  <si>
    <t>11240-0000-0000-0012</t>
  </si>
  <si>
    <t>IVA SUBSIDIO GASTO CORRIENTE</t>
  </si>
  <si>
    <t>11240-0000-0000-0013</t>
  </si>
  <si>
    <t>IVA SALDO A FAVOR EJERCICIO 2015</t>
  </si>
  <si>
    <t>11240-0000-0000-0014</t>
  </si>
  <si>
    <t>IVA RETENIDO X VENTA DE RESICLADOS</t>
  </si>
  <si>
    <t>11240-5421-0000-0000</t>
  </si>
  <si>
    <t>11230-0000-0001-0001</t>
  </si>
  <si>
    <t>BANAMEX CTA 1095528 IDE</t>
  </si>
  <si>
    <t>se inicia proceso de devolucion ante SAT</t>
  </si>
  <si>
    <t>ya sobrepaso el plazo de 365 dias</t>
  </si>
  <si>
    <t>11230-0000-0001-0005</t>
  </si>
  <si>
    <t>INGRESOS POR COBRAR</t>
  </si>
  <si>
    <t>se inicia oficio de cancelacion de cuentas incobrables</t>
  </si>
  <si>
    <t>11230-0000-0000-0002</t>
  </si>
  <si>
    <t>Factura pendiente de pago por parte del Municipio</t>
  </si>
  <si>
    <t>Dentro del plazo establecido</t>
  </si>
  <si>
    <t>12340-6121-0000-0000</t>
  </si>
  <si>
    <t>EDIFICACION NO HABITACIONAL</t>
  </si>
  <si>
    <t>ANUAL</t>
  </si>
  <si>
    <t>12410-0000-0000</t>
  </si>
  <si>
    <t>12420-0000-0000</t>
  </si>
  <si>
    <t>12430-0000-0000</t>
  </si>
  <si>
    <t>EQUIPO E INSTRUMENTAL MEDICO Y DE LABORATORIO</t>
  </si>
  <si>
    <t>12440-0000-0000</t>
  </si>
  <si>
    <t>12450-0000-0000</t>
  </si>
  <si>
    <t>12460-0000-0000</t>
  </si>
  <si>
    <t>MAQUINARIA, OTROS EQUIPOS Y HERRAMIENTA</t>
  </si>
  <si>
    <t>12470-0000-0000</t>
  </si>
  <si>
    <t>12490-0000-0000</t>
  </si>
  <si>
    <t>OTROS BIENES MUEBLES</t>
  </si>
  <si>
    <t>DEPRECIACION DE BIENES INMUEBLES</t>
  </si>
  <si>
    <t>Linea Recta</t>
  </si>
  <si>
    <t>12630-5111-0000-0000</t>
  </si>
  <si>
    <t>12630-5112-0000-0000</t>
  </si>
  <si>
    <t>12630-5113-0000-0000</t>
  </si>
  <si>
    <t>12630-5114-0000-0000</t>
  </si>
  <si>
    <t>EQUIPO DE RADIOCUMUNICACION</t>
  </si>
  <si>
    <t>12630-5115-0000-0000</t>
  </si>
  <si>
    <t>12630-5116-0000-0000</t>
  </si>
  <si>
    <t>12630-5122-0000-0000</t>
  </si>
  <si>
    <t>DEP. ACUM. DE EQUIPO MEDICO Y DE LAB.</t>
  </si>
  <si>
    <t>12630-5117-0000-0000</t>
  </si>
  <si>
    <t>12630-5118-0000-0000</t>
  </si>
  <si>
    <t>DEP. ACUM. DE CAMARAS Y VIDEO</t>
  </si>
  <si>
    <t>12630-5119-0000-0000</t>
  </si>
  <si>
    <t>DEP. ACUM. DE CAJA DE ESCOMBRERAS</t>
  </si>
  <si>
    <t>12630-5120-0000-0000</t>
  </si>
  <si>
    <t>DEP. ACUM. DE SOFTWARE</t>
  </si>
  <si>
    <t>12630-5121-0000-0000</t>
  </si>
  <si>
    <t>DEP. ACUM. DE EQUIPO DE DEFENSA</t>
  </si>
  <si>
    <t>12630-5695-0000-0000</t>
  </si>
  <si>
    <t>DEP. ACUM. DE OTROS EQUIPOS</t>
  </si>
  <si>
    <t>12510-5971-0000-0000</t>
  </si>
  <si>
    <t>12650-5911-0000-0001</t>
  </si>
  <si>
    <t>AMORTIZACION ACUMULADA DE SOFTWARE</t>
  </si>
  <si>
    <t>11910-0000-0000-0000</t>
  </si>
  <si>
    <t>VALORES EN GARANTIA</t>
  </si>
  <si>
    <t>GARANTIA PARA CONTRATO DE COMBUSTIBLE</t>
  </si>
  <si>
    <t>21120-0000-0000-0145</t>
  </si>
  <si>
    <t>DINAMICA DEL CENTRO SA DE CV</t>
  </si>
  <si>
    <t>CREACION DE PASIVOS Y COMPROMISOS</t>
  </si>
  <si>
    <t>21120-0000-0000-0178</t>
  </si>
  <si>
    <t>MUELLES Y MOFLES M Y M SA DE CV</t>
  </si>
  <si>
    <t>21120-0000-0000-0216</t>
  </si>
  <si>
    <t>EDENRED MEXICO SA DE CV</t>
  </si>
  <si>
    <t>21120-0000-0000-0250</t>
  </si>
  <si>
    <t>21120-0000-0000-0305</t>
  </si>
  <si>
    <t>CIA FERREMAS SA DE CV</t>
  </si>
  <si>
    <t>21120-0000-0000-0316</t>
  </si>
  <si>
    <t>INDUSTRIAL FED´S SA DE CV</t>
  </si>
  <si>
    <t>21120-0000-0000-0331</t>
  </si>
  <si>
    <t>RUTAS LYBA SIN FACTURAS</t>
  </si>
  <si>
    <t>21120-0000-0000-0356</t>
  </si>
  <si>
    <t>ARTE Y COLOR DIGITAL SA DE CV</t>
  </si>
  <si>
    <t>21120-0000-0000-0452</t>
  </si>
  <si>
    <t>AG PROENVIRO SA DE CV</t>
  </si>
  <si>
    <t>21120-0000-0000-0471</t>
  </si>
  <si>
    <t>INDUSTRIAS METALICAS DE MONCLOVA SA DE CV</t>
  </si>
  <si>
    <t>21120-0000-0000-0484</t>
  </si>
  <si>
    <t>MUEBLES SIRIUS SA DE CV</t>
  </si>
  <si>
    <t>21120-0000-0187-0001</t>
  </si>
  <si>
    <t>RUTAS LYRBA</t>
  </si>
  <si>
    <t>21120-0000-0281-0112</t>
  </si>
  <si>
    <t>TECNOVIGILANCIA SA DE CV</t>
  </si>
  <si>
    <t>21170-0000-0000-0002</t>
  </si>
  <si>
    <t>ISR RETENIDO POR HONORARIOS</t>
  </si>
  <si>
    <t>21170-0000-0000-0003</t>
  </si>
  <si>
    <t>CEDULAR RETENIDO</t>
  </si>
  <si>
    <t>21170-0000-0000-0005</t>
  </si>
  <si>
    <t>IVA TRASLADO COBRADO CONTRATOS</t>
  </si>
  <si>
    <t>21170-0000-0000-0006</t>
  </si>
  <si>
    <t>IVA TRASLADADO COBRADO BQB</t>
  </si>
  <si>
    <t>21170-0000-0000-0007</t>
  </si>
  <si>
    <t>IVA POR COBRAR</t>
  </si>
  <si>
    <t>21170-0000-0000-0020</t>
  </si>
  <si>
    <t xml:space="preserve">IVA POR PAGAR </t>
  </si>
  <si>
    <t>21190-0000-0000-0139</t>
  </si>
  <si>
    <t>MAQUINAS REFACCIONES Y SERVICIO SA DE CV</t>
  </si>
  <si>
    <t>21190-0000-0000-0184</t>
  </si>
  <si>
    <t>MAPEQ MAYORISTAS EN PAPELERIA SA DE CV</t>
  </si>
  <si>
    <t>21190-0000-0000-0343</t>
  </si>
  <si>
    <t>COMERCIALIZACION OFITODO SA DE CV</t>
  </si>
  <si>
    <t>21190-0000-0000-0349</t>
  </si>
  <si>
    <t>GRAFIMPRELI SA DE CV</t>
  </si>
  <si>
    <t>21190-0000-0000-0425</t>
  </si>
  <si>
    <t>MERCOKAM S.A DE C.V</t>
  </si>
  <si>
    <t>NOTAS A LOS ESTADOS FINANCIEROS DEL 01 DE ENERO AL 30 DE JUNIO DE 2017</t>
  </si>
  <si>
    <t>41430-4301-0000-1002</t>
  </si>
  <si>
    <t>CONTRATOS NUEVOS Y RENOVACIONES</t>
  </si>
  <si>
    <t>INGRESOS PROPIOS POR CONTRATOS NUEVOS DE RECOLECCION A NEGOCIOS</t>
  </si>
  <si>
    <t>41430-4301-0000-1006</t>
  </si>
  <si>
    <t>DISPOSICION FINAL DE ESCOMBRO</t>
  </si>
  <si>
    <t>INGRESOS PROPIOS POR LA RECEPCION DE DISPOSICION FINAL DE ESCOMBRO</t>
  </si>
  <si>
    <t>41590-5103-0000-1003</t>
  </si>
  <si>
    <t>INGRESOS POR BASURA QUE NO ES BASURA</t>
  </si>
  <si>
    <t>INGRESOS PROPIOS POR  LA VENTA DE RECICLADOS BASURA QUE NO ES BASURA</t>
  </si>
  <si>
    <t>41690-6109-0000-1004</t>
  </si>
  <si>
    <t>MULTAS</t>
  </si>
  <si>
    <t>INGRESOS PROPIOS POR SANCIONES IMPUESTAS A CONTRATISTAS</t>
  </si>
  <si>
    <t>42230-9000-0000-0018</t>
  </si>
  <si>
    <t>SUBSIDIOS 2016</t>
  </si>
  <si>
    <t>INGRESOS PROPIOS POR SUBSIDIO DE GASTO CORRIENTE (MUNICIPAL) Y PROYECTO DE RECOLECCION DE BASURA (FEDERAL), PROYECTO DE PLANTA DE LEXIVIADOS.</t>
  </si>
  <si>
    <t>43100-0000-0000-0000</t>
  </si>
  <si>
    <t>INGRESOS FINANCIEROS</t>
  </si>
  <si>
    <t>PRODUCTOS FINANCIEROS Y OTROS INGRESOS</t>
  </si>
  <si>
    <t>INTERESES GENERADOS POR LAS INVERSIONES EN BANCOS</t>
  </si>
  <si>
    <t>43990-0000-0000-0000</t>
  </si>
  <si>
    <t>OTROS INGRESOS Y BENEFICIOS VARIOS</t>
  </si>
  <si>
    <t>DIFERENCIAS POR REDONDEOS, POR EMISION DE CONSTANCIAS Y VENTA DE BASES DE LAS LICITACIONES PÚBLICAS</t>
  </si>
  <si>
    <t>DIFERENCIAS EN COBROS Y REEMBOLSOS POR DAÑOS CAUSADOS A BIENES DEL SIAP, EMISION DE CONSTANCIAS POR LA VALIDACION DE TIRO DE ESCOMBRO Y VENTA DE BASES DE LICITACIONES PÚBLICAS.</t>
  </si>
  <si>
    <t>51110-0000-0000-0000</t>
  </si>
  <si>
    <t>REMUNERACIONES AL PERSONAL PERMANENTE</t>
  </si>
  <si>
    <t>SIN EROGACION</t>
  </si>
  <si>
    <t>51120-0000-0000-0000</t>
  </si>
  <si>
    <t>REMUNERACIONES AL PERSONAL DE CARACTER TRANSITORIO</t>
  </si>
  <si>
    <t>HONORARIOS PROFESIONALES DEL PERSONAL DEL SIAP CONTRATADO EN ESTE ESQUEMA. DEPTO. DE COMERCIALIZACION</t>
  </si>
  <si>
    <t>51130-0000-0000-0000</t>
  </si>
  <si>
    <t>REMUNERACIONES ADICIONALES Y ESPECIALES</t>
  </si>
  <si>
    <t>51140-0000-0000-0000</t>
  </si>
  <si>
    <t>SEGURIDAD SOCIAL</t>
  </si>
  <si>
    <t>51150-0000-0000-0000</t>
  </si>
  <si>
    <t>LIQUIDACIONES POR INDEMNIZACIONES Y POR SUELDOS</t>
  </si>
  <si>
    <t>FINIQUITO PERSONAL DE COMERCIALIZACION</t>
  </si>
  <si>
    <t>51210-0000-0000-0000</t>
  </si>
  <si>
    <t>MATERIALES DE ADMON, EMISION DE DOCTOS, Y ARTICULO</t>
  </si>
  <si>
    <t>PAPELERIA  Y ARTICULOS DE OFICINA PARA AREAS ADMVAS. DEL SIAP</t>
  </si>
  <si>
    <t>51220-0000-0000-0000</t>
  </si>
  <si>
    <t xml:space="preserve">ALIMENTOS Y UTENSILIOS </t>
  </si>
  <si>
    <t>COMIDAS DE PERSONAL  OPERATIVO QUE CUBRIO EL EVENTO DE RALLY 2017</t>
  </si>
  <si>
    <t>51230-0000-0000-0000</t>
  </si>
  <si>
    <t xml:space="preserve">MATERIAS PRIMAS Y MATERIALES </t>
  </si>
  <si>
    <t>51240-0000-0000-0000</t>
  </si>
  <si>
    <t>MATERIALES Y ARTICULOS DE CONSTRUCCION Y REPARACION</t>
  </si>
  <si>
    <t>SUMINISTRO DE MATERIALES PARA MANTENIMIENTO  DE LAS AREAS ADVAS. DEL SIAP</t>
  </si>
  <si>
    <t>51250-0000-0000-0000</t>
  </si>
  <si>
    <t>PRODUCTOS QUIMICOS, FARMACEUTICOS Y DE LABORATORIO</t>
  </si>
  <si>
    <t>PRODUCTOS QUIMICOS PARA LA PLANTA DE LEXIVIADOS</t>
  </si>
  <si>
    <t>51260-0000-0000-0000</t>
  </si>
  <si>
    <t>SUMINISTRO DE COMBUSTIBLE, ACEITES Y LUBRICANTES PARA UNIDADES OPERATIVAS Y ADMINISTRATIVAS DEL SIAP</t>
  </si>
  <si>
    <t>51270-0000-0000-0000</t>
  </si>
  <si>
    <t>VESTUARIOS, BLANCOS, PRENDAS DE PROTECCION Y DEPOR</t>
  </si>
  <si>
    <t>ADQUISION DE GUANTES, BOTAS, GABARDINAS PARA EL PERSONAL OPERATIVO DEL SIAP</t>
  </si>
  <si>
    <t>51290-0000-0000-0000</t>
  </si>
  <si>
    <t>HERRAMIENTAS, REFACCIONES Y ACCESORIOS MENORES</t>
  </si>
  <si>
    <t>REFACCIONES PARA MATTO DE UNIDADES Y MOBILIARIO DEL SIAP</t>
  </si>
  <si>
    <t>51310-0000-0000-0000</t>
  </si>
  <si>
    <t>SERVICIOS BASICOS</t>
  </si>
  <si>
    <t xml:space="preserve">SERVICIO DE TELEFONIA TRADICIONAL Y MOBIL </t>
  </si>
  <si>
    <t>51320-0000-0000-0000</t>
  </si>
  <si>
    <t>SERVICIOS DE ARRENDAMIENTO</t>
  </si>
  <si>
    <t>RENTA DE EQUPOS GPS, SMARPHONE Y CARPAS PARA EVENTO DEL RALLY</t>
  </si>
  <si>
    <t>51330-0000-0000-0000</t>
  </si>
  <si>
    <t>SERVICIOS PROFESIONALES, CIENTIFICOS Y TECNICOS</t>
  </si>
  <si>
    <t>IMPRESIONES OFICIALES Y EL SERVICIO DE VIGILANCIA EN LAS INSTALACIONES DEL SIAP</t>
  </si>
  <si>
    <t>51340-0000-0000-0000</t>
  </si>
  <si>
    <t>SERVICIOS FINANCIEROS, BANCARIOS Y COMERCIALES</t>
  </si>
  <si>
    <t>COMISIONES BANCARIAS, POR VENTAS Y ACARREOS DE UNIDADES A LA PENSION DEL SIAP Y  COMISIONES PROFESIONALES DEL PERSONAL DEL SIAP CONTRATADO EN ESTE ESQUEMA, ASI COMO EL PAGO DE LOS SEGUROS DE LOS BIENES PATRIMONIALES DEL SIAP</t>
  </si>
  <si>
    <t>51350-0000-0000-0000</t>
  </si>
  <si>
    <t>SERVICIOS DE INSTALACION, REPARACION, MANTENIMIENT</t>
  </si>
  <si>
    <t>PAGO DE SERVICIO DE RECOLECCION   Y MANTTO. PARA DE LOS CAMIONES PROPIEDAD DEL SIAP EN TALLERES EXTERNOS, ASI COMO EL SERVICIO DE RECOLECCION DE RUTAS RURALES, CUADRILLAS, RUTAS COMERCIALES, RUTAS DE MANTTO. Y ESPECIALES.</t>
  </si>
  <si>
    <t>51360-0000-0000-0000</t>
  </si>
  <si>
    <t xml:space="preserve">SERVICIOS DE COMUNICACIÓN SOCIAL Y PUBLICIDAD </t>
  </si>
  <si>
    <t>PUBLICACIONES DE VENTA DE BASES PARA LICITACIONES</t>
  </si>
  <si>
    <t>51370-0000-0000-0000</t>
  </si>
  <si>
    <t>PAGO DE ESTACIONAMIENTOS DE LAS UNIDADES OFICIALES AL ACUDIR A OTRAS DEPENDENCIAS DEL MUNICIPIO</t>
  </si>
  <si>
    <t>51380-0000-0000-0000</t>
  </si>
  <si>
    <t>SERVICIOS OFICIALES</t>
  </si>
  <si>
    <t>SERVICIO DE COFFE BREAK JUNTAS DEL CONSEJO DIRECTIVO Y COMPRA DE AGUA DE GARRAFON PARA EL PERSONAL DEL SIAP.</t>
  </si>
  <si>
    <t>51390-0000-0000-0000</t>
  </si>
  <si>
    <t>IEPS SOBRE CONSUMO DE COMBUSTIBLES Y LUBRICANTES Y COMISION POR EL MISMO SERVICIO</t>
  </si>
  <si>
    <t>51500-0000-0000-0000</t>
  </si>
  <si>
    <t>BIENES MUEBLES, INMUEBLES  E INTANGIBLES</t>
  </si>
  <si>
    <t>MESAS DE TRABAJO SOLICITADAS POR EDUCACION CIUDADANA</t>
  </si>
  <si>
    <t>51900-0000-0000-0000</t>
  </si>
  <si>
    <t>RENOVACION DE LICENCIAS PARA EQUIPOS DE COMPUTO</t>
  </si>
  <si>
    <t>55000-0000-0000-0000</t>
  </si>
  <si>
    <t>OTROS GASTOS Y PERDIDAS</t>
  </si>
  <si>
    <t>DIFERENCIAS AL MOMENTO DEL COBRO VS LO FACTURADO Y REGISTRO DE ROBO EN LA ESCOMBRERA DEL FONDO PARA CAMBIOS Y PARTE PROPOCIONAL DEL IVA NO ACREDITABLE POR LOS INGRESOS EXENTOS, REGISTRO DEL ROBO A NUESTRA CAJA FUERTE VENTA DE LA ESCOMBRERA DE LOS DIAS 23 Y 24 DE JUNIO Y LA COBRANZA DE COMERCIALIZACION DEL DIA 23 DE JUNIO, MISMA QUE SE DEPOSITABA EN ESTA.</t>
  </si>
  <si>
    <t>31000-0000-0000-0000</t>
  </si>
  <si>
    <t>ACTIVOS FIJOS DONADOS</t>
  </si>
  <si>
    <t>DONACIONES DE CAPITAL</t>
  </si>
  <si>
    <t>32200-0000-0000-0001</t>
  </si>
  <si>
    <t>REMANENTE EJERCICIO 2011</t>
  </si>
  <si>
    <t>32200-0000-0000-0002</t>
  </si>
  <si>
    <t>REMANENTE EJERCICIO 2012</t>
  </si>
  <si>
    <t>32200-0000-0000-0003</t>
  </si>
  <si>
    <t>REMANENTE EJERCICIO 2013</t>
  </si>
  <si>
    <t>32200-0000-0000-0004</t>
  </si>
  <si>
    <t>REMANENTE EJERCICIO 2014</t>
  </si>
  <si>
    <t>32200-0000-0000-0005</t>
  </si>
  <si>
    <t>REMANENTE EJERCICIO 2015</t>
  </si>
  <si>
    <t>32200-0000-0000-0006</t>
  </si>
  <si>
    <t>REMANENTE EJERCICIO 2016</t>
  </si>
  <si>
    <t>REMANENTE EJERCICIO 2017</t>
  </si>
  <si>
    <t>11110-0000-0000-0001</t>
  </si>
  <si>
    <t xml:space="preserve">SILVIA ELENA TORRES RODRIGUEZ </t>
  </si>
  <si>
    <t>11110-0000-0000-0009</t>
  </si>
  <si>
    <t>JUAN GERARDO ESQUIVEL HERNANDEZ</t>
  </si>
  <si>
    <t>11110-0000-0000-0010</t>
  </si>
  <si>
    <t>CAROLINZA IRAZU ZAVALA RODRIGUEZ</t>
  </si>
  <si>
    <t>11110-0000-0000-0011</t>
  </si>
  <si>
    <t>JOSE PADILLA BRAVO</t>
  </si>
  <si>
    <t>11120-0000-0000-0102</t>
  </si>
  <si>
    <t>BANAMEX CTA1095528</t>
  </si>
  <si>
    <t>11120-0000-0000-0103</t>
  </si>
  <si>
    <t>BAJIO CTA 61162140101 SUBSIDIOS</t>
  </si>
  <si>
    <t>11120-0000-0000-0104</t>
  </si>
  <si>
    <t>BAJIO CTA 61162060101</t>
  </si>
  <si>
    <t>11120-0000-0000-0105</t>
  </si>
  <si>
    <t>BAJIO CTA 401 SUBSIDIO 2012</t>
  </si>
  <si>
    <t>11120-0000-0000-0106</t>
  </si>
  <si>
    <t>BAJIO CTA 501 ESCOMBRERA</t>
  </si>
  <si>
    <t>11120-0000-0000-0107</t>
  </si>
  <si>
    <t>BAJIO CTA 5695</t>
  </si>
  <si>
    <t>11120-0000-0000-0108</t>
  </si>
  <si>
    <t>BAJIO 8616351 FONDO CONTINGENCIAS</t>
  </si>
  <si>
    <t>11120-0000-0000-0109</t>
  </si>
  <si>
    <t>BAJIO 742 SERV RECOLECCION</t>
  </si>
  <si>
    <t>11120-0000-0000-0112</t>
  </si>
  <si>
    <t>BAJIO CTA. 8799</t>
  </si>
  <si>
    <t>11120-0000-0000-0113</t>
  </si>
  <si>
    <t>11120-0000-0000-0114</t>
  </si>
  <si>
    <t>BAJIO No. CTA. 5657</t>
  </si>
  <si>
    <t xml:space="preserve">BAJIO 214 </t>
  </si>
  <si>
    <t>BAJIO 8898</t>
  </si>
  <si>
    <t>BAJIO 8799</t>
  </si>
  <si>
    <t>MOBILIARIO Y EQUIPO EDUCACIONAL Y RECRATIVO</t>
  </si>
  <si>
    <t>81100-0000-0000-0000</t>
  </si>
  <si>
    <t>81200-0000-0000-0000</t>
  </si>
  <si>
    <t>81300-0000-0000-0000</t>
  </si>
  <si>
    <t>81400-0000-0000-0000</t>
  </si>
  <si>
    <t>81500-0000-0000-0000</t>
  </si>
  <si>
    <t>82100-0000-0000-0000</t>
  </si>
  <si>
    <t>82200-0000-0000-0000</t>
  </si>
  <si>
    <t>82300-0000-0000-0000</t>
  </si>
  <si>
    <t>82400-0000-0000-0000</t>
  </si>
  <si>
    <t>PRESUPUESTO DE EGRESOS COMPROMETIDO</t>
  </si>
  <si>
    <t>82500-0000-0000-0000</t>
  </si>
  <si>
    <t>PRESUPUESTO DE EGRESOS DEVENGADO</t>
  </si>
  <si>
    <t>82600-0000-0000-0000</t>
  </si>
  <si>
    <t>82700-0000-0000-0000</t>
  </si>
  <si>
    <t>111511001</t>
  </si>
  <si>
    <t>DEL BAJIO 8392425 Estatal Mpal</t>
  </si>
  <si>
    <t>MULTICUENTA</t>
  </si>
  <si>
    <t>111511002</t>
  </si>
  <si>
    <t>DEL BAJIO 8508830 Mpal S Rural</t>
  </si>
  <si>
    <t>111511003</t>
  </si>
  <si>
    <t>DEL BAJIO 9711789 Estatal S Rural</t>
  </si>
  <si>
    <t>111511004</t>
  </si>
  <si>
    <t>DEL BAJIO 11133113 Prossapys</t>
  </si>
  <si>
    <t>112211001</t>
  </si>
  <si>
    <t>112211002</t>
  </si>
  <si>
    <t>112211003</t>
  </si>
  <si>
    <t>112211006</t>
  </si>
  <si>
    <t>CXC RECEPCIÓN DE AGUA</t>
  </si>
  <si>
    <t>112213005</t>
  </si>
  <si>
    <t>112214002</t>
  </si>
  <si>
    <t>CXC DOCUMENTACION</t>
  </si>
  <si>
    <t>112215001</t>
  </si>
  <si>
    <t>CXC CONVENIOS</t>
  </si>
  <si>
    <t>112312009</t>
  </si>
  <si>
    <t>PÓLIZA DE INGRESOS</t>
  </si>
  <si>
    <t>SALDA CON CIERRE DE EJERCICIO</t>
  </si>
  <si>
    <t>112312013</t>
  </si>
  <si>
    <t>CARGO X ABONO INDEBIDO</t>
  </si>
  <si>
    <t>112313001</t>
  </si>
  <si>
    <t>112313002</t>
  </si>
  <si>
    <t>REGISTRO DE CONVENIO PARA OBRAS</t>
  </si>
  <si>
    <t>EN PLAZO DE EJECUCIÓN</t>
  </si>
  <si>
    <t>112313003</t>
  </si>
  <si>
    <t>112315001</t>
  </si>
  <si>
    <t>RECAUDACIÓN POR SERVICIOS</t>
  </si>
  <si>
    <t>112911001</t>
  </si>
  <si>
    <t>112911002</t>
  </si>
  <si>
    <t>112911003</t>
  </si>
  <si>
    <t>SOLICITUD DE DEVOLUCIÓN ANTE AUTORIDAD</t>
  </si>
  <si>
    <t>AUTORIDAD NO REINTEGRA SALDOS A FAVOR</t>
  </si>
  <si>
    <t>113411001</t>
  </si>
  <si>
    <t>ANT. A CONTRATISTAS</t>
  </si>
  <si>
    <t>ANTICIPO SE AMORTIZA CONFORME AVANCE DE ESTIMACIONES</t>
  </si>
  <si>
    <t>NO SOBREPASA LOS PERIODOS ESTIPULADOS EN CONTRATO PARA EJECUCIÓN DE OBRA</t>
  </si>
  <si>
    <t>123461001</t>
  </si>
  <si>
    <t>123462001</t>
  </si>
  <si>
    <t>123531001</t>
  </si>
  <si>
    <t>123532001</t>
  </si>
  <si>
    <t>123535001</t>
  </si>
  <si>
    <t>126211001</t>
  </si>
  <si>
    <t>DEP. ACUM INFTRA AGUA</t>
  </si>
  <si>
    <t>4% ANUAL</t>
  </si>
  <si>
    <t>126212001</t>
  </si>
  <si>
    <t>DEP. ACUM INFTRA ALCANTARILLADO</t>
  </si>
  <si>
    <t>126214001</t>
  </si>
  <si>
    <t>DEP. ACUM INFTRA SANEAMIENTO</t>
  </si>
  <si>
    <t>211211001</t>
  </si>
  <si>
    <t>INGRESOS POR RECAUDACIÓN</t>
  </si>
  <si>
    <t>211311001</t>
  </si>
  <si>
    <t>CONVENIOS, APORTACIONES</t>
  </si>
  <si>
    <t>211712001</t>
  </si>
  <si>
    <t>211712002</t>
  </si>
  <si>
    <t>IVA TRASLADABLE</t>
  </si>
  <si>
    <t>211714004</t>
  </si>
  <si>
    <t>0.2 POR CIENTO ICIC</t>
  </si>
  <si>
    <t>0.5 POR CIENTO SFP</t>
  </si>
  <si>
    <t>211911005</t>
  </si>
  <si>
    <t>211911006</t>
  </si>
  <si>
    <t>211911007</t>
  </si>
  <si>
    <r>
      <t xml:space="preserve">NOTAS A LOS ESTADOS FINANCIEROS DE </t>
    </r>
    <r>
      <rPr>
        <b/>
        <sz val="8"/>
        <color indexed="10"/>
        <rFont val="Arial"/>
        <family val="2"/>
      </rPr>
      <t>TRIMESTRE JULIO-SEPTIEMBRE</t>
    </r>
    <r>
      <rPr>
        <b/>
        <sz val="8"/>
        <rFont val="Arial"/>
        <family val="2"/>
      </rPr>
      <t xml:space="preserve"> DE </t>
    </r>
    <r>
      <rPr>
        <b/>
        <sz val="8"/>
        <color indexed="10"/>
        <rFont val="Arial"/>
        <family val="2"/>
      </rPr>
      <t>2017</t>
    </r>
  </si>
  <si>
    <t>417311001</t>
  </si>
  <si>
    <t>ING X SERV AGUA POTABLE (P)</t>
  </si>
  <si>
    <t>417311002</t>
  </si>
  <si>
    <t>ING X SERV ALCANTARILLADO (P)</t>
  </si>
  <si>
    <t>417311003</t>
  </si>
  <si>
    <t>ING X SERV SANEAMIENTO (P)</t>
  </si>
  <si>
    <t>417311006</t>
  </si>
  <si>
    <t>ING X SERV RECEPCION DE AGUA TRATADA (P)</t>
  </si>
  <si>
    <t>ING X INCORP FRACCIONAMIENTOS (P)</t>
  </si>
  <si>
    <t>RECAUDACIÓN POR CONTRATACIÓN</t>
  </si>
  <si>
    <t>ING X INCORP DOMÉSTICOS (P)</t>
  </si>
  <si>
    <t>417313001</t>
  </si>
  <si>
    <t>ING X SERV TOMAS Y DESCARGAS (P)</t>
  </si>
  <si>
    <t>417313002</t>
  </si>
  <si>
    <t>ING X SERV ANALISIS QUIMICOS (P)</t>
  </si>
  <si>
    <t>417313003</t>
  </si>
  <si>
    <t>ING X SANCIONES (P)</t>
  </si>
  <si>
    <t>INGRESOS ACCESORIOS</t>
  </si>
  <si>
    <t>417313004</t>
  </si>
  <si>
    <t>ING X GASTOS COBRANZA (P)</t>
  </si>
  <si>
    <t>417313007</t>
  </si>
  <si>
    <t>ING X INT DE FINANCIAMIENTO</t>
  </si>
  <si>
    <t>417313008</t>
  </si>
  <si>
    <t>ING X INT MORATORIOS</t>
  </si>
  <si>
    <t>417313010</t>
  </si>
  <si>
    <t>COMISIÓN X CHEQUE</t>
  </si>
  <si>
    <t>421212001</t>
  </si>
  <si>
    <t>APORT ESTATALES</t>
  </si>
  <si>
    <t>CUMPLIMIENTO DE CONVENIO</t>
  </si>
  <si>
    <t>421213001</t>
  </si>
  <si>
    <t>421213002</t>
  </si>
  <si>
    <t>APORT MUNICIPALES EJER</t>
  </si>
  <si>
    <t>421311002</t>
  </si>
  <si>
    <t>CONV APORT SAPAL</t>
  </si>
  <si>
    <t>421311001</t>
  </si>
  <si>
    <t>421311003</t>
  </si>
  <si>
    <t>CONVENIOS MUNICIPIO</t>
  </si>
  <si>
    <t>431111002</t>
  </si>
  <si>
    <t>INT X FINANCIAMIENTO (P)</t>
  </si>
  <si>
    <t>INTERESES ACCESORIOS</t>
  </si>
  <si>
    <t>431111003</t>
  </si>
  <si>
    <t>INT MORATORIOS (P)</t>
  </si>
  <si>
    <t>439911002</t>
  </si>
  <si>
    <t>COMISIÓN X CHEQUE DEVUELTO</t>
  </si>
  <si>
    <t>439911004</t>
  </si>
  <si>
    <t>ING DIVERSOS (P)</t>
  </si>
  <si>
    <t>511516001</t>
  </si>
  <si>
    <t>SERV DE AGUA SANEAMIENTO (P)</t>
  </si>
  <si>
    <t>513119001</t>
  </si>
  <si>
    <t>SERV INTEGRALES Y OTROS SERV (P)</t>
  </si>
  <si>
    <t>SERVICIOS PROPORCIONADOS POR SAPAL</t>
  </si>
  <si>
    <t>513213006</t>
  </si>
  <si>
    <t>OTROS ARRENDAMIENTOS (P)</t>
  </si>
  <si>
    <t>ARRENDAMIENTO PROPORCIONADO POR SAPAL</t>
  </si>
  <si>
    <t>513411001</t>
  </si>
  <si>
    <t>COMISIONES Y SITUACIONES BANCARIAS</t>
  </si>
  <si>
    <t>513911001</t>
  </si>
  <si>
    <t>AFECTACIONES</t>
  </si>
  <si>
    <t>559111001</t>
  </si>
  <si>
    <t xml:space="preserve">GASTOS DE EJERCICIOS ANTERIORES </t>
  </si>
  <si>
    <t>OBRAS TRANSFERIBLES EJERCICIOS ANTERIORES</t>
  </si>
  <si>
    <t>551411001</t>
  </si>
  <si>
    <t>DEPRECIACION INFTRA AGUA</t>
  </si>
  <si>
    <t>DEPRECIACION</t>
  </si>
  <si>
    <t>551412001</t>
  </si>
  <si>
    <t>DEPRECIACION INFTRA ALCANTARILLADO</t>
  </si>
  <si>
    <t>311111001</t>
  </si>
  <si>
    <t>PATRIMONIO INSTITUCIONAL</t>
  </si>
  <si>
    <t>ACTUALIZACION DE HACIENDA PUBLICA/PATRIMONIO</t>
  </si>
  <si>
    <t>PROPIOS</t>
  </si>
  <si>
    <t>311114001</t>
  </si>
  <si>
    <t>APORT MUNICIPALES (P)</t>
  </si>
  <si>
    <t>311115001</t>
  </si>
  <si>
    <t>OTRAS APORTACIONES</t>
  </si>
  <si>
    <t>APORTACION CONTRATO SERVICIO DE ALCANTARILLADO</t>
  </si>
  <si>
    <t>321111001</t>
  </si>
  <si>
    <t>322111003</t>
  </si>
  <si>
    <t>RESULTADO 2011</t>
  </si>
  <si>
    <t>322111004</t>
  </si>
  <si>
    <t>RESULTADO 2012</t>
  </si>
  <si>
    <t>322111005</t>
  </si>
  <si>
    <t>RESULTADO 2013</t>
  </si>
  <si>
    <t>322111006</t>
  </si>
  <si>
    <t>RESULTADO 2014</t>
  </si>
  <si>
    <t>322111007</t>
  </si>
  <si>
    <t>RESULTADO 2015</t>
  </si>
  <si>
    <t>DEL BAJIO 6685531</t>
  </si>
  <si>
    <t>DEL BAJIO 6690309</t>
  </si>
  <si>
    <t>DEL BAJIO 8660540</t>
  </si>
  <si>
    <t>CONSTRUCCIONES EN PROCESO EN BIENES DE DOMINIO PÚBLICO</t>
  </si>
  <si>
    <t>70% MUNICIPAL</t>
  </si>
  <si>
    <t>11226-0000-0001-0000</t>
  </si>
  <si>
    <t>11226-0000-0008-0000</t>
  </si>
  <si>
    <t>MUNICIPIO DE SILAO</t>
  </si>
  <si>
    <t>11226-0000-0011-0000</t>
  </si>
  <si>
    <t>MUNICIPIO DE SAN LUIS DE LA PAZ GUANAJUATO</t>
  </si>
  <si>
    <t>11226-0000-0016-0000</t>
  </si>
  <si>
    <t>MUNICIPIO DE CORTAZAR</t>
  </si>
  <si>
    <t>11226-0000-0017-0000</t>
  </si>
  <si>
    <t>MUNICIPIO DE ABASOLO GUANAJUATO</t>
  </si>
  <si>
    <t>11226-0000-0019-0000</t>
  </si>
  <si>
    <t>MUNICIPIO DE APASEO EL GRANDE, GUANAJUATO</t>
  </si>
  <si>
    <t>11226-0000-0024-0000</t>
  </si>
  <si>
    <t>MUNICIPIO DE PURISIMA DEL RINCON</t>
  </si>
  <si>
    <t>SE COBRA EN EL SIGUIENTE MES</t>
  </si>
  <si>
    <t>MUNICIPIO DE SAN LUIS DE LA PAZ GUANAJUA</t>
  </si>
  <si>
    <t>11226-0000-0013-0000</t>
  </si>
  <si>
    <t>MUNICIPIO DE SAN FRANCISCO DEL RINCON GU</t>
  </si>
  <si>
    <t>MUNICIPIO DE APASEO EL GRANDE, GUANAJUA</t>
  </si>
  <si>
    <t>11231-0000-0003-0000</t>
  </si>
  <si>
    <t>SECRETARIA DE FINANZAS DEL ESTADO DE GUANAJUATO</t>
  </si>
  <si>
    <t>11231-0000-0019-0000</t>
  </si>
  <si>
    <t>JOSE DE JESUS URBINA HERNANDEZ</t>
  </si>
  <si>
    <t>'11290-0000-0001-0000</t>
  </si>
  <si>
    <t>I.V.A ACREDITABLE</t>
  </si>
  <si>
    <t>SE AMORTIZARA CON EL IVA POR PAGAR</t>
  </si>
  <si>
    <t>'11290-0000-0002-0000</t>
  </si>
  <si>
    <t>I.V.A PENDIENTE DE ACREDITAR</t>
  </si>
  <si>
    <t>11511-2111-0000-0000</t>
  </si>
  <si>
    <t>P.E.P.S</t>
  </si>
  <si>
    <t>11511-2141-0000-0000</t>
  </si>
  <si>
    <t>MATERIALES Y UTILES DE TECNOLOGIAS</t>
  </si>
  <si>
    <t>11511-2151-0000-0000</t>
  </si>
  <si>
    <t>11512-2211-0000-0000</t>
  </si>
  <si>
    <t>11512-2231-0000-0000</t>
  </si>
  <si>
    <t>11513-2411-0000-0000</t>
  </si>
  <si>
    <t>PRODUCTOS MINERALES NO METÁLICOS</t>
  </si>
  <si>
    <t>11513-2421-0000-0000</t>
  </si>
  <si>
    <t>11513-2431-0000-0000</t>
  </si>
  <si>
    <t>CAL,YESO Y PRODUCTOS DE YESO</t>
  </si>
  <si>
    <t>11513-2441-0000-0000</t>
  </si>
  <si>
    <t>MATERIAL ELÉCTRICO Y ELECTRÓNICO</t>
  </si>
  <si>
    <t>11513-2471-0000-0000</t>
  </si>
  <si>
    <t>ARTÍCULOS METÁLICOS PARA CONSTRUCCIÓN</t>
  </si>
  <si>
    <t>11513-2481-0000-0000</t>
  </si>
  <si>
    <t>11513-2491-0000-0000</t>
  </si>
  <si>
    <t>11514-2511-0000-0000</t>
  </si>
  <si>
    <t>PRODUCTOS QUÍMICOS BÁSICOS</t>
  </si>
  <si>
    <t>11514-2521-0000-0000</t>
  </si>
  <si>
    <t>11514-2531-0018-0000</t>
  </si>
  <si>
    <t>MEDICINAS</t>
  </si>
  <si>
    <t>11514-2541-0001-0000</t>
  </si>
  <si>
    <t>MATERIALES, ACCESORIOS Y SUMINISTROS</t>
  </si>
  <si>
    <t>11514-2561-0000-0000</t>
  </si>
  <si>
    <t>FIBRAS SINTÉTICAS, HULES, PLÁSTICOS Y DE</t>
  </si>
  <si>
    <t>11515-2613-0000-0000</t>
  </si>
  <si>
    <t>11516-2712-0014-0000</t>
  </si>
  <si>
    <t>11516-2721-0000-0000</t>
  </si>
  <si>
    <t>PRENDAS DESEGURIDAD Y PROTECCIÓN PERSONA</t>
  </si>
  <si>
    <t>11516-2731-0000-0000</t>
  </si>
  <si>
    <t>11517-2821-0000-0000</t>
  </si>
  <si>
    <t>MATERIALES DE SEGURIDAD PUBLICA</t>
  </si>
  <si>
    <t>11518-2911-0000-0000</t>
  </si>
  <si>
    <t>11518-2921-0000-0000</t>
  </si>
  <si>
    <t>11518-2931-0000-0000</t>
  </si>
  <si>
    <t>11518-2941-0000-0000</t>
  </si>
  <si>
    <t>REFACCIONES YA CCESORIOS MENORES DE EQUI</t>
  </si>
  <si>
    <t>12351-6121-0000-0000</t>
  </si>
  <si>
    <t>EDIFICACIÓN NO HABITACIONAL</t>
  </si>
  <si>
    <t>AVANCE DE OBRA</t>
  </si>
  <si>
    <t>12411-5111-0026-0000</t>
  </si>
  <si>
    <t>VALOR DE ADQUISICION</t>
  </si>
  <si>
    <t>12412-5121-0001-0000</t>
  </si>
  <si>
    <t>MUEBLES EXCEPTO DE OFICINA Y ESTANTERIA</t>
  </si>
  <si>
    <t>12413-5151-0001-0000</t>
  </si>
  <si>
    <t>12419-5191-0001-0000</t>
  </si>
  <si>
    <t>12421-5211-0001-0000</t>
  </si>
  <si>
    <t>12423-5231-0001-0000</t>
  </si>
  <si>
    <t>12429-5291-0001-0000</t>
  </si>
  <si>
    <t>OTROS MOBILIARIO Y EQUIPO EDUCACIONAL Y</t>
  </si>
  <si>
    <t>12431-5311-0001-0000</t>
  </si>
  <si>
    <t>12441-5411-0018-0000</t>
  </si>
  <si>
    <t>12441-5421-0001-0000</t>
  </si>
  <si>
    <t>EQUIPO DEDEFENSA Y SEGURIDAD</t>
  </si>
  <si>
    <t>12464-5641-0001-0000</t>
  </si>
  <si>
    <t>SISTEMAS DE AIRE ACONDICIONADO, CALEFACCION, Y DE REFRIGERACION INDUSTRIAL Y COMERCIAL</t>
  </si>
  <si>
    <t>12465-5651-0001-0000</t>
  </si>
  <si>
    <t>EQUIPO DE COMUNICACION Y TELECOMUNICACIO</t>
  </si>
  <si>
    <t>12466-5661-0001-0000</t>
  </si>
  <si>
    <t>EQUIPOS DE GENERACION ELECTRICA APARATOS Y ACCESORIOS ELECTRICOS</t>
  </si>
  <si>
    <t>12466-5691-0000-0000</t>
  </si>
  <si>
    <t>12467-5671-0001-0000</t>
  </si>
  <si>
    <t>HERRAMIENTAS Y MAQUINAS HERRAMIENTAS</t>
  </si>
  <si>
    <t>DE ACUERDO A VIDA UTIL</t>
  </si>
  <si>
    <t>12590-5971-0001-0000</t>
  </si>
  <si>
    <t>12654-0000-0001-0000</t>
  </si>
  <si>
    <t>AMORTIZACIÓN ACUMULADAS DE LICENCIAS</t>
  </si>
  <si>
    <t>21120-0000-0002-0000</t>
  </si>
  <si>
    <t>Soluciones y Direccion Empresarial s.a d</t>
  </si>
  <si>
    <t>SE PAGA EN EL SIGUIENTE MES</t>
  </si>
  <si>
    <t>21120-0000-0024-0000</t>
  </si>
  <si>
    <t>Banco del Bajio s.a</t>
  </si>
  <si>
    <t>21120-0000-0051-0000</t>
  </si>
  <si>
    <t>Linotipografia Davalos Hermanos s.a de c</t>
  </si>
  <si>
    <t>21120-0000-0083-0000</t>
  </si>
  <si>
    <t>Oficinas y Escolares s.a de c.v.</t>
  </si>
  <si>
    <t>21120-0000-0096-0000</t>
  </si>
  <si>
    <t>ARACELI ESQUIVEL DOMINGUEZ</t>
  </si>
  <si>
    <t>21120-0000-0108-0000</t>
  </si>
  <si>
    <t>SIPCOD S.A DE C.V.</t>
  </si>
  <si>
    <t>21120-0000-0137-0000</t>
  </si>
  <si>
    <t>OPTIGAS CARBURACION S.A DE C.V.</t>
  </si>
  <si>
    <t>21120-0000-0162-0000</t>
  </si>
  <si>
    <t>21120-0000-0165-0000</t>
  </si>
  <si>
    <t>MUÑOZ RAMIREZ JESSICA IRLANDA</t>
  </si>
  <si>
    <t>21120-0000-0183-0000</t>
  </si>
  <si>
    <t>CONTROL PRINT ENTER S.A DE C.V.</t>
  </si>
  <si>
    <t>21120-0000-0215-0000</t>
  </si>
  <si>
    <t>YELITO DEL BAJIO S.A DE C.V.</t>
  </si>
  <si>
    <t>21120-0000-0225-0000</t>
  </si>
  <si>
    <t>TELEFONOS DE MEXICO SAB DE C.V.</t>
  </si>
  <si>
    <t>21120-0000-0269-0000</t>
  </si>
  <si>
    <t>GASMART COMERCIALIZADORA S.A DE C.V.</t>
  </si>
  <si>
    <t>21120-0000-0283-0000</t>
  </si>
  <si>
    <t>LEDEZMA GUTIERREZ JULIO CESAR</t>
  </si>
  <si>
    <t>21120-0000-0312-0000</t>
  </si>
  <si>
    <t>HERNANDEZ RAMIREZ JAVIER</t>
  </si>
  <si>
    <t>21120-0000-0313-0000</t>
  </si>
  <si>
    <t>EOS SOLUCIONES S. DE R.L. DE C.V.</t>
  </si>
  <si>
    <t>21120-0000-0348-0000</t>
  </si>
  <si>
    <t>CAMPOS FRIAS ALFREDO MANUEL</t>
  </si>
  <si>
    <t>21120-0000-0362-0000</t>
  </si>
  <si>
    <t>PEREZ PUENTE LUZ MARIA LOURDES</t>
  </si>
  <si>
    <t>21120-0000-0406-0000</t>
  </si>
  <si>
    <t>RADIOMOVIL DIPSA S.A DE C.V.</t>
  </si>
  <si>
    <t>21120-0000-0436-0000</t>
  </si>
  <si>
    <t>Elisa del Carmen Camarena Origel</t>
  </si>
  <si>
    <t>21120-0000-0444-0000</t>
  </si>
  <si>
    <t>MISCE, S. DE R.L. DE C.V.</t>
  </si>
  <si>
    <t>21120-0000-0448-0000</t>
  </si>
  <si>
    <t>Jose Leonardo Romo Muñoz</t>
  </si>
  <si>
    <t>21120-0000-0450-0000</t>
  </si>
  <si>
    <t>Maria del Carmen Cabrera Almanza</t>
  </si>
  <si>
    <t>21120-0000-0456-0000</t>
  </si>
  <si>
    <t>Juan Carlos Rocha Arenas</t>
  </si>
  <si>
    <t>21120-0000-0458-0000</t>
  </si>
  <si>
    <t>Olga Villalobos Valdivia</t>
  </si>
  <si>
    <t>21120-0000-0460-0000</t>
  </si>
  <si>
    <t>Soluciones en Diseño y Construcción Buen</t>
  </si>
  <si>
    <t>21120-0000-0461-0000</t>
  </si>
  <si>
    <t>Propimex, S. de R.L. de C.V.</t>
  </si>
  <si>
    <t>21120-0000-0463-0000</t>
  </si>
  <si>
    <t>Juan Gerardo Sanchez Davalos</t>
  </si>
  <si>
    <t>21120-0000-0467-0000</t>
  </si>
  <si>
    <t>Eduardo Rodriguez Cuellar</t>
  </si>
  <si>
    <t>21120-0000-0468-0000</t>
  </si>
  <si>
    <t>Jesus Maria Gutierrez Ruiz</t>
  </si>
  <si>
    <t>21120-0000-0474-0000</t>
  </si>
  <si>
    <t>MARIO ALBERTO FRAUSTO VELAZQUEZ</t>
  </si>
  <si>
    <t>21120-0000-0485-0000</t>
  </si>
  <si>
    <t>ROMELL GUZAMAN DUARTE</t>
  </si>
  <si>
    <t>21120-0000-0486-0000</t>
  </si>
  <si>
    <t>COMANDO JUNGLA TRAINING, S.A. DE C.V.</t>
  </si>
  <si>
    <t>21120-0000-0495-0000</t>
  </si>
  <si>
    <t>GRUPO KHALEL, S.A. DE C.V.</t>
  </si>
  <si>
    <t>21120-0000-0500-0000</t>
  </si>
  <si>
    <t>HECTOR GONZALEZ BECERRA</t>
  </si>
  <si>
    <t>21120-0000-0512-0000</t>
  </si>
  <si>
    <t>TORRES OLVERA VICTOR MANUEL</t>
  </si>
  <si>
    <t>21120-0000-0519-0000</t>
  </si>
  <si>
    <t>GABRIELA BARROSO VILLANUEVA</t>
  </si>
  <si>
    <t>21120-0000-0523-0000</t>
  </si>
  <si>
    <t>MUBARQUI, S.A. DE C.V.</t>
  </si>
  <si>
    <t>21120-0000-0534-0000</t>
  </si>
  <si>
    <t>GLOBALCENTER, S DE RL DE CV</t>
  </si>
  <si>
    <t>21120-0000-0541-0000</t>
  </si>
  <si>
    <t>21120-0000-0548-0000</t>
  </si>
  <si>
    <t>MIGUEL ANGEL JASSO CERVANTES</t>
  </si>
  <si>
    <t>21120-0000-0552-0000</t>
  </si>
  <si>
    <t>AVIASER S DE RL DE CV</t>
  </si>
  <si>
    <t>21120-0000-0553-0000</t>
  </si>
  <si>
    <t>JUANA LILIANA CASTILLO ESCOBEDO</t>
  </si>
  <si>
    <t>21120-0000-0554-0000</t>
  </si>
  <si>
    <t>OPERADORA DE NEGOCIOS DEL BAJIO SA DE CV</t>
  </si>
  <si>
    <t>21120-0000-0556-0000</t>
  </si>
  <si>
    <t>CEDA XP, SC</t>
  </si>
  <si>
    <t>I.S.R. HONORARIOS</t>
  </si>
  <si>
    <t>21171-0000-0002-0000</t>
  </si>
  <si>
    <t>21171-0000-0005-0000</t>
  </si>
  <si>
    <t>RETENCION IVA 4%</t>
  </si>
  <si>
    <t>21173-0000-0001-0000</t>
  </si>
  <si>
    <t>IMPUESTO SOBRE LA RENTA</t>
  </si>
  <si>
    <t>DERECHOS POR LEGALIZACIÓN DE CERTIFICADO</t>
  </si>
  <si>
    <t>21199-0000-0003-0000</t>
  </si>
  <si>
    <t>I.V.A TRASLADADO</t>
  </si>
  <si>
    <t>21199-0000-0004-0000</t>
  </si>
  <si>
    <t>I.V.A PENDIENTE DE TRASLADAR</t>
  </si>
  <si>
    <t>21199-0000-0009-0000</t>
  </si>
  <si>
    <t>LUZ ELENA GUTIÉRREZ GUZMÁN</t>
  </si>
  <si>
    <t>APROVECHAMIENTOS DE TIPO CORRIENTE</t>
  </si>
  <si>
    <t>PRODUCTOS DE TIPO CORRIENTE</t>
  </si>
  <si>
    <t>43190-5900-0001-0000</t>
  </si>
  <si>
    <t>ADIMINISTRATIVO</t>
  </si>
  <si>
    <t>MATERIALES Y ÚTILES DE TECNOLOGÍAS DE LA</t>
  </si>
  <si>
    <t>PRODUCTOS ALIMENTICIOS PARA PREPARAR ALI</t>
  </si>
  <si>
    <t>UTENSILIOS PARA EL SERVICVIO DE ALIMENTA</t>
  </si>
  <si>
    <t>CAL, YESO Y PRODUCTOS DE YESO</t>
  </si>
  <si>
    <t>MATERIALES, ACCESORIOS Y SUMINISTROS MÉD</t>
  </si>
  <si>
    <t>51250-2560-0001-0000</t>
  </si>
  <si>
    <t>PRENDAS DE SEGURIDAD Y PROTECCIÓN PERSON</t>
  </si>
  <si>
    <t>51280-2821-0000-0000</t>
  </si>
  <si>
    <t>REFACCIONES Y ACCESORIOS MENORES DE MAQUINARIA Y OTROS EQUIPOS</t>
  </si>
  <si>
    <t>REFACCIONES Y ACCESORIOS MENORES OTROS BIENES MUEBLES</t>
  </si>
  <si>
    <t>51310-3141-0001-0000</t>
  </si>
  <si>
    <t>TELEFONOS DE MEXICO TELMEX</t>
  </si>
  <si>
    <t>51310-3151-0001-0000</t>
  </si>
  <si>
    <t>TELEFONOS NEXTEL</t>
  </si>
  <si>
    <t>SERVICIOS DE ACCESO A INTERNET, REDES Y</t>
  </si>
  <si>
    <t>51320-3233-0001-0000</t>
  </si>
  <si>
    <t>ARRENDAMIENTO DE BIENES Y EQUIPO INFORMATICO</t>
  </si>
  <si>
    <t>SERVICIOS LEGALES DE CONTABILIDAD AUDITORIA Y RELACIONADOS</t>
  </si>
  <si>
    <t>51330-3363-0000-0000</t>
  </si>
  <si>
    <t>INSTALACIÓN, REPARACIÓN DE MANTENIMIENTO</t>
  </si>
  <si>
    <t>SERVICIOS DE LIMPIEZA Y MANEJO DE DESECH</t>
  </si>
  <si>
    <t>SERVICIOS DE JARDINERÍA Y FUMIGACIÓN</t>
  </si>
  <si>
    <t>IMPRESION Y ELABORACION DE PUBLICACIONES</t>
  </si>
  <si>
    <t>51360-3631-0001-0000</t>
  </si>
  <si>
    <t>Servicios de creatividad, preproducción y producción de publicidad, excepto Internet</t>
  </si>
  <si>
    <t>51370-3712-0000-0000</t>
  </si>
  <si>
    <t>PASAJES AÉREOS INTERNACIONALES</t>
  </si>
  <si>
    <t>VIÁTICOS EN EL PAÍS</t>
  </si>
  <si>
    <t>51370-3761-0000-0000</t>
  </si>
  <si>
    <t>VIÁTICOS EN EL EXTRANJERO</t>
  </si>
  <si>
    <t>CONGRESOS, CONVENCIONES</t>
  </si>
  <si>
    <t>GASTOS DE REPRESENTACIÓN</t>
  </si>
  <si>
    <t>DEPRECIACIÓN DE MOBILIARIO Y EQUIPO DE ADMINISTRACION</t>
  </si>
  <si>
    <t>DEPRECIACIÓN DE MOBILIARIO Y EQUIPO EDUC</t>
  </si>
  <si>
    <t>55154-0000-0001-0000</t>
  </si>
  <si>
    <t>55174-0000-0001-0000</t>
  </si>
  <si>
    <t>RESULTADOS DE LEJERCICIO (AHORRO/DESAHOR</t>
  </si>
  <si>
    <t>SUPERÁVIT FINANCIERO</t>
  </si>
  <si>
    <t>RESULTADO DE EJERCICIO 2013</t>
  </si>
  <si>
    <t>DIRECCION ADMINISTRATIVA EFECTIVO</t>
  </si>
  <si>
    <t>DIRECCION ADMINISTRATIVA DEBITO</t>
  </si>
  <si>
    <t>BANCO DEL BAJIO  SA Cta.64516520101</t>
  </si>
  <si>
    <t>BANCO DEL BAJIO  SACta.67347010101</t>
  </si>
  <si>
    <t>11121-0000-0003-0000</t>
  </si>
  <si>
    <t>BANCO DEL BAJIO  SA Cta.68190230101</t>
  </si>
  <si>
    <t>11121-0000-0004-0000</t>
  </si>
  <si>
    <t>BANCO DEL BAJIO  SA Cta.8171902</t>
  </si>
  <si>
    <r>
      <rPr>
        <b/>
        <sz val="8"/>
        <rFont val="Arial"/>
        <family val="2"/>
      </rPr>
      <t>Nota</t>
    </r>
    <r>
      <rPr>
        <sz val="8"/>
        <rFont val="Arial"/>
        <family val="2"/>
      </rPr>
      <t>: Las cuentas de orden contables señaladas, son las mínimas necesarias, se podrán aperturar otras, de acuerdo con las necesidades de los entes públicos.</t>
    </r>
  </si>
  <si>
    <r>
      <rPr>
        <b/>
        <sz val="8"/>
        <rFont val="Arial"/>
        <family val="2"/>
      </rPr>
      <t>Nota</t>
    </r>
    <r>
      <rPr>
        <sz val="8"/>
        <rFont val="Arial"/>
        <family val="2"/>
      </rPr>
      <t>: Se informará, de manera agrupada, en las notas a los Estados Financieros las cuentas de orden contables y cuentas de orden presupuestario.</t>
    </r>
  </si>
  <si>
    <t>NADA QUE COMENTAR</t>
  </si>
  <si>
    <t>1-1-1-4-0105-0000</t>
  </si>
  <si>
    <t>HSBC CTA 152020</t>
  </si>
  <si>
    <t>Mesa de inversiones fiduciaria HSBC</t>
  </si>
  <si>
    <t>'1-1-2-3-0001-0000</t>
  </si>
  <si>
    <t>GASTOS A COMPROBAR</t>
  </si>
  <si>
    <t>'1-2-4-1-5110-0000</t>
  </si>
  <si>
    <t>Mobiliario y equipo</t>
  </si>
  <si>
    <t>'1-2-4-1-5120-0000</t>
  </si>
  <si>
    <t>'1-2-4-1-5150-0000</t>
  </si>
  <si>
    <t>Adq. Equipo de Còmputo</t>
  </si>
  <si>
    <t>'1-2-4-1-5160-0000</t>
  </si>
  <si>
    <t>Mobiliario y equipo Educacional y Recreativo</t>
  </si>
  <si>
    <t>'1-2-4-4-0000-0000</t>
  </si>
  <si>
    <t>'1-2-4-6-0000-0000</t>
  </si>
  <si>
    <t>'1-2-4-9-0000-0000</t>
  </si>
  <si>
    <t>Otros Bienes Muebles</t>
  </si>
  <si>
    <t>1-2-6-2-0000-0000</t>
  </si>
  <si>
    <t>Depreciacion Acumulada de Bienes Muebles</t>
  </si>
  <si>
    <t>Varias</t>
  </si>
  <si>
    <t>1-2-5-0-0001-0000</t>
  </si>
  <si>
    <t>1-2-6-5-0000-0000</t>
  </si>
  <si>
    <t>AMORTIZACION ACUMULADA DE INTANGIBLES</t>
  </si>
  <si>
    <t>2-1-1-1-0001-0000</t>
  </si>
  <si>
    <t>CUENTAS POR PAGAR DE NOMINAS</t>
  </si>
  <si>
    <t>Gratificaciones por pagar a trabajadores.</t>
  </si>
  <si>
    <t>2-1-1-2-0000-0000</t>
  </si>
  <si>
    <t>Pago a proveedores por servicios o compras realizadas en el mes de diciembre que no se cubrieron en ese mes.</t>
  </si>
  <si>
    <t>2-1-1-7-0001-0000</t>
  </si>
  <si>
    <t>ISR RETENIDO REMUNERACIONES</t>
  </si>
  <si>
    <t>Pago de impuestos correspondientes al mes de MARZO.</t>
  </si>
  <si>
    <t>2-1-1-7-0002-0000</t>
  </si>
  <si>
    <t>ISR RETENIDO HON ASIMI A SUELDOS</t>
  </si>
  <si>
    <t>2-1-1-7-0003-0000</t>
  </si>
  <si>
    <t>RETENCION IVA PROFESIONALES</t>
  </si>
  <si>
    <t>2-1-1-7-0004-0000</t>
  </si>
  <si>
    <t>ISR RETENIDO PROFESIONISTAS</t>
  </si>
  <si>
    <t>2-1-1-7-0005-0000</t>
  </si>
  <si>
    <t>CEDULAR RETENIDO PROFESIONISTAS</t>
  </si>
  <si>
    <t>2-1-1-7-0006-0000</t>
  </si>
  <si>
    <t>2-1-1-7-0010-0000</t>
  </si>
  <si>
    <t>RETENCION CREDITOS INFONAVIT</t>
  </si>
  <si>
    <t>4-2-2-3-0000-0000</t>
  </si>
  <si>
    <t>Subsidio otorgado al fideicomiso por parte de Presidencia Municipal</t>
  </si>
  <si>
    <t>4-3-1-0-0000-0000</t>
  </si>
  <si>
    <t>Productos Financieros</t>
  </si>
  <si>
    <t>Tasa de Interés</t>
  </si>
  <si>
    <t>5-1-1-1-0000-0000</t>
  </si>
  <si>
    <t>GASTOS ADMINISTRATIVOS</t>
  </si>
  <si>
    <t>5-1-1-2-1211-0000</t>
  </si>
  <si>
    <t>HONORARIOS ASIMILABLES</t>
  </si>
  <si>
    <t>5-1-1-4-1411-0000</t>
  </si>
  <si>
    <t>5-1-1-4-1421-0000</t>
  </si>
  <si>
    <t>APORTACIONES A FONDOS DE VIVIENDA (INFONAVIT)</t>
  </si>
  <si>
    <t>5-1-1-4-1431-0000</t>
  </si>
  <si>
    <t>APORTACIONES AL SISTEMA PARA EL RETIRO (AFORES)</t>
  </si>
  <si>
    <t>5-1-2-1-2111-0000</t>
  </si>
  <si>
    <t>5-1-2-1-2121-0000</t>
  </si>
  <si>
    <t>MATERIALES Y UTILES DE IMPRESION Y REPRODUCCION</t>
  </si>
  <si>
    <t>5-1-2-4-2471-0000</t>
  </si>
  <si>
    <t>Artículo metálicos para la contrucción</t>
  </si>
  <si>
    <t>5-1-2-4-2491-0000</t>
  </si>
  <si>
    <t>OTROS MATERIALES Y ARTICULOS DE CONSTRUCCION Y REP</t>
  </si>
  <si>
    <t>5-1-2-6-2613-0000</t>
  </si>
  <si>
    <t>COMBUSTIBLES, LUBRICANTES Y ADITIVOS ACT ADVAS</t>
  </si>
  <si>
    <t>5-1-2-7-2741-0000</t>
  </si>
  <si>
    <t>Productos Textiles</t>
  </si>
  <si>
    <t>5-1-2-9-2911-0000</t>
  </si>
  <si>
    <t>5-1-3-1-3111-0000</t>
  </si>
  <si>
    <t>SERVICIO ENERGIA ELECTRICA</t>
  </si>
  <si>
    <t>5-1-3-1-3141-0000</t>
  </si>
  <si>
    <t>5-1-3-1-3171-0000</t>
  </si>
  <si>
    <t>5-1-3-2-3291-0000</t>
  </si>
  <si>
    <t>Otros arrendamientos</t>
  </si>
  <si>
    <t>5-1-3-3-3341-0000</t>
  </si>
  <si>
    <t>5-1-3-4-3411-0000</t>
  </si>
  <si>
    <t>5-1-3-5-3531-0000</t>
  </si>
  <si>
    <t xml:space="preserve">Mantenimiento y reparación de equipo de cómputo </t>
  </si>
  <si>
    <t>5-1-3-5-3551-0000</t>
  </si>
  <si>
    <t>REPARACION Y MATTO EQUIPO TRANSPORTE</t>
  </si>
  <si>
    <t>5-1-3-5-3571-0000</t>
  </si>
  <si>
    <t>5-1-3-6-3612-0001</t>
  </si>
  <si>
    <t>IMPRES Y ELAB DE PUBLIC. OFICIALES (1)</t>
  </si>
  <si>
    <t>5-1-3-7-3721-0000</t>
  </si>
  <si>
    <t>5-1-3-8-3831-0000</t>
  </si>
  <si>
    <t>CONGRESOS, CONVENCIONES Y EVENTOS ESPECIALES</t>
  </si>
  <si>
    <t>5-1-3-8-3851-0000</t>
  </si>
  <si>
    <t>5-1-3-9-3981-0000</t>
  </si>
  <si>
    <t>5-1-3-9-3991-0000</t>
  </si>
  <si>
    <t>5-5-1-4-0000-0000</t>
  </si>
  <si>
    <t>DEPRECIACION DE BIENES MUEBLES</t>
  </si>
  <si>
    <t>5-5-1-6-5911-0000</t>
  </si>
  <si>
    <t>3-2-1-0-0000-0000</t>
  </si>
  <si>
    <t>Recursos municipales por concepto de subsidio</t>
  </si>
  <si>
    <t>3-2-2-1-0000-0000</t>
  </si>
  <si>
    <t>1-1-1-1-0001-0000</t>
  </si>
  <si>
    <t>FONDO FIJO REVOLVENTE</t>
  </si>
  <si>
    <t>1-1-1-2-0101-0000</t>
  </si>
  <si>
    <t>HSBC CTA 4014144840</t>
  </si>
  <si>
    <t>1-2-4-1-5110-0000</t>
  </si>
  <si>
    <t>1-2-4-1-5150-0000</t>
  </si>
  <si>
    <t>1-2-4-6-0000-0000</t>
  </si>
  <si>
    <t>1-2-4-9-0000-0000</t>
  </si>
  <si>
    <r>
      <rPr>
        <b/>
        <sz val="9"/>
        <rFont val="Arial"/>
        <family val="2"/>
      </rPr>
      <t>Nota</t>
    </r>
    <r>
      <rPr>
        <sz val="8"/>
        <rFont val="Arial"/>
        <family val="2"/>
      </rPr>
      <t>: Las cuentas de orden contables señaladas, son las mínimas necesarias, se podrán aperturar otras, de acuerdo con las necesidades de los entes públicos.</t>
    </r>
  </si>
  <si>
    <r>
      <rPr>
        <b/>
        <sz val="9"/>
        <rFont val="Arial"/>
        <family val="2"/>
      </rPr>
      <t>Nota</t>
    </r>
    <r>
      <rPr>
        <sz val="8"/>
        <rFont val="Arial"/>
        <family val="2"/>
      </rPr>
      <t>: Se informará, de manera agrupada, en las notas a los Estados Financieros las cuentas de orden contables y cuentas de orden presupuestario.</t>
    </r>
  </si>
  <si>
    <t>IMJ</t>
  </si>
  <si>
    <t>Instituto Municipal de la Juventud</t>
  </si>
  <si>
    <t>TOTAL_1112</t>
  </si>
  <si>
    <t>'12410-0000-0000-000</t>
  </si>
  <si>
    <t>Adm. Equipo de Computo</t>
  </si>
  <si>
    <t>'12420-0000-0000-000</t>
  </si>
  <si>
    <t>Mobiliario y Equipo</t>
  </si>
  <si>
    <t>'21100-0000-0000-000</t>
  </si>
  <si>
    <t>Ctas. Por Pag. Corto Plazo</t>
  </si>
  <si>
    <t>'21170-0000-0000-000</t>
  </si>
  <si>
    <t>Ret. y Cont. P/Pagar</t>
  </si>
  <si>
    <t>'42200-0000-0000-000</t>
  </si>
  <si>
    <t>Transf. y Asignaciones</t>
  </si>
  <si>
    <t>Subsido parte de Presidencia Municipal mensual</t>
  </si>
  <si>
    <t>'51100-0000-0000-000</t>
  </si>
  <si>
    <t>Servicios Personales</t>
  </si>
  <si>
    <t>'51200-0000-0000-000</t>
  </si>
  <si>
    <t>Materiales y Suministros</t>
  </si>
  <si>
    <t>'51300-0000-0000-000</t>
  </si>
  <si>
    <t>Servicios Generales</t>
  </si>
  <si>
    <t>'51400-0000-0000-000</t>
  </si>
  <si>
    <t>Gastos Varios</t>
  </si>
  <si>
    <t>'55000-0000-0000-000</t>
  </si>
  <si>
    <t>Otros Gts. y Perdidas</t>
  </si>
  <si>
    <t>32100-0000-0000-000</t>
  </si>
  <si>
    <t>'32200-0000-0000-000</t>
  </si>
  <si>
    <t>Resultado Ej. Anteriores</t>
  </si>
  <si>
    <t>'11120-0001-0000-000</t>
  </si>
  <si>
    <t>Banco Bajio cta.0174367830101</t>
  </si>
  <si>
    <t>'50000-0000-0000-000</t>
  </si>
  <si>
    <t>Entidades Paraestatales y Fideicomisos No Empresariales y No Financieros
Notas a los Estados Financieros de las Descentralizadas del Municipio de León
AL 31 DE DICIEMBRE DE 2017</t>
  </si>
  <si>
    <t>FIFOSEC</t>
  </si>
  <si>
    <t>Fideicomiso para el Fortalecimiento de la Seguridad Ciudadana</t>
  </si>
  <si>
    <t>1114   INVERSIONES TEMPORALES (HASTA 3 MESES)</t>
  </si>
  <si>
    <t>11141101</t>
  </si>
  <si>
    <t>INVERSIONES MERCADO DE DINERO</t>
  </si>
  <si>
    <t>Papel Bancario</t>
  </si>
  <si>
    <t>1|</t>
  </si>
  <si>
    <t>Q32Q1</t>
  </si>
  <si>
    <t xml:space="preserve">OKM </t>
  </si>
  <si>
    <r>
      <t xml:space="preserve">NOTAS A LOS ESTADOS FINANCIEROS DE </t>
    </r>
    <r>
      <rPr>
        <b/>
        <sz val="8"/>
        <color indexed="10"/>
        <rFont val="Arial"/>
        <family val="2"/>
      </rPr>
      <t xml:space="preserve">TRIMESTRE 04 </t>
    </r>
    <r>
      <rPr>
        <b/>
        <sz val="8"/>
        <rFont val="Arial"/>
        <family val="2"/>
      </rPr>
      <t>/</t>
    </r>
    <r>
      <rPr>
        <b/>
        <sz val="8"/>
        <color indexed="10"/>
        <rFont val="Arial"/>
        <family val="2"/>
      </rPr>
      <t xml:space="preserve"> ANUAL</t>
    </r>
    <r>
      <rPr>
        <b/>
        <sz val="8"/>
        <rFont val="Arial"/>
        <family val="2"/>
      </rPr>
      <t xml:space="preserve"> DE </t>
    </r>
    <r>
      <rPr>
        <b/>
        <sz val="8"/>
        <color indexed="10"/>
        <rFont val="Arial"/>
        <family val="2"/>
      </rPr>
      <t>2017</t>
    </r>
  </si>
  <si>
    <t>43111101</t>
  </si>
  <si>
    <t>INTERES GENERADO</t>
  </si>
  <si>
    <t>51341101</t>
  </si>
  <si>
    <t>GASTOS POR ADMINISTRACIÓN FIDUCIARIA</t>
  </si>
  <si>
    <t>Serv. Administración Fiduciaria</t>
  </si>
  <si>
    <t>31111201</t>
  </si>
  <si>
    <t>APORTACIONES MUNICIPALES</t>
  </si>
  <si>
    <t>31111301</t>
  </si>
  <si>
    <t>APORTACIONES ESTATALES</t>
  </si>
  <si>
    <t>32111101</t>
  </si>
  <si>
    <t>BANCO DEL BAJIO 0194903250201</t>
  </si>
  <si>
    <t>INVRESIONES MERCADO DE DINERO</t>
  </si>
  <si>
    <t>Contratos Realizado</t>
  </si>
  <si>
    <t>Contrato por ejercer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</si>
</sst>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Red]0"/>
    <numFmt numFmtId="165" formatCode="_-[$€-2]* #,##0.00_-;\-[$€-2]* #,##0.00_-;_-[$€-2]* &quot;-&quot;??_-"/>
    <numFmt numFmtId="166" formatCode="#,##0.00_ ;\-#,##0.00\ "/>
    <numFmt numFmtId="167" formatCode="#,##0.00;\-#,##0.00;&quot; &quot;"/>
  </numFmts>
  <fonts count="38" x14ac:knownFonts="1">
    <font>
      <sz val="11"/>
      <color theme="1"/>
      <name val="Calibri"/>
      <family val="2"/>
      <scheme val="minor"/>
    </font>
    <font>
      <sz val="11"/>
      <color theme="1"/>
      <name val="Calibri"/>
      <family val="2"/>
      <scheme val="minor"/>
    </font>
    <font>
      <sz val="10"/>
      <name val="Arial"/>
      <family val="2"/>
    </font>
    <font>
      <b/>
      <sz val="8"/>
      <color theme="0"/>
      <name val="Arial"/>
      <family val="2"/>
    </font>
    <font>
      <sz val="8"/>
      <color theme="1"/>
      <name val="Arial"/>
      <family val="2"/>
    </font>
    <font>
      <b/>
      <sz val="8"/>
      <name val="Arial"/>
      <family val="2"/>
    </font>
    <font>
      <sz val="8"/>
      <name val="Arial"/>
      <family val="2"/>
    </font>
    <font>
      <b/>
      <sz val="8"/>
      <color theme="1"/>
      <name val="Arial"/>
      <family val="2"/>
    </font>
    <font>
      <sz val="8"/>
      <color theme="0"/>
      <name val="Arial"/>
      <family val="2"/>
    </font>
    <font>
      <sz val="8"/>
      <color indexed="8"/>
      <name val="Arial"/>
      <family val="2"/>
    </font>
    <font>
      <sz val="8"/>
      <color theme="1"/>
      <name val="Calibri"/>
      <family val="2"/>
      <scheme val="minor"/>
    </font>
    <font>
      <b/>
      <sz val="8"/>
      <color theme="9" tint="0.59999389629810485"/>
      <name val="Arial"/>
      <family val="2"/>
    </font>
    <font>
      <b/>
      <sz val="8"/>
      <color rgb="FF92D050"/>
      <name val="Arial"/>
      <family val="2"/>
    </font>
    <font>
      <b/>
      <sz val="8"/>
      <color indexed="10"/>
      <name val="Arial"/>
      <family val="2"/>
    </font>
    <font>
      <b/>
      <sz val="8"/>
      <color indexed="8"/>
      <name val="Arial"/>
      <family val="2"/>
    </font>
    <font>
      <sz val="8"/>
      <color rgb="FFFF0000"/>
      <name val="Arial"/>
      <family val="2"/>
    </font>
    <font>
      <b/>
      <sz val="8"/>
      <color rgb="FF000000"/>
      <name val="Arial"/>
      <family val="2"/>
    </font>
    <font>
      <sz val="8"/>
      <color rgb="FF000000"/>
      <name val="Arial"/>
      <family val="2"/>
    </font>
    <font>
      <sz val="8"/>
      <color rgb="FF92D050"/>
      <name val="Arial"/>
      <family val="2"/>
    </font>
    <font>
      <sz val="11"/>
      <color theme="1"/>
      <name val="Garamond"/>
      <family val="2"/>
    </font>
    <font>
      <b/>
      <sz val="10"/>
      <name val="Arial"/>
      <family val="2"/>
    </font>
    <font>
      <b/>
      <sz val="12"/>
      <color theme="1"/>
      <name val="Calibri"/>
      <family val="2"/>
      <scheme val="minor"/>
    </font>
    <font>
      <sz val="11"/>
      <color indexed="8"/>
      <name val="Calibri"/>
      <family val="2"/>
    </font>
    <font>
      <sz val="8"/>
      <color indexed="9"/>
      <name val="Arial"/>
      <family val="2"/>
    </font>
    <font>
      <sz val="8"/>
      <color indexed="8"/>
      <name val="Calibri"/>
      <family val="2"/>
    </font>
    <font>
      <b/>
      <sz val="8"/>
      <color indexed="51"/>
      <name val="Arial"/>
      <family val="2"/>
    </font>
    <font>
      <b/>
      <sz val="8"/>
      <color indexed="50"/>
      <name val="Arial"/>
      <family val="2"/>
    </font>
    <font>
      <sz val="8"/>
      <color indexed="10"/>
      <name val="Arial"/>
      <family val="2"/>
    </font>
    <font>
      <b/>
      <sz val="8"/>
      <color indexed="9"/>
      <name val="Arial"/>
      <family val="2"/>
    </font>
    <font>
      <sz val="8"/>
      <color indexed="50"/>
      <name val="Arial"/>
      <family val="2"/>
    </font>
    <font>
      <b/>
      <sz val="8"/>
      <color theme="3" tint="0.39997558519241921"/>
      <name val="Arial"/>
      <family val="2"/>
    </font>
    <font>
      <b/>
      <sz val="12"/>
      <color theme="1"/>
      <name val="Arial"/>
      <family val="2"/>
    </font>
    <font>
      <b/>
      <sz val="8"/>
      <color indexed="12"/>
      <name val="Arial"/>
      <family val="2"/>
    </font>
    <font>
      <b/>
      <sz val="10"/>
      <color theme="1"/>
      <name val="Arial"/>
      <family val="2"/>
    </font>
    <font>
      <b/>
      <sz val="9"/>
      <name val="Arial"/>
      <family val="2"/>
    </font>
    <font>
      <sz val="10"/>
      <color indexed="8"/>
      <name val="Arial"/>
      <family val="2"/>
    </font>
    <font>
      <sz val="6"/>
      <color theme="1"/>
      <name val="Arial"/>
      <family val="2"/>
    </font>
    <font>
      <sz val="10"/>
      <color theme="1"/>
      <name val="Arial"/>
      <family val="2"/>
    </font>
  </fonts>
  <fills count="14">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C99"/>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9"/>
      </patternFill>
    </fill>
    <fill>
      <patternFill patternType="solid">
        <fgColor indexed="47"/>
        <bgColor indexed="64"/>
      </patternFill>
    </fill>
    <fill>
      <patternFill patternType="solid">
        <fgColor indexed="50"/>
        <bgColor indexed="64"/>
      </patternFill>
    </fill>
    <fill>
      <patternFill patternType="solid">
        <fgColor rgb="FFFFFFFF"/>
        <bgColor indexed="8"/>
      </patternFill>
    </fill>
    <fill>
      <patternFill patternType="solid">
        <fgColor theme="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000000"/>
      </right>
      <top style="thin">
        <color rgb="FF000000"/>
      </top>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rgb="FFA0A0A0"/>
      </left>
      <right style="thin">
        <color rgb="FFA0A0A0"/>
      </right>
      <top style="thin">
        <color rgb="FFA0A0A0"/>
      </top>
      <bottom style="thin">
        <color rgb="FFA0A0A0"/>
      </bottom>
      <diagonal/>
    </border>
    <border>
      <left style="thin">
        <color rgb="FFA0A0A0"/>
      </left>
      <right/>
      <top style="thin">
        <color rgb="FFA0A0A0"/>
      </top>
      <bottom style="thin">
        <color rgb="FFA0A0A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style="thin">
        <color rgb="FF000000"/>
      </top>
      <bottom/>
      <diagonal/>
    </border>
    <border>
      <left/>
      <right style="thin">
        <color indexed="64"/>
      </right>
      <top/>
      <bottom style="thin">
        <color rgb="FF000000"/>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9" fillId="0" borderId="0"/>
    <xf numFmtId="165" fontId="1" fillId="0" borderId="0"/>
    <xf numFmtId="165" fontId="1" fillId="0" borderId="0"/>
    <xf numFmtId="165" fontId="2" fillId="0" borderId="0"/>
    <xf numFmtId="165" fontId="1" fillId="0" borderId="0"/>
    <xf numFmtId="165" fontId="19" fillId="0" borderId="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cellStyleXfs>
  <cellXfs count="1390">
    <xf numFmtId="0" fontId="0" fillId="0" borderId="0" xfId="0"/>
    <xf numFmtId="0" fontId="4" fillId="0" borderId="0" xfId="0" applyFont="1"/>
    <xf numFmtId="0" fontId="4" fillId="0" borderId="2" xfId="0" applyFont="1" applyBorder="1"/>
    <xf numFmtId="0" fontId="6" fillId="0" borderId="0" xfId="0" applyFont="1"/>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5" fillId="0" borderId="12" xfId="0" applyFont="1" applyFill="1" applyBorder="1" applyAlignment="1">
      <alignment horizontal="center"/>
    </xf>
    <xf numFmtId="0" fontId="5" fillId="0" borderId="13" xfId="0" applyFont="1" applyFill="1" applyBorder="1" applyAlignment="1">
      <alignment horizontal="center"/>
    </xf>
    <xf numFmtId="0" fontId="5" fillId="0" borderId="13" xfId="0" applyFont="1" applyFill="1" applyBorder="1" applyAlignment="1">
      <alignment horizontal="left" indent="1"/>
    </xf>
    <xf numFmtId="0" fontId="6" fillId="0" borderId="13" xfId="0" applyFont="1" applyFill="1" applyBorder="1"/>
    <xf numFmtId="0" fontId="5" fillId="0" borderId="14" xfId="0" applyFont="1" applyFill="1" applyBorder="1" applyAlignment="1">
      <alignment horizontal="center"/>
    </xf>
    <xf numFmtId="0" fontId="6" fillId="0" borderId="15" xfId="0" applyFont="1" applyBorder="1"/>
    <xf numFmtId="0" fontId="6" fillId="0" borderId="0" xfId="4" applyFont="1" applyAlignment="1">
      <alignment vertical="top" wrapText="1"/>
    </xf>
    <xf numFmtId="0" fontId="6" fillId="0" borderId="0" xfId="4" applyFont="1" applyAlignment="1">
      <alignment vertical="top"/>
    </xf>
    <xf numFmtId="0" fontId="6" fillId="0" borderId="0" xfId="4" applyFont="1" applyAlignment="1" applyProtection="1">
      <alignment vertical="top"/>
    </xf>
    <xf numFmtId="0" fontId="4" fillId="0" borderId="0" xfId="0" applyFont="1" applyFill="1"/>
    <xf numFmtId="0" fontId="4" fillId="0" borderId="0" xfId="5" applyNumberFormat="1" applyFont="1" applyFill="1"/>
    <xf numFmtId="4" fontId="4" fillId="0" borderId="0" xfId="0" applyNumberFormat="1" applyFont="1" applyFill="1"/>
    <xf numFmtId="4" fontId="7" fillId="0" borderId="0" xfId="0" applyNumberFormat="1" applyFont="1" applyFill="1" applyBorder="1" applyAlignment="1">
      <alignment horizontal="right" wrapText="1"/>
    </xf>
    <xf numFmtId="4" fontId="7" fillId="4" borderId="6" xfId="0" applyNumberFormat="1" applyFont="1" applyFill="1" applyBorder="1" applyAlignment="1">
      <alignment horizontal="right" wrapText="1"/>
    </xf>
    <xf numFmtId="4" fontId="7" fillId="4" borderId="16" xfId="0" applyNumberFormat="1" applyFont="1" applyFill="1" applyBorder="1" applyAlignment="1">
      <alignment wrapText="1"/>
    </xf>
    <xf numFmtId="4" fontId="7" fillId="4" borderId="16" xfId="0" applyNumberFormat="1" applyFont="1" applyFill="1" applyBorder="1" applyAlignment="1">
      <alignment horizontal="right" wrapText="1"/>
    </xf>
    <xf numFmtId="0" fontId="7" fillId="4" borderId="17" xfId="0" applyFont="1" applyFill="1" applyBorder="1" applyAlignment="1">
      <alignment horizontal="left" wrapText="1"/>
    </xf>
    <xf numFmtId="4" fontId="4" fillId="0" borderId="0" xfId="0" applyNumberFormat="1" applyFont="1" applyFill="1" applyBorder="1" applyAlignment="1">
      <alignment horizontal="right" wrapText="1"/>
    </xf>
    <xf numFmtId="4" fontId="4" fillId="0" borderId="4" xfId="0" applyNumberFormat="1" applyFont="1" applyFill="1" applyBorder="1" applyAlignment="1">
      <alignment wrapText="1"/>
    </xf>
    <xf numFmtId="49" fontId="4" fillId="0" borderId="4" xfId="0" applyNumberFormat="1" applyFont="1" applyFill="1" applyBorder="1" applyAlignment="1">
      <alignment wrapText="1"/>
    </xf>
    <xf numFmtId="0" fontId="7" fillId="0" borderId="0" xfId="0" applyFont="1" applyFill="1" applyBorder="1" applyAlignment="1">
      <alignment horizontal="center" vertical="center" wrapText="1"/>
    </xf>
    <xf numFmtId="4" fontId="7" fillId="5" borderId="4" xfId="5"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4" xfId="4" applyFont="1" applyFill="1" applyBorder="1" applyAlignment="1">
      <alignment horizontal="center" vertical="center" wrapText="1"/>
    </xf>
    <xf numFmtId="4" fontId="4" fillId="0" borderId="0" xfId="0" applyNumberFormat="1" applyFont="1"/>
    <xf numFmtId="0" fontId="5" fillId="5" borderId="4" xfId="6" applyFont="1" applyFill="1" applyBorder="1" applyAlignment="1">
      <alignment horizontal="center" vertical="top" wrapText="1"/>
    </xf>
    <xf numFmtId="4" fontId="5" fillId="0" borderId="0" xfId="6" applyNumberFormat="1" applyFont="1" applyFill="1" applyBorder="1" applyAlignment="1">
      <alignment horizontal="left" vertical="top" wrapText="1"/>
    </xf>
    <xf numFmtId="0" fontId="5" fillId="5" borderId="4" xfId="6" applyFont="1" applyFill="1" applyBorder="1" applyAlignment="1">
      <alignment horizontal="left" vertical="top" wrapText="1"/>
    </xf>
    <xf numFmtId="0" fontId="5" fillId="5" borderId="4" xfId="6" applyFont="1" applyFill="1" applyBorder="1" applyAlignment="1">
      <alignment horizontal="left" vertical="top"/>
    </xf>
    <xf numFmtId="4" fontId="4" fillId="0" borderId="0" xfId="0" applyNumberFormat="1" applyFont="1" applyAlignment="1"/>
    <xf numFmtId="0" fontId="4" fillId="0" borderId="0" xfId="0" applyFont="1" applyAlignment="1"/>
    <xf numFmtId="4" fontId="7" fillId="4" borderId="4" xfId="0" applyNumberFormat="1" applyFont="1" applyFill="1" applyBorder="1" applyAlignment="1">
      <alignment horizontal="right" wrapText="1"/>
    </xf>
    <xf numFmtId="4" fontId="7" fillId="4" borderId="18" xfId="0" applyNumberFormat="1" applyFont="1" applyFill="1" applyBorder="1" applyAlignment="1">
      <alignment wrapText="1"/>
    </xf>
    <xf numFmtId="4" fontId="7" fillId="4" borderId="18" xfId="0" applyNumberFormat="1" applyFont="1" applyFill="1" applyBorder="1" applyAlignment="1">
      <alignment horizontal="right" wrapText="1"/>
    </xf>
    <xf numFmtId="0" fontId="7" fillId="4" borderId="19" xfId="0" applyFont="1" applyFill="1" applyBorder="1" applyAlignment="1">
      <alignment horizontal="left" wrapText="1"/>
    </xf>
    <xf numFmtId="4" fontId="4" fillId="0" borderId="18" xfId="0" applyNumberFormat="1" applyFont="1" applyFill="1" applyBorder="1" applyAlignment="1">
      <alignment wrapText="1"/>
    </xf>
    <xf numFmtId="49" fontId="4" fillId="0" borderId="18" xfId="0" applyNumberFormat="1" applyFont="1" applyFill="1" applyBorder="1" applyAlignment="1">
      <alignment wrapText="1"/>
    </xf>
    <xf numFmtId="49" fontId="4" fillId="0" borderId="19" xfId="0" applyNumberFormat="1" applyFont="1" applyFill="1" applyBorder="1" applyAlignment="1">
      <alignment wrapText="1"/>
    </xf>
    <xf numFmtId="4" fontId="7" fillId="4" borderId="17" xfId="0" applyNumberFormat="1" applyFont="1" applyFill="1" applyBorder="1" applyAlignment="1">
      <alignment wrapText="1"/>
    </xf>
    <xf numFmtId="4" fontId="7" fillId="0" borderId="0" xfId="0" applyNumberFormat="1" applyFont="1" applyFill="1" applyBorder="1" applyAlignment="1">
      <alignment horizontal="center" vertical="center" wrapText="1"/>
    </xf>
    <xf numFmtId="4" fontId="4" fillId="0" borderId="0" xfId="5" applyNumberFormat="1" applyFont="1"/>
    <xf numFmtId="43" fontId="4" fillId="0" borderId="0" xfId="5" applyFont="1"/>
    <xf numFmtId="4" fontId="4" fillId="0" borderId="0" xfId="0" applyNumberFormat="1" applyFont="1" applyFill="1" applyAlignment="1"/>
    <xf numFmtId="0" fontId="4" fillId="0" borderId="0" xfId="0" applyFont="1" applyFill="1" applyAlignment="1"/>
    <xf numFmtId="4" fontId="7" fillId="4" borderId="4" xfId="0" applyNumberFormat="1" applyFont="1" applyFill="1" applyBorder="1" applyAlignment="1">
      <alignment wrapText="1"/>
    </xf>
    <xf numFmtId="0" fontId="7" fillId="4" borderId="4" xfId="0" applyFont="1" applyFill="1" applyBorder="1" applyAlignment="1">
      <alignment horizontal="left" wrapText="1"/>
    </xf>
    <xf numFmtId="4" fontId="7" fillId="0" borderId="4" xfId="0" applyNumberFormat="1" applyFont="1" applyFill="1" applyBorder="1" applyAlignment="1">
      <alignment wrapText="1"/>
    </xf>
    <xf numFmtId="0" fontId="4" fillId="0" borderId="4" xfId="0" applyFont="1" applyFill="1" applyBorder="1" applyAlignment="1"/>
    <xf numFmtId="0" fontId="7" fillId="0" borderId="4" xfId="0" applyFont="1" applyFill="1" applyBorder="1" applyAlignment="1">
      <alignment wrapText="1"/>
    </xf>
    <xf numFmtId="0" fontId="4" fillId="0" borderId="4" xfId="0" applyFont="1" applyFill="1" applyBorder="1" applyAlignment="1">
      <alignment wrapText="1"/>
    </xf>
    <xf numFmtId="0" fontId="7" fillId="0" borderId="0" xfId="0" applyFont="1"/>
    <xf numFmtId="4" fontId="7" fillId="0" borderId="0" xfId="0" applyNumberFormat="1" applyFont="1"/>
    <xf numFmtId="4" fontId="7" fillId="0" borderId="0" xfId="0" applyNumberFormat="1" applyFont="1" applyAlignment="1">
      <alignment horizontal="center"/>
    </xf>
    <xf numFmtId="0" fontId="7" fillId="0" borderId="0" xfId="0" applyFont="1" applyAlignment="1">
      <alignment horizontal="center"/>
    </xf>
    <xf numFmtId="0" fontId="8" fillId="0" borderId="0" xfId="0" applyFont="1"/>
    <xf numFmtId="4" fontId="7" fillId="4" borderId="19" xfId="0" applyNumberFormat="1" applyFont="1" applyFill="1" applyBorder="1" applyAlignment="1">
      <alignment wrapText="1"/>
    </xf>
    <xf numFmtId="0" fontId="7" fillId="4" borderId="19" xfId="0" applyFont="1" applyFill="1" applyBorder="1" applyAlignment="1">
      <alignment wrapText="1"/>
    </xf>
    <xf numFmtId="4" fontId="4" fillId="0" borderId="19" xfId="0" applyNumberFormat="1" applyFont="1" applyFill="1" applyBorder="1" applyAlignment="1">
      <alignment wrapText="1"/>
    </xf>
    <xf numFmtId="4" fontId="4" fillId="6" borderId="19" xfId="0" applyNumberFormat="1" applyFont="1" applyFill="1" applyBorder="1" applyAlignment="1">
      <alignment wrapText="1"/>
    </xf>
    <xf numFmtId="4" fontId="7" fillId="6" borderId="19" xfId="0" applyNumberFormat="1" applyFont="1" applyFill="1" applyBorder="1" applyAlignment="1">
      <alignment wrapText="1"/>
    </xf>
    <xf numFmtId="49" fontId="7" fillId="0" borderId="19" xfId="0" applyNumberFormat="1" applyFont="1" applyFill="1" applyBorder="1" applyAlignment="1">
      <alignment wrapText="1"/>
    </xf>
    <xf numFmtId="49" fontId="7" fillId="5" borderId="19" xfId="5" applyNumberFormat="1" applyFont="1" applyFill="1" applyBorder="1" applyAlignment="1">
      <alignment horizontal="center" vertical="center" wrapText="1"/>
    </xf>
    <xf numFmtId="4" fontId="7" fillId="5" borderId="19" xfId="5" applyNumberFormat="1" applyFont="1" applyFill="1" applyBorder="1" applyAlignment="1">
      <alignment horizontal="center" vertical="center" wrapText="1"/>
    </xf>
    <xf numFmtId="0" fontId="7" fillId="5" borderId="19" xfId="5" applyNumberFormat="1" applyFont="1" applyFill="1" applyBorder="1" applyAlignment="1">
      <alignment horizontal="center" vertical="center" wrapText="1"/>
    </xf>
    <xf numFmtId="0" fontId="4" fillId="0" borderId="0" xfId="0" applyFont="1" applyAlignment="1">
      <alignment vertical="center"/>
    </xf>
    <xf numFmtId="4" fontId="5" fillId="5" borderId="4" xfId="5" applyNumberFormat="1" applyFont="1" applyFill="1" applyBorder="1" applyAlignment="1">
      <alignment horizontal="center" vertical="center" wrapText="1"/>
    </xf>
    <xf numFmtId="4" fontId="7" fillId="0" borderId="0" xfId="5" applyNumberFormat="1" applyFont="1" applyAlignment="1">
      <alignment vertical="center"/>
    </xf>
    <xf numFmtId="0" fontId="5" fillId="5" borderId="4" xfId="6" applyFont="1" applyFill="1" applyBorder="1" applyAlignment="1">
      <alignment horizontal="left" vertical="center"/>
    </xf>
    <xf numFmtId="0" fontId="4" fillId="0" borderId="0" xfId="4" applyFont="1" applyFill="1" applyAlignment="1">
      <alignment vertical="top"/>
    </xf>
    <xf numFmtId="4" fontId="8" fillId="0" borderId="0" xfId="0" applyNumberFormat="1" applyFont="1"/>
    <xf numFmtId="0" fontId="6" fillId="0" borderId="0" xfId="4" applyFont="1" applyBorder="1" applyAlignment="1">
      <alignment vertical="top" wrapText="1"/>
    </xf>
    <xf numFmtId="0" fontId="6" fillId="0" borderId="20" xfId="4" applyNumberFormat="1" applyFont="1" applyFill="1" applyBorder="1" applyAlignment="1">
      <alignment horizontal="center" vertical="top"/>
    </xf>
    <xf numFmtId="0" fontId="4" fillId="0" borderId="0" xfId="0" applyFont="1" applyBorder="1"/>
    <xf numFmtId="4" fontId="4" fillId="0" borderId="0" xfId="0" applyNumberFormat="1" applyFont="1" applyBorder="1"/>
    <xf numFmtId="0" fontId="7" fillId="4" borderId="4" xfId="0" applyFont="1" applyFill="1" applyBorder="1" applyAlignment="1">
      <alignment wrapText="1"/>
    </xf>
    <xf numFmtId="0" fontId="4" fillId="0" borderId="4" xfId="0" applyFont="1" applyBorder="1" applyAlignment="1">
      <alignment wrapText="1"/>
    </xf>
    <xf numFmtId="4" fontId="4" fillId="0" borderId="4" xfId="0" applyNumberFormat="1" applyFont="1" applyBorder="1" applyAlignment="1">
      <alignment wrapText="1"/>
    </xf>
    <xf numFmtId="49" fontId="7" fillId="0" borderId="4" xfId="0" applyNumberFormat="1" applyFont="1" applyFill="1" applyBorder="1" applyAlignment="1">
      <alignment wrapText="1"/>
    </xf>
    <xf numFmtId="4" fontId="7" fillId="5" borderId="4" xfId="0" quotePrefix="1" applyNumberFormat="1" applyFont="1" applyFill="1" applyBorder="1" applyAlignment="1">
      <alignment horizontal="center" vertical="center"/>
    </xf>
    <xf numFmtId="4" fontId="7" fillId="5" borderId="4" xfId="0" applyNumberFormat="1" applyFont="1" applyFill="1" applyBorder="1" applyAlignment="1">
      <alignment horizontal="center" vertical="center"/>
    </xf>
    <xf numFmtId="4" fontId="4" fillId="0" borderId="0" xfId="0" applyNumberFormat="1" applyFont="1" applyAlignment="1">
      <alignment horizontal="left" wrapText="1"/>
    </xf>
    <xf numFmtId="0" fontId="4" fillId="0" borderId="0" xfId="0" applyFont="1" applyAlignment="1">
      <alignment horizontal="left" wrapText="1"/>
    </xf>
    <xf numFmtId="43" fontId="5" fillId="5" borderId="4" xfId="5" applyFont="1" applyFill="1" applyBorder="1" applyAlignment="1">
      <alignment horizontal="center" vertical="top" wrapText="1"/>
    </xf>
    <xf numFmtId="4" fontId="5" fillId="5" borderId="4" xfId="6" applyNumberFormat="1" applyFont="1" applyFill="1" applyBorder="1" applyAlignment="1">
      <alignment horizontal="left" vertical="top" wrapText="1"/>
    </xf>
    <xf numFmtId="43" fontId="4" fillId="0" borderId="4" xfId="5" applyFont="1" applyBorder="1" applyAlignment="1">
      <alignment wrapText="1"/>
    </xf>
    <xf numFmtId="4" fontId="4" fillId="0" borderId="1" xfId="5" applyNumberFormat="1" applyFont="1" applyBorder="1" applyAlignment="1">
      <alignment wrapText="1"/>
    </xf>
    <xf numFmtId="4" fontId="4" fillId="0" borderId="4" xfId="5" applyNumberFormat="1" applyFont="1" applyBorder="1" applyAlignment="1">
      <alignment wrapText="1"/>
    </xf>
    <xf numFmtId="4" fontId="4" fillId="0" borderId="4" xfId="7" applyNumberFormat="1" applyFont="1" applyFill="1" applyBorder="1" applyAlignment="1">
      <alignment wrapText="1"/>
    </xf>
    <xf numFmtId="49" fontId="4" fillId="0" borderId="21" xfId="0" applyNumberFormat="1" applyFont="1" applyFill="1" applyBorder="1" applyAlignment="1">
      <alignment wrapText="1"/>
    </xf>
    <xf numFmtId="43" fontId="9" fillId="0" borderId="4" xfId="5" applyFont="1" applyFill="1" applyBorder="1" applyAlignment="1">
      <alignment vertical="top" wrapText="1"/>
    </xf>
    <xf numFmtId="0" fontId="4" fillId="0" borderId="4" xfId="0" applyFont="1" applyBorder="1" applyAlignment="1">
      <alignment vertical="top" wrapText="1"/>
    </xf>
    <xf numFmtId="0" fontId="9" fillId="0" borderId="4" xfId="0" applyFont="1" applyFill="1" applyBorder="1" applyAlignment="1">
      <alignment vertical="top" wrapText="1"/>
    </xf>
    <xf numFmtId="49" fontId="7" fillId="0" borderId="18" xfId="0" applyNumberFormat="1" applyFont="1" applyFill="1" applyBorder="1" applyAlignment="1">
      <alignment wrapText="1"/>
    </xf>
    <xf numFmtId="0" fontId="10" fillId="0" borderId="0" xfId="0" applyFont="1"/>
    <xf numFmtId="0" fontId="7" fillId="0" borderId="0" xfId="0" applyFont="1" applyFill="1" applyBorder="1" applyAlignment="1">
      <alignment horizontal="left" vertical="center"/>
    </xf>
    <xf numFmtId="0" fontId="7" fillId="5" borderId="22" xfId="0" applyFont="1" applyFill="1" applyBorder="1" applyAlignment="1">
      <alignment horizontal="left" vertical="center"/>
    </xf>
    <xf numFmtId="0" fontId="7" fillId="5" borderId="23" xfId="0" applyFont="1" applyFill="1" applyBorder="1" applyAlignment="1">
      <alignment horizontal="left" vertical="center"/>
    </xf>
    <xf numFmtId="0" fontId="4" fillId="4" borderId="4" xfId="0" applyFont="1" applyFill="1" applyBorder="1" applyAlignment="1">
      <alignment wrapText="1"/>
    </xf>
    <xf numFmtId="0" fontId="7" fillId="5" borderId="24" xfId="4" applyFont="1" applyFill="1" applyBorder="1" applyAlignment="1">
      <alignment horizontal="center" vertical="center" wrapText="1"/>
    </xf>
    <xf numFmtId="43" fontId="5" fillId="0" borderId="0" xfId="5" applyFont="1" applyFill="1" applyBorder="1" applyAlignment="1">
      <alignment horizontal="center" vertical="top" wrapText="1"/>
    </xf>
    <xf numFmtId="4" fontId="4" fillId="0" borderId="0" xfId="0" applyNumberFormat="1" applyFont="1" applyFill="1" applyAlignment="1">
      <alignment horizontal="left" wrapText="1"/>
    </xf>
    <xf numFmtId="0" fontId="5" fillId="0" borderId="0" xfId="6" applyFont="1" applyFill="1" applyBorder="1" applyAlignment="1">
      <alignment horizontal="left" vertical="top" wrapText="1"/>
    </xf>
    <xf numFmtId="43" fontId="5" fillId="5" borderId="4" xfId="5" applyFont="1" applyFill="1" applyBorder="1" applyAlignment="1">
      <alignment horizontal="center" vertical="center" wrapText="1"/>
    </xf>
    <xf numFmtId="4" fontId="4" fillId="0" borderId="0" xfId="0" applyNumberFormat="1" applyFont="1" applyAlignment="1">
      <alignment horizontal="left" vertical="center" wrapText="1"/>
    </xf>
    <xf numFmtId="0" fontId="7" fillId="4" borderId="17" xfId="0" applyFont="1" applyFill="1" applyBorder="1" applyAlignment="1">
      <alignment wrapText="1"/>
    </xf>
    <xf numFmtId="0" fontId="4" fillId="0" borderId="4" xfId="0" quotePrefix="1" applyFont="1" applyFill="1" applyBorder="1" applyAlignment="1">
      <alignment wrapText="1"/>
    </xf>
    <xf numFmtId="0" fontId="4" fillId="0" borderId="19" xfId="0" applyFont="1" applyFill="1" applyBorder="1" applyAlignment="1">
      <alignment wrapText="1"/>
    </xf>
    <xf numFmtId="0" fontId="4" fillId="0" borderId="0" xfId="0" applyFont="1" applyAlignment="1">
      <alignment horizontal="center"/>
    </xf>
    <xf numFmtId="4" fontId="4" fillId="0" borderId="0" xfId="0" applyNumberFormat="1" applyFont="1" applyAlignment="1">
      <alignment horizontal="center"/>
    </xf>
    <xf numFmtId="0" fontId="7" fillId="0" borderId="0" xfId="0" applyFont="1" applyAlignment="1">
      <alignment vertical="center"/>
    </xf>
    <xf numFmtId="4" fontId="7" fillId="0" borderId="0" xfId="0" applyNumberFormat="1" applyFont="1" applyAlignment="1">
      <alignment vertical="center"/>
    </xf>
    <xf numFmtId="0" fontId="8" fillId="0" borderId="0" xfId="0" applyFont="1" applyAlignment="1">
      <alignment vertical="center"/>
    </xf>
    <xf numFmtId="4" fontId="7" fillId="5" borderId="25" xfId="5" applyNumberFormat="1" applyFont="1" applyFill="1" applyBorder="1" applyAlignment="1">
      <alignment horizontal="center" vertical="center" wrapText="1"/>
    </xf>
    <xf numFmtId="4" fontId="7" fillId="5" borderId="19" xfId="4" applyNumberFormat="1" applyFont="1" applyFill="1" applyBorder="1" applyAlignment="1">
      <alignment horizontal="center" vertical="center" wrapText="1"/>
    </xf>
    <xf numFmtId="4" fontId="5" fillId="0" borderId="0" xfId="6" applyNumberFormat="1" applyFont="1" applyFill="1" applyBorder="1" applyAlignment="1">
      <alignment horizontal="left" vertical="top"/>
    </xf>
    <xf numFmtId="10" fontId="4" fillId="0" borderId="4" xfId="3" applyNumberFormat="1" applyFont="1" applyBorder="1" applyAlignment="1">
      <alignment wrapText="1"/>
    </xf>
    <xf numFmtId="0" fontId="7" fillId="0" borderId="4" xfId="0" applyFont="1" applyBorder="1" applyAlignment="1">
      <alignment wrapText="1"/>
    </xf>
    <xf numFmtId="4" fontId="7" fillId="0" borderId="0" xfId="0" applyNumberFormat="1" applyFont="1" applyFill="1" applyBorder="1" applyAlignment="1">
      <alignment horizontal="righ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wrapText="1"/>
    </xf>
    <xf numFmtId="0" fontId="5" fillId="0" borderId="2" xfId="6" applyFont="1" applyFill="1" applyBorder="1" applyAlignment="1">
      <alignment horizontal="center" vertical="top" wrapText="1"/>
    </xf>
    <xf numFmtId="4" fontId="5" fillId="0" borderId="26" xfId="6" applyNumberFormat="1" applyFont="1" applyFill="1" applyBorder="1" applyAlignment="1">
      <alignment horizontal="center" vertical="top" wrapText="1"/>
    </xf>
    <xf numFmtId="0" fontId="5" fillId="0" borderId="0" xfId="6" applyFont="1" applyFill="1" applyBorder="1" applyAlignment="1">
      <alignment horizontal="left" vertical="top"/>
    </xf>
    <xf numFmtId="0" fontId="4" fillId="0" borderId="27" xfId="0" applyFont="1" applyBorder="1"/>
    <xf numFmtId="4" fontId="4" fillId="0" borderId="27" xfId="0" applyNumberFormat="1" applyFont="1" applyBorder="1"/>
    <xf numFmtId="0" fontId="5" fillId="0" borderId="27" xfId="4" applyFont="1" applyBorder="1" applyAlignment="1">
      <alignment vertical="top"/>
    </xf>
    <xf numFmtId="4" fontId="7" fillId="4" borderId="25" xfId="0" applyNumberFormat="1" applyFont="1" applyFill="1" applyBorder="1" applyAlignment="1">
      <alignment wrapText="1"/>
    </xf>
    <xf numFmtId="0" fontId="7" fillId="4" borderId="25" xfId="0" applyFont="1" applyFill="1" applyBorder="1" applyAlignment="1">
      <alignment wrapText="1"/>
    </xf>
    <xf numFmtId="0" fontId="4" fillId="0" borderId="4" xfId="0" applyFont="1" applyBorder="1" applyAlignment="1"/>
    <xf numFmtId="4" fontId="4" fillId="0" borderId="4" xfId="0" applyNumberFormat="1" applyFont="1" applyBorder="1" applyAlignment="1"/>
    <xf numFmtId="4" fontId="11" fillId="0" borderId="0" xfId="6" applyNumberFormat="1" applyFont="1" applyFill="1" applyBorder="1" applyAlignment="1">
      <alignment horizontal="left" vertical="top"/>
    </xf>
    <xf numFmtId="0" fontId="7" fillId="5" borderId="28" xfId="0" applyFont="1" applyFill="1" applyBorder="1" applyAlignment="1">
      <alignment horizontal="left" vertical="center"/>
    </xf>
    <xf numFmtId="0" fontId="7" fillId="5" borderId="18" xfId="0" applyFont="1" applyFill="1" applyBorder="1" applyAlignment="1">
      <alignment horizontal="left" vertical="center"/>
    </xf>
    <xf numFmtId="4" fontId="7" fillId="0" borderId="0" xfId="0" applyNumberFormat="1" applyFont="1" applyFill="1" applyBorder="1" applyAlignment="1">
      <alignment horizontal="left" vertical="center"/>
    </xf>
    <xf numFmtId="0" fontId="7" fillId="5" borderId="4" xfId="0" applyFont="1" applyFill="1" applyBorder="1" applyAlignment="1">
      <alignment horizontal="left" vertical="center"/>
    </xf>
    <xf numFmtId="0" fontId="5" fillId="7" borderId="4" xfId="6" applyFont="1" applyFill="1" applyBorder="1" applyAlignment="1">
      <alignment horizontal="left" vertical="top"/>
    </xf>
    <xf numFmtId="0" fontId="7" fillId="5" borderId="19" xfId="0" applyFont="1" applyFill="1" applyBorder="1" applyAlignment="1">
      <alignment horizontal="left" vertical="center"/>
    </xf>
    <xf numFmtId="10" fontId="7" fillId="4" borderId="4" xfId="0" applyNumberFormat="1" applyFont="1" applyFill="1" applyBorder="1" applyAlignment="1">
      <alignment wrapText="1"/>
    </xf>
    <xf numFmtId="0" fontId="4" fillId="0" borderId="24" xfId="0" applyFont="1" applyBorder="1" applyAlignment="1"/>
    <xf numFmtId="4" fontId="4" fillId="0" borderId="19" xfId="5" applyNumberFormat="1" applyFont="1" applyBorder="1" applyAlignment="1"/>
    <xf numFmtId="0" fontId="4" fillId="0" borderId="19" xfId="0" applyFont="1" applyBorder="1" applyAlignment="1"/>
    <xf numFmtId="0" fontId="7" fillId="5" borderId="19" xfId="0" applyFont="1" applyFill="1" applyBorder="1" applyAlignment="1">
      <alignment horizontal="center" vertical="center" wrapText="1"/>
    </xf>
    <xf numFmtId="0" fontId="7" fillId="0" borderId="29" xfId="0" applyFont="1" applyBorder="1" applyAlignment="1"/>
    <xf numFmtId="4" fontId="7" fillId="0" borderId="29" xfId="0" applyNumberFormat="1" applyFont="1" applyBorder="1" applyAlignment="1"/>
    <xf numFmtId="0" fontId="5" fillId="5" borderId="4" xfId="6" applyFont="1" applyFill="1" applyBorder="1" applyAlignment="1">
      <alignment horizontal="center" vertical="center" wrapText="1"/>
    </xf>
    <xf numFmtId="4" fontId="4" fillId="0" borderId="0" xfId="5" applyNumberFormat="1" applyFont="1" applyBorder="1" applyAlignment="1">
      <alignment vertical="center"/>
    </xf>
    <xf numFmtId="0" fontId="5" fillId="5" borderId="5" xfId="6" applyFont="1" applyFill="1" applyBorder="1" applyAlignment="1">
      <alignment horizontal="left" vertical="center" wrapText="1"/>
    </xf>
    <xf numFmtId="4" fontId="4" fillId="0" borderId="0" xfId="5" applyNumberFormat="1" applyFont="1" applyBorder="1"/>
    <xf numFmtId="0" fontId="7" fillId="0" borderId="0" xfId="0" applyFont="1" applyBorder="1"/>
    <xf numFmtId="0" fontId="4" fillId="0" borderId="0" xfId="0" applyFont="1" applyAlignment="1">
      <alignment wrapText="1"/>
    </xf>
    <xf numFmtId="4" fontId="7" fillId="4" borderId="19" xfId="5" applyNumberFormat="1" applyFont="1" applyFill="1" applyBorder="1" applyAlignment="1">
      <alignment wrapText="1"/>
    </xf>
    <xf numFmtId="0" fontId="7" fillId="4" borderId="1" xfId="0" applyFont="1" applyFill="1" applyBorder="1" applyAlignment="1">
      <alignment wrapText="1"/>
    </xf>
    <xf numFmtId="4" fontId="4" fillId="0" borderId="4" xfId="5" applyNumberFormat="1" applyFont="1" applyFill="1" applyBorder="1" applyAlignment="1">
      <alignment wrapText="1"/>
    </xf>
    <xf numFmtId="4" fontId="5" fillId="5" borderId="4" xfId="6" applyNumberFormat="1" applyFont="1" applyFill="1" applyBorder="1" applyAlignment="1">
      <alignment horizontal="center" vertical="top" wrapText="1"/>
    </xf>
    <xf numFmtId="4" fontId="5" fillId="0" borderId="0" xfId="6" applyNumberFormat="1" applyFont="1" applyFill="1" applyBorder="1" applyAlignment="1">
      <alignment horizontal="center" vertical="top" wrapText="1"/>
    </xf>
    <xf numFmtId="4" fontId="7" fillId="0" borderId="4" xfId="5" applyNumberFormat="1" applyFont="1" applyFill="1" applyBorder="1" applyAlignment="1">
      <alignment wrapText="1"/>
    </xf>
    <xf numFmtId="4" fontId="4" fillId="0" borderId="0" xfId="0" applyNumberFormat="1" applyFont="1" applyAlignment="1">
      <alignment wrapText="1"/>
    </xf>
    <xf numFmtId="0" fontId="8" fillId="0" borderId="0" xfId="0" applyFont="1" applyAlignment="1">
      <alignment wrapText="1"/>
    </xf>
    <xf numFmtId="4" fontId="7" fillId="4" borderId="6" xfId="5" applyNumberFormat="1" applyFont="1" applyFill="1" applyBorder="1" applyAlignment="1">
      <alignment wrapText="1"/>
    </xf>
    <xf numFmtId="4" fontId="7" fillId="4" borderId="4" xfId="5" applyNumberFormat="1" applyFont="1" applyFill="1" applyBorder="1" applyAlignment="1">
      <alignment wrapText="1"/>
    </xf>
    <xf numFmtId="49" fontId="4" fillId="0" borderId="1" xfId="0" applyNumberFormat="1" applyFont="1" applyFill="1" applyBorder="1" applyAlignment="1">
      <alignment wrapText="1"/>
    </xf>
    <xf numFmtId="4" fontId="4" fillId="0" borderId="6" xfId="5" applyNumberFormat="1" applyFont="1" applyFill="1" applyBorder="1" applyAlignment="1">
      <alignment wrapText="1"/>
    </xf>
    <xf numFmtId="49" fontId="4" fillId="0" borderId="30" xfId="0" applyNumberFormat="1" applyFont="1" applyFill="1" applyBorder="1" applyAlignment="1">
      <alignment wrapText="1"/>
    </xf>
    <xf numFmtId="49" fontId="4" fillId="0" borderId="6" xfId="0" applyNumberFormat="1" applyFont="1" applyFill="1" applyBorder="1" applyAlignment="1">
      <alignment wrapText="1"/>
    </xf>
    <xf numFmtId="4" fontId="7" fillId="4" borderId="16" xfId="5" applyNumberFormat="1" applyFont="1" applyFill="1" applyBorder="1" applyAlignment="1">
      <alignment wrapText="1"/>
    </xf>
    <xf numFmtId="0" fontId="7" fillId="4" borderId="30" xfId="0" applyFont="1" applyFill="1" applyBorder="1" applyAlignment="1">
      <alignment wrapText="1"/>
    </xf>
    <xf numFmtId="0" fontId="5" fillId="5" borderId="4" xfId="6" applyFont="1" applyFill="1" applyBorder="1" applyAlignment="1">
      <alignment vertical="top"/>
    </xf>
    <xf numFmtId="4" fontId="7" fillId="4" borderId="31" xfId="0" applyNumberFormat="1" applyFont="1" applyFill="1" applyBorder="1" applyAlignment="1">
      <alignment wrapText="1"/>
    </xf>
    <xf numFmtId="0" fontId="7" fillId="4" borderId="18" xfId="0" applyFont="1" applyFill="1" applyBorder="1" applyAlignment="1">
      <alignment wrapText="1"/>
    </xf>
    <xf numFmtId="0" fontId="4" fillId="0" borderId="0" xfId="0" applyFont="1" applyFill="1" applyBorder="1"/>
    <xf numFmtId="0" fontId="5" fillId="0" borderId="0" xfId="6" applyFont="1" applyFill="1" applyBorder="1" applyAlignment="1">
      <alignment horizontal="center" vertical="top" wrapText="1"/>
    </xf>
    <xf numFmtId="4" fontId="4" fillId="0" borderId="0" xfId="0" applyNumberFormat="1" applyFont="1" applyFill="1" applyBorder="1"/>
    <xf numFmtId="0" fontId="4" fillId="0" borderId="0" xfId="0" applyFont="1" applyFill="1" applyBorder="1" applyProtection="1">
      <protection locked="0"/>
    </xf>
    <xf numFmtId="0" fontId="4" fillId="0" borderId="0" xfId="0" applyFont="1" applyBorder="1" applyProtection="1">
      <protection locked="0"/>
    </xf>
    <xf numFmtId="15" fontId="6" fillId="0" borderId="0" xfId="0" applyNumberFormat="1" applyFont="1"/>
    <xf numFmtId="4" fontId="6" fillId="0" borderId="0" xfId="0" applyNumberFormat="1" applyFont="1"/>
    <xf numFmtId="0" fontId="5" fillId="0" borderId="0" xfId="0" applyFont="1" applyAlignment="1">
      <alignment horizontal="center"/>
    </xf>
    <xf numFmtId="0" fontId="7" fillId="0" borderId="0" xfId="0" applyFont="1" applyBorder="1" applyProtection="1">
      <protection locked="0"/>
    </xf>
    <xf numFmtId="0" fontId="5" fillId="0" borderId="0" xfId="0" applyFont="1" applyBorder="1"/>
    <xf numFmtId="15" fontId="5" fillId="0" borderId="0" xfId="0" applyNumberFormat="1" applyFont="1" applyBorder="1"/>
    <xf numFmtId="43" fontId="5" fillId="0" borderId="0" xfId="0" applyNumberFormat="1" applyFont="1" applyBorder="1"/>
    <xf numFmtId="4" fontId="5" fillId="0" borderId="0" xfId="0" applyNumberFormat="1" applyFont="1" applyBorder="1"/>
    <xf numFmtId="0" fontId="5" fillId="4" borderId="4" xfId="0" applyFont="1" applyFill="1" applyBorder="1" applyAlignment="1"/>
    <xf numFmtId="15" fontId="5" fillId="4" borderId="4" xfId="0" applyNumberFormat="1" applyFont="1" applyFill="1" applyBorder="1" applyAlignment="1"/>
    <xf numFmtId="43" fontId="5" fillId="4" borderId="4" xfId="0" applyNumberFormat="1" applyFont="1" applyFill="1" applyBorder="1" applyAlignment="1"/>
    <xf numFmtId="4" fontId="5" fillId="4" borderId="4" xfId="0" applyNumberFormat="1" applyFont="1" applyFill="1" applyBorder="1" applyAlignment="1"/>
    <xf numFmtId="0" fontId="5" fillId="4" borderId="4" xfId="0" applyNumberFormat="1" applyFont="1" applyFill="1" applyBorder="1" applyAlignment="1"/>
    <xf numFmtId="0" fontId="12" fillId="4" borderId="4" xfId="0" applyFont="1" applyFill="1" applyBorder="1" applyAlignment="1" applyProtection="1">
      <alignment wrapText="1"/>
      <protection hidden="1"/>
    </xf>
    <xf numFmtId="0" fontId="6" fillId="0" borderId="4" xfId="0" applyFont="1" applyBorder="1" applyAlignment="1" applyProtection="1">
      <protection locked="0"/>
    </xf>
    <xf numFmtId="15" fontId="6" fillId="0" borderId="4" xfId="0" applyNumberFormat="1" applyFont="1" applyBorder="1" applyAlignment="1" applyProtection="1">
      <protection locked="0"/>
    </xf>
    <xf numFmtId="0" fontId="6" fillId="0" borderId="4" xfId="0" applyFont="1" applyBorder="1" applyAlignment="1" applyProtection="1">
      <alignment wrapText="1"/>
      <protection locked="0"/>
    </xf>
    <xf numFmtId="0" fontId="6" fillId="0" borderId="4" xfId="0" applyFont="1" applyFill="1" applyBorder="1" applyAlignment="1" applyProtection="1">
      <protection locked="0"/>
    </xf>
    <xf numFmtId="4" fontId="6" fillId="0" borderId="4" xfId="0" applyNumberFormat="1" applyFont="1" applyBorder="1" applyAlignment="1" applyProtection="1">
      <protection locked="0"/>
    </xf>
    <xf numFmtId="4" fontId="6" fillId="0" borderId="4" xfId="0" applyNumberFormat="1" applyFont="1" applyBorder="1" applyAlignment="1" applyProtection="1">
      <alignment wrapText="1"/>
      <protection locked="0"/>
    </xf>
    <xf numFmtId="4" fontId="6" fillId="0" borderId="4" xfId="0" applyNumberFormat="1" applyFont="1" applyFill="1" applyBorder="1" applyAlignment="1" applyProtection="1">
      <protection locked="0"/>
    </xf>
    <xf numFmtId="0" fontId="5" fillId="5" borderId="4" xfId="0" applyFont="1" applyFill="1" applyBorder="1" applyAlignment="1" applyProtection="1">
      <alignment wrapText="1"/>
      <protection locked="0"/>
    </xf>
    <xf numFmtId="43" fontId="4" fillId="0" borderId="0" xfId="5" applyFont="1" applyFill="1" applyBorder="1" applyProtection="1">
      <protection locked="0"/>
    </xf>
    <xf numFmtId="43" fontId="4" fillId="0" borderId="0" xfId="5" applyFont="1" applyBorder="1" applyProtection="1">
      <protection locked="0"/>
    </xf>
    <xf numFmtId="0" fontId="4" fillId="0" borderId="0"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5" fillId="5" borderId="6"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4" fontId="5" fillId="5" borderId="4" xfId="0" applyNumberFormat="1" applyFont="1" applyFill="1" applyBorder="1" applyAlignment="1">
      <alignment horizontal="center" vertical="center"/>
    </xf>
    <xf numFmtId="0" fontId="5" fillId="5" borderId="25" xfId="0" applyFont="1" applyFill="1" applyBorder="1" applyAlignment="1">
      <alignment horizontal="center" vertical="center" wrapText="1"/>
    </xf>
    <xf numFmtId="4" fontId="5" fillId="5" borderId="25" xfId="0" applyNumberFormat="1" applyFont="1" applyFill="1" applyBorder="1" applyAlignment="1">
      <alignment horizontal="center" vertical="center" wrapText="1"/>
    </xf>
    <xf numFmtId="4" fontId="5" fillId="5" borderId="5" xfId="0" applyNumberFormat="1" applyFont="1" applyFill="1" applyBorder="1" applyAlignment="1">
      <alignment horizontal="center" vertical="center" wrapText="1"/>
    </xf>
    <xf numFmtId="4" fontId="5" fillId="5" borderId="1" xfId="0" applyNumberFormat="1" applyFont="1" applyFill="1" applyBorder="1" applyAlignment="1">
      <alignment horizontal="left" vertical="center" indent="1"/>
    </xf>
    <xf numFmtId="4" fontId="5" fillId="5" borderId="4" xfId="0" applyNumberFormat="1" applyFont="1" applyFill="1" applyBorder="1" applyAlignment="1">
      <alignment horizontal="center" vertical="center" wrapText="1"/>
    </xf>
    <xf numFmtId="0" fontId="5" fillId="5" borderId="1" xfId="0" applyFont="1" applyFill="1" applyBorder="1" applyAlignment="1">
      <alignment horizontal="center"/>
    </xf>
    <xf numFmtId="15" fontId="4" fillId="0" borderId="0" xfId="0" applyNumberFormat="1" applyFont="1" applyFill="1"/>
    <xf numFmtId="0" fontId="4" fillId="0" borderId="0" xfId="0" applyFont="1" applyFill="1" applyBorder="1" applyAlignment="1">
      <alignment wrapText="1"/>
    </xf>
    <xf numFmtId="0" fontId="5" fillId="0" borderId="27" xfId="6" applyFont="1" applyFill="1" applyBorder="1" applyAlignment="1">
      <alignment horizontal="left" vertical="top" wrapText="1"/>
    </xf>
    <xf numFmtId="0" fontId="5" fillId="0" borderId="11" xfId="6" applyFont="1" applyFill="1" applyBorder="1" applyAlignment="1">
      <alignment horizontal="center" vertical="top" wrapText="1"/>
    </xf>
    <xf numFmtId="0" fontId="5" fillId="5" borderId="4" xfId="6" applyFont="1" applyFill="1" applyBorder="1" applyAlignment="1">
      <alignment horizontal="center" vertical="top" wrapText="1"/>
    </xf>
    <xf numFmtId="0" fontId="5" fillId="5" borderId="5" xfId="6" applyFont="1" applyFill="1" applyBorder="1" applyAlignment="1">
      <alignment horizontal="left" vertical="top" wrapText="1"/>
    </xf>
    <xf numFmtId="0" fontId="5" fillId="5" borderId="2" xfId="6" applyFont="1" applyFill="1" applyBorder="1" applyAlignment="1">
      <alignment horizontal="left" vertical="top" wrapText="1"/>
    </xf>
    <xf numFmtId="15" fontId="4" fillId="0" borderId="0" xfId="0" applyNumberFormat="1" applyFont="1"/>
    <xf numFmtId="4" fontId="4" fillId="0" borderId="0" xfId="5" applyNumberFormat="1" applyFont="1" applyAlignment="1"/>
    <xf numFmtId="4" fontId="9" fillId="0" borderId="4" xfId="0" applyNumberFormat="1" applyFont="1" applyFill="1" applyBorder="1" applyAlignment="1">
      <alignment vertical="justify" wrapText="1"/>
    </xf>
    <xf numFmtId="4" fontId="14" fillId="0" borderId="4" xfId="0" applyNumberFormat="1" applyFont="1" applyFill="1" applyBorder="1" applyAlignment="1">
      <alignment vertical="justify" wrapText="1"/>
    </xf>
    <xf numFmtId="0" fontId="7" fillId="0" borderId="0" xfId="0" applyFont="1" applyBorder="1" applyAlignment="1"/>
    <xf numFmtId="4" fontId="7" fillId="5" borderId="19" xfId="0" applyNumberFormat="1" applyFont="1" applyFill="1" applyBorder="1" applyAlignment="1">
      <alignment horizontal="left" vertical="center"/>
    </xf>
    <xf numFmtId="4" fontId="9" fillId="0" borderId="4" xfId="0" applyNumberFormat="1" applyFont="1" applyFill="1" applyBorder="1" applyAlignment="1">
      <alignment wrapText="1"/>
    </xf>
    <xf numFmtId="10" fontId="7" fillId="4" borderId="4" xfId="0" applyNumberFormat="1" applyFont="1" applyFill="1" applyBorder="1" applyAlignment="1">
      <alignment horizontal="right" wrapText="1"/>
    </xf>
    <xf numFmtId="0" fontId="7" fillId="4" borderId="17" xfId="0" applyFont="1" applyFill="1" applyBorder="1" applyAlignment="1">
      <alignment horizontal="left" vertical="center" wrapText="1"/>
    </xf>
    <xf numFmtId="0" fontId="4" fillId="0" borderId="4" xfId="0" applyFont="1" applyBorder="1"/>
    <xf numFmtId="4" fontId="4" fillId="0" borderId="1" xfId="5" applyNumberFormat="1" applyFont="1" applyBorder="1"/>
    <xf numFmtId="49" fontId="4" fillId="0" borderId="4" xfId="0" applyNumberFormat="1" applyFont="1" applyBorder="1"/>
    <xf numFmtId="0" fontId="9" fillId="0" borderId="4" xfId="0" applyFont="1" applyBorder="1"/>
    <xf numFmtId="49" fontId="7" fillId="0" borderId="4" xfId="0" applyNumberFormat="1" applyFont="1" applyBorder="1"/>
    <xf numFmtId="0" fontId="7" fillId="5" borderId="24" xfId="0" applyFont="1" applyFill="1" applyBorder="1" applyAlignment="1">
      <alignment horizontal="center" vertical="center" wrapText="1"/>
    </xf>
    <xf numFmtId="2" fontId="4" fillId="0" borderId="0" xfId="5" applyNumberFormat="1" applyFont="1" applyAlignment="1"/>
    <xf numFmtId="10" fontId="4" fillId="0" borderId="0" xfId="5" applyNumberFormat="1" applyFont="1" applyAlignment="1"/>
    <xf numFmtId="2" fontId="7" fillId="0" borderId="0" xfId="0" applyNumberFormat="1" applyFont="1" applyFill="1" applyBorder="1" applyAlignment="1">
      <alignment wrapText="1"/>
    </xf>
    <xf numFmtId="10" fontId="7" fillId="0" borderId="0" xfId="0" applyNumberFormat="1" applyFont="1" applyFill="1" applyBorder="1" applyAlignment="1">
      <alignment wrapText="1"/>
    </xf>
    <xf numFmtId="4" fontId="7" fillId="0" borderId="0" xfId="5" applyNumberFormat="1" applyFont="1" applyFill="1" applyBorder="1" applyAlignment="1">
      <alignment wrapText="1"/>
    </xf>
    <xf numFmtId="0" fontId="7" fillId="0" borderId="0" xfId="0" applyFont="1" applyFill="1" applyBorder="1" applyAlignment="1">
      <alignment wrapText="1"/>
    </xf>
    <xf numFmtId="10" fontId="7" fillId="4" borderId="18" xfId="0" applyNumberFormat="1" applyFont="1" applyFill="1" applyBorder="1" applyAlignment="1">
      <alignment wrapText="1"/>
    </xf>
    <xf numFmtId="10" fontId="4" fillId="0" borderId="4" xfId="8" applyNumberFormat="1" applyFont="1" applyFill="1" applyBorder="1" applyAlignment="1">
      <alignment wrapText="1"/>
    </xf>
    <xf numFmtId="10" fontId="4" fillId="0" borderId="18" xfId="8" applyNumberFormat="1" applyFont="1" applyFill="1" applyBorder="1" applyAlignment="1">
      <alignment wrapText="1"/>
    </xf>
    <xf numFmtId="10" fontId="9" fillId="0" borderId="4" xfId="8" applyNumberFormat="1" applyFont="1" applyFill="1" applyBorder="1" applyAlignment="1">
      <alignment wrapText="1"/>
    </xf>
    <xf numFmtId="2" fontId="7" fillId="5" borderId="24" xfId="5" applyNumberFormat="1" applyFont="1" applyFill="1" applyBorder="1" applyAlignment="1">
      <alignment horizontal="center" vertical="center" wrapText="1"/>
    </xf>
    <xf numFmtId="2" fontId="7" fillId="5" borderId="19" xfId="5" applyNumberFormat="1" applyFont="1" applyFill="1" applyBorder="1" applyAlignment="1">
      <alignment horizontal="center" vertical="center" wrapText="1"/>
    </xf>
    <xf numFmtId="10" fontId="7" fillId="0" borderId="0" xfId="0" applyNumberFormat="1" applyFont="1"/>
    <xf numFmtId="2" fontId="5" fillId="5" borderId="4" xfId="5" applyNumberFormat="1" applyFont="1" applyFill="1" applyBorder="1" applyAlignment="1">
      <alignment horizontal="center" vertical="top" wrapText="1"/>
    </xf>
    <xf numFmtId="10" fontId="4" fillId="0" borderId="0" xfId="0" applyNumberFormat="1" applyFont="1" applyBorder="1"/>
    <xf numFmtId="2" fontId="4" fillId="0" borderId="0" xfId="5" applyNumberFormat="1" applyFont="1" applyBorder="1"/>
    <xf numFmtId="10" fontId="4" fillId="0" borderId="0" xfId="5" applyNumberFormat="1" applyFont="1" applyBorder="1"/>
    <xf numFmtId="4" fontId="7" fillId="4" borderId="6" xfId="0" applyNumberFormat="1" applyFont="1" applyFill="1" applyBorder="1" applyAlignment="1">
      <alignment wrapText="1"/>
    </xf>
    <xf numFmtId="4" fontId="7" fillId="5" borderId="19" xfId="0" applyNumberFormat="1" applyFont="1" applyFill="1" applyBorder="1" applyAlignment="1">
      <alignment horizontal="center" vertical="center" wrapText="1"/>
    </xf>
    <xf numFmtId="0" fontId="15" fillId="0" borderId="0" xfId="0" applyFont="1" applyBorder="1"/>
    <xf numFmtId="0" fontId="4" fillId="0" borderId="19" xfId="0" applyNumberFormat="1" applyFont="1" applyFill="1" applyBorder="1" applyAlignment="1">
      <alignment wrapText="1"/>
    </xf>
    <xf numFmtId="4" fontId="7" fillId="0" borderId="0" xfId="0" applyNumberFormat="1" applyFont="1" applyFill="1" applyBorder="1" applyAlignment="1">
      <alignment wrapText="1"/>
    </xf>
    <xf numFmtId="4" fontId="5" fillId="0" borderId="29" xfId="5" applyNumberFormat="1" applyFont="1" applyFill="1" applyBorder="1" applyAlignment="1">
      <alignment horizontal="center" vertical="top" wrapText="1"/>
    </xf>
    <xf numFmtId="4" fontId="4" fillId="0" borderId="0" xfId="5" applyNumberFormat="1" applyFont="1" applyFill="1" applyBorder="1"/>
    <xf numFmtId="4" fontId="5" fillId="5" borderId="4" xfId="5" applyNumberFormat="1" applyFont="1" applyFill="1" applyBorder="1" applyAlignment="1">
      <alignment horizontal="center" vertical="top" wrapText="1"/>
    </xf>
    <xf numFmtId="10" fontId="4" fillId="0" borderId="0" xfId="0" applyNumberFormat="1" applyFont="1" applyAlignment="1"/>
    <xf numFmtId="9" fontId="7" fillId="4" borderId="28" xfId="3" applyFont="1" applyFill="1" applyBorder="1" applyAlignment="1">
      <alignment horizontal="right"/>
    </xf>
    <xf numFmtId="4" fontId="7" fillId="4" borderId="28" xfId="0" applyNumberFormat="1" applyFont="1" applyFill="1" applyBorder="1" applyAlignment="1">
      <alignment horizontal="right"/>
    </xf>
    <xf numFmtId="0" fontId="16" fillId="4" borderId="19" xfId="0" applyFont="1" applyFill="1" applyBorder="1" applyAlignment="1">
      <alignment wrapText="1"/>
    </xf>
    <xf numFmtId="10" fontId="4" fillId="0" borderId="19" xfId="0" applyNumberFormat="1" applyFont="1" applyFill="1" applyBorder="1" applyAlignment="1">
      <alignment horizontal="right"/>
    </xf>
    <xf numFmtId="4" fontId="4" fillId="0" borderId="28" xfId="0" applyNumberFormat="1" applyFont="1" applyFill="1" applyBorder="1" applyAlignment="1">
      <alignment horizontal="right"/>
    </xf>
    <xf numFmtId="0" fontId="17" fillId="0" borderId="19" xfId="0" applyFont="1" applyBorder="1" applyAlignment="1">
      <alignment wrapText="1"/>
    </xf>
    <xf numFmtId="0" fontId="17" fillId="0" borderId="28" xfId="0" applyFont="1" applyBorder="1" applyAlignment="1">
      <alignment wrapText="1"/>
    </xf>
    <xf numFmtId="10" fontId="7" fillId="0" borderId="0" xfId="0" applyNumberFormat="1" applyFont="1" applyAlignment="1"/>
    <xf numFmtId="4" fontId="7" fillId="0" borderId="0" xfId="0" applyNumberFormat="1" applyFont="1" applyAlignment="1"/>
    <xf numFmtId="0" fontId="7" fillId="0" borderId="0" xfId="0" applyFont="1" applyAlignment="1"/>
    <xf numFmtId="10" fontId="5" fillId="5" borderId="4" xfId="6" applyNumberFormat="1" applyFont="1" applyFill="1" applyBorder="1" applyAlignment="1">
      <alignment horizontal="center" vertical="top"/>
    </xf>
    <xf numFmtId="4" fontId="4" fillId="0" borderId="0" xfId="5" applyNumberFormat="1" applyFont="1" applyBorder="1" applyAlignment="1"/>
    <xf numFmtId="10" fontId="7" fillId="4" borderId="19" xfId="0" applyNumberFormat="1" applyFont="1" applyFill="1" applyBorder="1" applyAlignment="1">
      <alignment horizontal="center"/>
    </xf>
    <xf numFmtId="10" fontId="4" fillId="0" borderId="0" xfId="0" applyNumberFormat="1" applyFont="1" applyBorder="1" applyAlignment="1">
      <alignment horizontal="center"/>
    </xf>
    <xf numFmtId="10" fontId="8" fillId="0" borderId="0" xfId="0" applyNumberFormat="1" applyFont="1" applyAlignment="1"/>
    <xf numFmtId="4" fontId="4" fillId="0" borderId="32" xfId="0" applyNumberFormat="1" applyFont="1" applyFill="1" applyBorder="1" applyAlignment="1">
      <alignment horizontal="right"/>
    </xf>
    <xf numFmtId="4" fontId="4" fillId="0" borderId="33" xfId="0" applyNumberFormat="1" applyFont="1" applyFill="1" applyBorder="1" applyAlignment="1">
      <alignment horizontal="right"/>
    </xf>
    <xf numFmtId="0" fontId="6" fillId="0" borderId="33" xfId="4" applyFont="1" applyBorder="1" applyAlignment="1">
      <alignment vertical="top" wrapText="1"/>
    </xf>
    <xf numFmtId="0" fontId="6" fillId="0" borderId="33" xfId="4" applyNumberFormat="1" applyFont="1" applyFill="1" applyBorder="1" applyAlignment="1">
      <alignment horizontal="center" vertical="top"/>
    </xf>
    <xf numFmtId="4" fontId="4" fillId="0" borderId="23" xfId="0" applyNumberFormat="1" applyFont="1" applyFill="1" applyBorder="1" applyAlignment="1">
      <alignment horizontal="right"/>
    </xf>
    <xf numFmtId="4" fontId="4" fillId="0" borderId="4" xfId="0" applyNumberFormat="1" applyFont="1" applyFill="1" applyBorder="1" applyAlignment="1">
      <alignment horizontal="right"/>
    </xf>
    <xf numFmtId="0" fontId="6" fillId="0" borderId="4" xfId="4" applyFont="1" applyBorder="1" applyAlignment="1">
      <alignment vertical="top" wrapText="1"/>
    </xf>
    <xf numFmtId="0" fontId="6" fillId="0" borderId="4" xfId="4" applyNumberFormat="1" applyFont="1" applyFill="1" applyBorder="1" applyAlignment="1">
      <alignment horizontal="center" vertical="top"/>
    </xf>
    <xf numFmtId="0" fontId="5" fillId="0" borderId="4" xfId="4" applyFont="1" applyBorder="1" applyAlignment="1">
      <alignment vertical="top" wrapText="1"/>
    </xf>
    <xf numFmtId="0" fontId="5" fillId="0" borderId="4" xfId="4" applyNumberFormat="1" applyFont="1" applyFill="1" applyBorder="1" applyAlignment="1">
      <alignment horizontal="center" vertical="top"/>
    </xf>
    <xf numFmtId="0" fontId="6" fillId="0" borderId="4" xfId="4" applyFont="1" applyFill="1" applyBorder="1" applyAlignment="1">
      <alignment vertical="top" wrapText="1"/>
    </xf>
    <xf numFmtId="0" fontId="5" fillId="0" borderId="4" xfId="4" applyFont="1" applyFill="1" applyBorder="1" applyAlignment="1">
      <alignment vertical="top" wrapText="1"/>
    </xf>
    <xf numFmtId="0" fontId="7" fillId="5" borderId="25" xfId="0" applyFont="1" applyFill="1" applyBorder="1" applyAlignment="1">
      <alignment horizontal="center" vertical="center"/>
    </xf>
    <xf numFmtId="4" fontId="5" fillId="5" borderId="4" xfId="6" applyNumberFormat="1" applyFont="1" applyFill="1" applyBorder="1" applyAlignment="1">
      <alignment horizontal="center" vertical="top"/>
    </xf>
    <xf numFmtId="4" fontId="7" fillId="4" borderId="4" xfId="0" applyNumberFormat="1" applyFont="1" applyFill="1" applyBorder="1" applyAlignment="1">
      <alignment horizontal="right"/>
    </xf>
    <xf numFmtId="0" fontId="16" fillId="4" borderId="4" xfId="0" applyFont="1" applyFill="1" applyBorder="1" applyAlignment="1">
      <alignment vertical="center"/>
    </xf>
    <xf numFmtId="0" fontId="12" fillId="4" borderId="4" xfId="4" applyFont="1" applyFill="1" applyBorder="1" applyAlignment="1" applyProtection="1">
      <alignment horizontal="center" vertical="top"/>
      <protection hidden="1"/>
    </xf>
    <xf numFmtId="4" fontId="17" fillId="0" borderId="4" xfId="0" applyNumberFormat="1" applyFont="1" applyFill="1" applyBorder="1" applyAlignment="1">
      <alignment horizontal="right" vertical="center"/>
    </xf>
    <xf numFmtId="0" fontId="17" fillId="0" borderId="4" xfId="0" applyFont="1" applyFill="1" applyBorder="1" applyAlignment="1">
      <alignment horizontal="left" vertical="center" indent="1"/>
    </xf>
    <xf numFmtId="0" fontId="3" fillId="0" borderId="20" xfId="4" applyFont="1" applyBorder="1" applyAlignment="1" applyProtection="1">
      <alignment horizontal="center" vertical="top"/>
      <protection hidden="1"/>
    </xf>
    <xf numFmtId="0" fontId="17" fillId="0" borderId="4" xfId="0" applyFont="1" applyFill="1" applyBorder="1" applyAlignment="1">
      <alignment horizontal="left" vertical="center" wrapText="1" indent="1"/>
    </xf>
    <xf numFmtId="0" fontId="4" fillId="0" borderId="4" xfId="0" quotePrefix="1" applyFont="1" applyFill="1" applyBorder="1" applyAlignment="1">
      <alignment horizontal="center"/>
    </xf>
    <xf numFmtId="0" fontId="4" fillId="0" borderId="4" xfId="0" applyFont="1" applyFill="1" applyBorder="1" applyAlignment="1">
      <alignment horizontal="center"/>
    </xf>
    <xf numFmtId="4" fontId="7" fillId="0" borderId="4" xfId="0" applyNumberFormat="1" applyFont="1" applyFill="1" applyBorder="1" applyAlignment="1">
      <alignment horizontal="right"/>
    </xf>
    <xf numFmtId="0" fontId="16" fillId="0" borderId="4" xfId="0" applyFont="1" applyFill="1" applyBorder="1" applyAlignment="1">
      <alignment vertical="center" wrapText="1"/>
    </xf>
    <xf numFmtId="0" fontId="3" fillId="0" borderId="4" xfId="4" applyFont="1" applyBorder="1" applyAlignment="1" applyProtection="1">
      <alignment horizontal="center" vertical="top"/>
      <protection hidden="1"/>
    </xf>
    <xf numFmtId="0" fontId="4" fillId="0" borderId="4" xfId="0" applyFont="1" applyBorder="1" applyAlignment="1">
      <alignment horizontal="center"/>
    </xf>
    <xf numFmtId="0" fontId="16" fillId="0" borderId="4" xfId="0" applyFont="1" applyFill="1" applyBorder="1" applyAlignment="1">
      <alignment vertical="center"/>
    </xf>
    <xf numFmtId="0" fontId="7" fillId="5" borderId="3" xfId="0" applyFont="1" applyFill="1" applyBorder="1" applyAlignment="1">
      <alignment horizontal="center" vertical="center"/>
    </xf>
    <xf numFmtId="0" fontId="7" fillId="0" borderId="2" xfId="0" applyFont="1" applyBorder="1"/>
    <xf numFmtId="0" fontId="5" fillId="5" borderId="5" xfId="6" applyFont="1" applyFill="1" applyBorder="1" applyAlignment="1">
      <alignment horizontal="center" vertical="top"/>
    </xf>
    <xf numFmtId="0" fontId="5" fillId="5" borderId="34" xfId="6" applyFont="1" applyFill="1" applyBorder="1" applyAlignment="1">
      <alignment horizontal="left" vertical="top"/>
    </xf>
    <xf numFmtId="0" fontId="5" fillId="5" borderId="35" xfId="6" applyFont="1" applyFill="1" applyBorder="1" applyAlignment="1">
      <alignment horizontal="left" vertical="top"/>
    </xf>
    <xf numFmtId="4" fontId="7" fillId="4" borderId="4" xfId="0" applyNumberFormat="1" applyFont="1" applyFill="1" applyBorder="1"/>
    <xf numFmtId="0" fontId="16" fillId="4" borderId="1" xfId="0" applyFont="1" applyFill="1" applyBorder="1" applyAlignment="1">
      <alignment vertical="center"/>
    </xf>
    <xf numFmtId="0" fontId="18" fillId="4" borderId="4" xfId="4" applyFont="1" applyFill="1" applyBorder="1" applyAlignment="1" applyProtection="1">
      <alignment horizontal="center" vertical="top"/>
      <protection hidden="1"/>
    </xf>
    <xf numFmtId="4" fontId="4" fillId="0" borderId="4" xfId="0" applyNumberFormat="1" applyFont="1" applyBorder="1"/>
    <xf numFmtId="0" fontId="17" fillId="0" borderId="1" xfId="0" applyFont="1" applyFill="1" applyBorder="1" applyAlignment="1">
      <alignment horizontal="left" vertical="center" indent="1"/>
    </xf>
    <xf numFmtId="0" fontId="17" fillId="0" borderId="2" xfId="0" applyFont="1" applyFill="1" applyBorder="1" applyAlignment="1">
      <alignment horizontal="left" vertical="center" wrapText="1" indent="1"/>
    </xf>
    <xf numFmtId="4" fontId="7" fillId="0" borderId="4" xfId="0" applyNumberFormat="1" applyFont="1" applyBorder="1"/>
    <xf numFmtId="0" fontId="16" fillId="0" borderId="1" xfId="0" applyFont="1" applyFill="1" applyBorder="1" applyAlignment="1">
      <alignment vertical="center"/>
    </xf>
    <xf numFmtId="0" fontId="8" fillId="0" borderId="4" xfId="4" applyFont="1" applyBorder="1" applyAlignment="1" applyProtection="1">
      <alignment horizontal="center" vertical="top"/>
      <protection hidden="1"/>
    </xf>
    <xf numFmtId="4" fontId="4" fillId="0" borderId="2" xfId="0" applyNumberFormat="1" applyFont="1" applyBorder="1"/>
    <xf numFmtId="0" fontId="5" fillId="5" borderId="34" xfId="6" applyFont="1" applyFill="1" applyBorder="1" applyAlignment="1">
      <alignment horizontal="center" vertical="top"/>
    </xf>
    <xf numFmtId="0" fontId="6" fillId="0" borderId="0" xfId="4" applyFont="1" applyFill="1" applyBorder="1" applyAlignment="1">
      <alignment horizontal="left" indent="1"/>
    </xf>
    <xf numFmtId="0" fontId="6" fillId="0" borderId="0" xfId="4" applyFont="1" applyFill="1" applyBorder="1"/>
    <xf numFmtId="0" fontId="6" fillId="0" borderId="0" xfId="4" applyFont="1" applyFill="1"/>
    <xf numFmtId="43" fontId="7" fillId="0" borderId="19" xfId="1" applyFont="1" applyFill="1" applyBorder="1" applyAlignment="1">
      <alignment horizontal="center" vertical="center" wrapText="1"/>
    </xf>
    <xf numFmtId="0" fontId="4" fillId="0" borderId="25" xfId="9" applyFont="1" applyFill="1" applyBorder="1"/>
    <xf numFmtId="0" fontId="4" fillId="0" borderId="4" xfId="9" applyFont="1" applyFill="1" applyBorder="1"/>
    <xf numFmtId="0" fontId="4" fillId="0" borderId="4" xfId="9" quotePrefix="1" applyFont="1" applyFill="1" applyBorder="1"/>
    <xf numFmtId="0" fontId="7" fillId="0" borderId="19" xfId="4" applyFont="1" applyFill="1" applyBorder="1" applyAlignment="1">
      <alignment horizontal="center" vertical="center" wrapText="1"/>
    </xf>
    <xf numFmtId="0" fontId="7" fillId="0" borderId="24" xfId="4" applyFont="1" applyFill="1" applyBorder="1" applyAlignment="1">
      <alignment horizontal="center" vertical="center" wrapText="1"/>
    </xf>
    <xf numFmtId="0" fontId="6" fillId="0" borderId="0" xfId="4" applyFont="1" applyFill="1" applyBorder="1" applyAlignment="1">
      <alignment wrapText="1"/>
    </xf>
    <xf numFmtId="0" fontId="6" fillId="0" borderId="0" xfId="4" applyFont="1" applyFill="1" applyBorder="1" applyAlignment="1">
      <alignment horizontal="left"/>
    </xf>
    <xf numFmtId="0" fontId="6" fillId="0" borderId="19" xfId="4" applyFont="1" applyFill="1" applyBorder="1"/>
    <xf numFmtId="0" fontId="4" fillId="0" borderId="19" xfId="0" applyFont="1" applyBorder="1" applyAlignment="1">
      <alignment horizontal="justify" vertical="center" wrapText="1"/>
    </xf>
    <xf numFmtId="0" fontId="6" fillId="0" borderId="19" xfId="4" applyFont="1" applyFill="1" applyBorder="1" applyAlignment="1">
      <alignment horizontal="center"/>
    </xf>
    <xf numFmtId="0" fontId="7" fillId="0" borderId="19" xfId="0" applyFont="1" applyBorder="1" applyAlignment="1">
      <alignment horizontal="justify" vertical="center" wrapText="1"/>
    </xf>
    <xf numFmtId="0" fontId="5" fillId="0" borderId="19" xfId="4" applyFont="1" applyFill="1" applyBorder="1" applyAlignment="1">
      <alignment horizontal="center"/>
    </xf>
    <xf numFmtId="0" fontId="6" fillId="0" borderId="19" xfId="4" applyFont="1" applyFill="1" applyBorder="1" applyAlignment="1">
      <alignment wrapText="1"/>
    </xf>
    <xf numFmtId="0" fontId="6" fillId="0" borderId="19" xfId="4" applyFont="1" applyFill="1" applyBorder="1" applyAlignment="1">
      <alignment horizontal="left"/>
    </xf>
    <xf numFmtId="0" fontId="6" fillId="0" borderId="19" xfId="4" applyFont="1" applyFill="1" applyBorder="1" applyAlignment="1">
      <alignment horizontal="left" wrapText="1"/>
    </xf>
    <xf numFmtId="0" fontId="5" fillId="0" borderId="19" xfId="4" applyFont="1" applyFill="1" applyBorder="1" applyAlignment="1">
      <alignment wrapText="1"/>
    </xf>
    <xf numFmtId="0" fontId="5" fillId="0" borderId="19" xfId="4" applyFont="1" applyFill="1" applyBorder="1" applyAlignment="1">
      <alignment horizontal="left" wrapText="1"/>
    </xf>
    <xf numFmtId="0" fontId="6" fillId="0" borderId="0" xfId="4" applyFont="1" applyFill="1" applyBorder="1" applyAlignment="1">
      <alignment horizontal="left" wrapText="1"/>
    </xf>
    <xf numFmtId="0" fontId="6" fillId="0" borderId="0" xfId="4" applyFont="1" applyFill="1" applyBorder="1" applyAlignment="1">
      <alignment horizontal="left" wrapText="1"/>
    </xf>
    <xf numFmtId="4" fontId="4" fillId="0" borderId="0" xfId="5" applyNumberFormat="1" applyFont="1" applyFill="1"/>
    <xf numFmtId="4" fontId="7" fillId="0" borderId="0" xfId="5" applyNumberFormat="1" applyFont="1" applyFill="1"/>
    <xf numFmtId="43" fontId="7" fillId="0" borderId="0" xfId="5" applyFont="1"/>
    <xf numFmtId="0" fontId="7" fillId="0" borderId="0" xfId="0" applyFont="1" applyFill="1"/>
    <xf numFmtId="4" fontId="7" fillId="0" borderId="0" xfId="0" applyNumberFormat="1" applyFont="1" applyFill="1"/>
    <xf numFmtId="43" fontId="4" fillId="0" borderId="0" xfId="5" applyFont="1" applyFill="1"/>
    <xf numFmtId="0" fontId="8" fillId="0" borderId="0" xfId="0" applyFont="1" applyFill="1"/>
    <xf numFmtId="164" fontId="7" fillId="5" borderId="19" xfId="5" applyNumberFormat="1" applyFont="1" applyFill="1" applyBorder="1" applyAlignment="1">
      <alignment horizontal="center" vertical="center" wrapText="1"/>
    </xf>
    <xf numFmtId="43" fontId="7" fillId="5" borderId="19" xfId="5" applyFont="1" applyFill="1" applyBorder="1" applyAlignment="1">
      <alignment horizontal="center" vertical="center" wrapText="1"/>
    </xf>
    <xf numFmtId="4" fontId="5" fillId="5" borderId="0" xfId="5" applyNumberFormat="1" applyFont="1" applyFill="1" applyBorder="1" applyAlignment="1">
      <alignment vertical="center" wrapText="1"/>
    </xf>
    <xf numFmtId="4" fontId="6" fillId="0" borderId="0" xfId="4" applyNumberFormat="1" applyFont="1" applyAlignment="1">
      <alignment vertical="top"/>
    </xf>
    <xf numFmtId="43" fontId="4" fillId="0" borderId="4" xfId="5" applyFont="1" applyFill="1" applyBorder="1" applyAlignment="1">
      <alignment wrapText="1"/>
    </xf>
    <xf numFmtId="43" fontId="5" fillId="5" borderId="4" xfId="5" applyFont="1" applyFill="1" applyBorder="1" applyAlignment="1">
      <alignment vertical="center" wrapText="1"/>
    </xf>
    <xf numFmtId="0" fontId="4" fillId="0" borderId="0" xfId="0" applyFont="1" applyAlignment="1">
      <alignment horizontal="center"/>
    </xf>
    <xf numFmtId="0" fontId="5" fillId="5" borderId="5" xfId="6" applyFont="1" applyFill="1" applyBorder="1" applyAlignment="1">
      <alignment horizontal="left" vertical="top"/>
    </xf>
    <xf numFmtId="0" fontId="5" fillId="5" borderId="2" xfId="6" applyFont="1" applyFill="1" applyBorder="1" applyAlignment="1">
      <alignment horizontal="left" vertical="top"/>
    </xf>
    <xf numFmtId="0" fontId="5" fillId="5" borderId="1" xfId="6" applyFont="1" applyFill="1" applyBorder="1" applyAlignment="1">
      <alignment horizontal="left" vertical="top"/>
    </xf>
    <xf numFmtId="0" fontId="7" fillId="0" borderId="0" xfId="0" applyFont="1" applyFill="1" applyAlignment="1">
      <alignment vertical="center"/>
    </xf>
    <xf numFmtId="0" fontId="8" fillId="0" borderId="0" xfId="0" applyFont="1" applyFill="1" applyAlignment="1">
      <alignment vertical="center"/>
    </xf>
    <xf numFmtId="0" fontId="5" fillId="5" borderId="4" xfId="6" applyFont="1" applyFill="1" applyBorder="1" applyAlignment="1">
      <alignment horizontal="center" vertical="top"/>
    </xf>
    <xf numFmtId="0" fontId="4" fillId="0" borderId="27" xfId="0" applyFont="1" applyFill="1" applyBorder="1"/>
    <xf numFmtId="4" fontId="4" fillId="0" borderId="27" xfId="0" applyNumberFormat="1" applyFont="1" applyFill="1" applyBorder="1"/>
    <xf numFmtId="4" fontId="4" fillId="0" borderId="4" xfId="0" applyNumberFormat="1" applyFont="1" applyFill="1" applyBorder="1" applyAlignment="1"/>
    <xf numFmtId="0" fontId="11" fillId="7" borderId="4" xfId="6" applyFont="1" applyFill="1" applyBorder="1" applyAlignment="1">
      <alignment horizontal="left" vertical="top"/>
    </xf>
    <xf numFmtId="4" fontId="4" fillId="0" borderId="0" xfId="0" applyNumberFormat="1" applyFont="1" applyFill="1" applyAlignment="1">
      <alignment horizontal="center"/>
    </xf>
    <xf numFmtId="0" fontId="4" fillId="0" borderId="0" xfId="0" applyFont="1" applyFill="1" applyAlignment="1">
      <alignment horizontal="center"/>
    </xf>
    <xf numFmtId="0" fontId="5" fillId="5" borderId="5" xfId="6" applyFont="1" applyFill="1" applyBorder="1" applyAlignment="1">
      <alignment horizontal="left" vertical="center" wrapText="1"/>
    </xf>
    <xf numFmtId="4" fontId="7" fillId="0" borderId="17" xfId="5" applyNumberFormat="1" applyFont="1" applyFill="1" applyBorder="1" applyAlignment="1">
      <alignment wrapText="1"/>
    </xf>
    <xf numFmtId="0" fontId="7" fillId="0" borderId="30" xfId="0" applyFont="1" applyFill="1" applyBorder="1" applyAlignment="1">
      <alignment wrapText="1"/>
    </xf>
    <xf numFmtId="0" fontId="4" fillId="0" borderId="0" xfId="0" applyFont="1"/>
    <xf numFmtId="0" fontId="4" fillId="0" borderId="0" xfId="0" applyFont="1" applyFill="1"/>
    <xf numFmtId="0" fontId="5" fillId="5" borderId="1" xfId="6" applyFont="1" applyFill="1" applyBorder="1" applyAlignment="1">
      <alignment vertical="top"/>
    </xf>
    <xf numFmtId="4" fontId="5" fillId="5" borderId="5" xfId="6" applyNumberFormat="1" applyFont="1" applyFill="1" applyBorder="1" applyAlignment="1">
      <alignment vertical="top"/>
    </xf>
    <xf numFmtId="0" fontId="5" fillId="5" borderId="2" xfId="6" applyFont="1" applyFill="1" applyBorder="1" applyAlignment="1">
      <alignment vertical="top"/>
    </xf>
    <xf numFmtId="0" fontId="6" fillId="0" borderId="0" xfId="0" applyFont="1" applyFill="1"/>
    <xf numFmtId="4" fontId="6" fillId="0" borderId="0" xfId="0" applyNumberFormat="1" applyFont="1" applyFill="1"/>
    <xf numFmtId="4" fontId="6" fillId="8" borderId="0" xfId="0" applyNumberFormat="1" applyFont="1" applyFill="1"/>
    <xf numFmtId="0" fontId="5" fillId="0" borderId="0" xfId="0" applyFont="1" applyFill="1" applyBorder="1"/>
    <xf numFmtId="43" fontId="5" fillId="0" borderId="0" xfId="0" applyNumberFormat="1" applyFont="1" applyFill="1" applyBorder="1"/>
    <xf numFmtId="4" fontId="5" fillId="0" borderId="0" xfId="0" applyNumberFormat="1" applyFont="1" applyFill="1" applyBorder="1"/>
    <xf numFmtId="0" fontId="5" fillId="4" borderId="36" xfId="0" applyFont="1" applyFill="1" applyBorder="1" applyAlignment="1"/>
    <xf numFmtId="0" fontId="5" fillId="4" borderId="37" xfId="0" applyFont="1" applyFill="1" applyBorder="1" applyAlignment="1"/>
    <xf numFmtId="15" fontId="5" fillId="4" borderId="37" xfId="0" applyNumberFormat="1" applyFont="1" applyFill="1" applyBorder="1" applyAlignment="1"/>
    <xf numFmtId="4" fontId="5" fillId="4" borderId="37" xfId="0" applyNumberFormat="1" applyFont="1" applyFill="1" applyBorder="1" applyAlignment="1"/>
    <xf numFmtId="0" fontId="5" fillId="4" borderId="37" xfId="0" applyNumberFormat="1" applyFont="1" applyFill="1" applyBorder="1" applyAlignment="1"/>
    <xf numFmtId="0" fontId="5" fillId="4" borderId="38" xfId="0" applyFont="1" applyFill="1" applyBorder="1" applyAlignment="1"/>
    <xf numFmtId="0" fontId="7" fillId="4" borderId="39" xfId="0" applyFont="1" applyFill="1" applyBorder="1" applyAlignment="1">
      <alignment wrapText="1"/>
    </xf>
    <xf numFmtId="0" fontId="6" fillId="0" borderId="10" xfId="0" applyFont="1" applyBorder="1" applyAlignment="1"/>
    <xf numFmtId="15" fontId="6" fillId="0" borderId="4" xfId="0" applyNumberFormat="1" applyFont="1" applyBorder="1" applyAlignment="1"/>
    <xf numFmtId="0" fontId="6" fillId="0" borderId="4" xfId="0" applyFont="1" applyBorder="1" applyAlignment="1"/>
    <xf numFmtId="0" fontId="6" fillId="0" borderId="4" xfId="0" applyFont="1" applyFill="1" applyBorder="1" applyAlignment="1"/>
    <xf numFmtId="0" fontId="6" fillId="0" borderId="4" xfId="0" applyFont="1" applyBorder="1" applyAlignment="1">
      <alignment wrapText="1"/>
    </xf>
    <xf numFmtId="4" fontId="6" fillId="0" borderId="4" xfId="0" applyNumberFormat="1" applyFont="1" applyBorder="1" applyAlignment="1"/>
    <xf numFmtId="4" fontId="6" fillId="0" borderId="4" xfId="0" applyNumberFormat="1" applyFont="1" applyFill="1" applyBorder="1" applyAlignment="1"/>
    <xf numFmtId="4" fontId="6" fillId="0" borderId="4" xfId="0" applyNumberFormat="1" applyFont="1" applyBorder="1" applyAlignment="1">
      <alignment wrapText="1"/>
    </xf>
    <xf numFmtId="0" fontId="5" fillId="5" borderId="40" xfId="0" applyFont="1" applyFill="1" applyBorder="1" applyAlignment="1">
      <alignment wrapText="1"/>
    </xf>
    <xf numFmtId="0" fontId="5" fillId="5" borderId="9" xfId="0" applyFont="1" applyFill="1" applyBorder="1" applyAlignment="1">
      <alignment wrapText="1"/>
    </xf>
    <xf numFmtId="43" fontId="4" fillId="0" borderId="0" xfId="5" applyFont="1" applyFill="1" applyBorder="1"/>
    <xf numFmtId="43" fontId="4" fillId="0" borderId="0" xfId="5" applyFont="1" applyBorder="1"/>
    <xf numFmtId="0" fontId="4" fillId="0" borderId="0" xfId="0" applyFont="1" applyFill="1" applyBorder="1" applyAlignment="1">
      <alignment vertical="center"/>
    </xf>
    <xf numFmtId="0" fontId="4" fillId="0" borderId="0" xfId="0" applyFont="1" applyBorder="1" applyAlignment="1">
      <alignment vertical="center"/>
    </xf>
    <xf numFmtId="0" fontId="5" fillId="5" borderId="25" xfId="0" applyFont="1" applyFill="1" applyBorder="1" applyAlignment="1">
      <alignment horizontal="center" vertical="center"/>
    </xf>
    <xf numFmtId="0" fontId="5" fillId="5" borderId="51" xfId="0" applyFont="1" applyFill="1" applyBorder="1" applyAlignment="1">
      <alignment horizontal="center"/>
    </xf>
    <xf numFmtId="4" fontId="5" fillId="0" borderId="52" xfId="6" applyNumberFormat="1" applyFont="1" applyFill="1" applyBorder="1" applyAlignment="1">
      <alignment horizontal="center" vertical="top" wrapText="1"/>
    </xf>
    <xf numFmtId="0" fontId="5" fillId="0" borderId="52" xfId="6" applyFont="1" applyFill="1" applyBorder="1" applyAlignment="1">
      <alignment horizontal="center" vertical="top" wrapText="1"/>
    </xf>
    <xf numFmtId="0" fontId="4" fillId="0" borderId="52" xfId="0" applyFont="1" applyFill="1" applyBorder="1" applyAlignment="1">
      <alignment wrapText="1"/>
    </xf>
    <xf numFmtId="0" fontId="5" fillId="0" borderId="53" xfId="6" applyFont="1" applyFill="1" applyBorder="1" applyAlignment="1">
      <alignment horizontal="left" vertical="top" wrapText="1"/>
    </xf>
    <xf numFmtId="0" fontId="5" fillId="0" borderId="54" xfId="6" applyFont="1" applyFill="1" applyBorder="1" applyAlignment="1">
      <alignment horizontal="center" vertical="top" wrapText="1"/>
    </xf>
    <xf numFmtId="4" fontId="4" fillId="0" borderId="0" xfId="5" applyNumberFormat="1" applyFont="1" applyFill="1" applyAlignment="1"/>
    <xf numFmtId="0" fontId="7" fillId="0" borderId="0" xfId="0" applyFont="1" applyFill="1" applyBorder="1" applyAlignment="1"/>
    <xf numFmtId="0" fontId="4" fillId="0" borderId="4" xfId="0" applyFont="1" applyFill="1" applyBorder="1"/>
    <xf numFmtId="2" fontId="4" fillId="0" borderId="0" xfId="5" applyNumberFormat="1" applyFont="1" applyFill="1" applyAlignment="1"/>
    <xf numFmtId="9" fontId="7" fillId="4" borderId="19" xfId="3" applyFont="1" applyFill="1" applyBorder="1" applyAlignment="1">
      <alignment wrapText="1"/>
    </xf>
    <xf numFmtId="10" fontId="4" fillId="0" borderId="18" xfId="3" applyNumberFormat="1" applyFont="1" applyFill="1" applyBorder="1" applyAlignment="1">
      <alignment wrapText="1"/>
    </xf>
    <xf numFmtId="10" fontId="4" fillId="0" borderId="0" xfId="0" applyNumberFormat="1" applyFont="1" applyFill="1" applyBorder="1"/>
    <xf numFmtId="2" fontId="4" fillId="0" borderId="0" xfId="5" applyNumberFormat="1" applyFont="1" applyFill="1" applyBorder="1"/>
    <xf numFmtId="10" fontId="4" fillId="0" borderId="0" xfId="5" applyNumberFormat="1" applyFont="1" applyFill="1" applyBorder="1"/>
    <xf numFmtId="0" fontId="17" fillId="0" borderId="19" xfId="0" applyFont="1" applyFill="1" applyBorder="1" applyAlignment="1">
      <alignment wrapText="1"/>
    </xf>
    <xf numFmtId="10" fontId="4" fillId="0" borderId="0" xfId="0" applyNumberFormat="1" applyFont="1" applyFill="1" applyBorder="1" applyAlignment="1">
      <alignment horizontal="center"/>
    </xf>
    <xf numFmtId="4" fontId="4" fillId="0" borderId="0" xfId="5" applyNumberFormat="1" applyFont="1" applyFill="1" applyBorder="1" applyAlignment="1"/>
    <xf numFmtId="4" fontId="7" fillId="0" borderId="0" xfId="4" applyNumberFormat="1" applyFont="1" applyFill="1" applyBorder="1" applyAlignment="1">
      <alignment horizontal="right" wrapText="1"/>
    </xf>
    <xf numFmtId="0" fontId="7" fillId="0" borderId="0" xfId="4" applyFont="1" applyFill="1" applyBorder="1" applyAlignment="1">
      <alignment horizontal="left" vertical="center" wrapText="1"/>
    </xf>
    <xf numFmtId="4" fontId="7" fillId="0" borderId="28" xfId="4" applyNumberFormat="1" applyFont="1" applyFill="1" applyBorder="1" applyAlignment="1">
      <alignment horizontal="center" vertical="center" wrapText="1"/>
    </xf>
    <xf numFmtId="0" fontId="7" fillId="0" borderId="17" xfId="4" applyFont="1" applyFill="1" applyBorder="1" applyAlignment="1">
      <alignment horizontal="left" vertical="center" wrapText="1"/>
    </xf>
    <xf numFmtId="0" fontId="4" fillId="0" borderId="19" xfId="9" applyFont="1" applyFill="1" applyBorder="1"/>
    <xf numFmtId="0" fontId="4" fillId="0" borderId="25" xfId="9" applyFont="1" applyFill="1" applyBorder="1" applyAlignment="1">
      <alignment horizontal="left"/>
    </xf>
    <xf numFmtId="0" fontId="4" fillId="0" borderId="4" xfId="9" applyFont="1" applyFill="1" applyBorder="1" applyAlignment="1">
      <alignment horizontal="left"/>
    </xf>
    <xf numFmtId="4" fontId="16" fillId="0" borderId="0" xfId="0" applyNumberFormat="1" applyFont="1" applyAlignment="1">
      <alignment horizontal="center"/>
    </xf>
    <xf numFmtId="0" fontId="5" fillId="0" borderId="0" xfId="4" applyFont="1" applyFill="1" applyBorder="1" applyAlignment="1">
      <alignment horizontal="left" wrapText="1"/>
    </xf>
    <xf numFmtId="0" fontId="5" fillId="0" borderId="0" xfId="4" applyFont="1" applyFill="1" applyBorder="1"/>
    <xf numFmtId="4" fontId="4" fillId="0" borderId="0" xfId="0" applyNumberFormat="1" applyFont="1" applyFill="1" applyBorder="1" applyAlignment="1">
      <alignment wrapText="1"/>
    </xf>
    <xf numFmtId="4" fontId="4" fillId="0" borderId="0" xfId="5" applyNumberFormat="1" applyFont="1" applyBorder="1" applyAlignment="1">
      <alignment wrapText="1"/>
    </xf>
    <xf numFmtId="4" fontId="4" fillId="0" borderId="0" xfId="7" applyNumberFormat="1" applyFont="1" applyFill="1" applyBorder="1" applyAlignment="1">
      <alignment wrapText="1"/>
    </xf>
    <xf numFmtId="9" fontId="4" fillId="0" borderId="4" xfId="0" applyNumberFormat="1" applyFont="1" applyBorder="1" applyAlignment="1">
      <alignment horizontal="center" wrapText="1"/>
    </xf>
    <xf numFmtId="43" fontId="4" fillId="0" borderId="19" xfId="1" applyFont="1" applyFill="1" applyBorder="1" applyAlignment="1">
      <alignment wrapText="1"/>
    </xf>
    <xf numFmtId="43" fontId="4" fillId="0" borderId="19" xfId="1" applyFont="1" applyFill="1" applyBorder="1" applyAlignment="1">
      <alignment horizontal="center" vertical="center" wrapText="1"/>
    </xf>
    <xf numFmtId="43" fontId="4" fillId="0" borderId="19" xfId="1" applyFont="1" applyFill="1" applyBorder="1" applyAlignment="1">
      <alignment horizontal="right" wrapText="1"/>
    </xf>
    <xf numFmtId="0" fontId="4" fillId="0" borderId="19" xfId="4" applyFont="1" applyFill="1" applyBorder="1" applyAlignment="1">
      <alignment horizontal="left" vertical="center" wrapText="1"/>
    </xf>
    <xf numFmtId="0" fontId="4" fillId="0" borderId="19" xfId="9" applyFont="1" applyFill="1" applyBorder="1" applyAlignment="1">
      <alignment horizontal="center"/>
    </xf>
    <xf numFmtId="43" fontId="4" fillId="0" borderId="24" xfId="1" applyFont="1" applyFill="1" applyBorder="1" applyAlignment="1">
      <alignment horizontal="center" vertical="center" wrapText="1"/>
    </xf>
    <xf numFmtId="43" fontId="4" fillId="0" borderId="55" xfId="1" applyFont="1" applyFill="1" applyBorder="1" applyAlignment="1">
      <alignment horizontal="center" vertical="center" wrapText="1"/>
    </xf>
    <xf numFmtId="0" fontId="4" fillId="0" borderId="25" xfId="9" applyFont="1" applyFill="1" applyBorder="1" applyAlignment="1">
      <alignment horizontal="center"/>
    </xf>
    <xf numFmtId="43" fontId="4" fillId="0" borderId="28" xfId="1" applyFont="1" applyFill="1" applyBorder="1" applyAlignment="1">
      <alignment horizontal="center" vertical="center" wrapText="1"/>
    </xf>
    <xf numFmtId="0" fontId="4" fillId="0" borderId="4" xfId="9" applyFont="1" applyFill="1" applyBorder="1" applyAlignment="1">
      <alignment horizontal="center"/>
    </xf>
    <xf numFmtId="0" fontId="7" fillId="0" borderId="4" xfId="9" applyFont="1" applyFill="1" applyBorder="1"/>
    <xf numFmtId="0" fontId="7" fillId="0" borderId="4" xfId="9" applyFont="1" applyFill="1" applyBorder="1" applyAlignment="1">
      <alignment horizontal="center"/>
    </xf>
    <xf numFmtId="0" fontId="4" fillId="0" borderId="4" xfId="9" quotePrefix="1" applyFont="1" applyFill="1" applyBorder="1" applyAlignment="1">
      <alignment horizontal="center"/>
    </xf>
    <xf numFmtId="0" fontId="7" fillId="0" borderId="28" xfId="4" applyFont="1" applyFill="1" applyBorder="1" applyAlignment="1">
      <alignment horizontal="center" vertical="center" wrapText="1"/>
    </xf>
    <xf numFmtId="0" fontId="7" fillId="0" borderId="4" xfId="9" quotePrefix="1" applyFont="1" applyFill="1" applyBorder="1" applyAlignment="1">
      <alignment horizontal="center"/>
    </xf>
    <xf numFmtId="4" fontId="7" fillId="0" borderId="19" xfId="0" applyNumberFormat="1" applyFont="1" applyFill="1" applyBorder="1" applyAlignment="1">
      <alignment wrapText="1"/>
    </xf>
    <xf numFmtId="0" fontId="7" fillId="0" borderId="19" xfId="0" applyFont="1" applyFill="1" applyBorder="1" applyAlignment="1">
      <alignment wrapText="1"/>
    </xf>
    <xf numFmtId="4" fontId="7" fillId="0" borderId="19" xfId="4" applyNumberFormat="1" applyFont="1" applyFill="1" applyBorder="1" applyAlignment="1">
      <alignment horizontal="right" wrapText="1"/>
    </xf>
    <xf numFmtId="43" fontId="7" fillId="0" borderId="24" xfId="1" applyFont="1" applyFill="1" applyBorder="1" applyAlignment="1">
      <alignment horizontal="center" vertical="center" wrapText="1"/>
    </xf>
    <xf numFmtId="43" fontId="7" fillId="0" borderId="55" xfId="1" applyFont="1" applyFill="1" applyBorder="1" applyAlignment="1">
      <alignment horizontal="center" vertical="center" wrapText="1"/>
    </xf>
    <xf numFmtId="43" fontId="7" fillId="0" borderId="28" xfId="1" applyFont="1" applyFill="1" applyBorder="1" applyAlignment="1">
      <alignment horizontal="center" vertical="center" wrapText="1"/>
    </xf>
    <xf numFmtId="9" fontId="4" fillId="0" borderId="4" xfId="3" applyFont="1" applyBorder="1" applyAlignment="1">
      <alignment wrapText="1"/>
    </xf>
    <xf numFmtId="4" fontId="4" fillId="0" borderId="19" xfId="4" applyNumberFormat="1" applyFont="1" applyFill="1" applyBorder="1" applyAlignment="1">
      <alignment horizontal="center" vertical="center" wrapText="1"/>
    </xf>
    <xf numFmtId="4" fontId="4" fillId="0" borderId="28" xfId="4" applyNumberFormat="1" applyFont="1" applyFill="1" applyBorder="1" applyAlignment="1">
      <alignment horizontal="center" vertical="center" wrapText="1"/>
    </xf>
    <xf numFmtId="4" fontId="4" fillId="0" borderId="24" xfId="4" applyNumberFormat="1" applyFont="1" applyFill="1" applyBorder="1" applyAlignment="1">
      <alignment horizontal="center" vertical="center" wrapText="1"/>
    </xf>
    <xf numFmtId="4" fontId="4" fillId="0" borderId="55" xfId="4" applyNumberFormat="1" applyFont="1" applyFill="1" applyBorder="1" applyAlignment="1">
      <alignment horizontal="center" vertical="center" wrapText="1"/>
    </xf>
    <xf numFmtId="49" fontId="4" fillId="0" borderId="19" xfId="0" applyNumberFormat="1" applyFont="1" applyFill="1" applyBorder="1" applyAlignment="1"/>
    <xf numFmtId="4" fontId="4" fillId="0" borderId="19" xfId="0" applyNumberFormat="1" applyFont="1" applyFill="1" applyBorder="1" applyAlignment="1"/>
    <xf numFmtId="49" fontId="4" fillId="0" borderId="18" xfId="0" applyNumberFormat="1" applyFont="1" applyFill="1" applyBorder="1" applyAlignment="1"/>
    <xf numFmtId="49" fontId="4" fillId="0" borderId="21" xfId="0" applyNumberFormat="1" applyFont="1" applyFill="1" applyBorder="1" applyAlignment="1"/>
    <xf numFmtId="4" fontId="4" fillId="0" borderId="4" xfId="7" applyNumberFormat="1" applyFont="1" applyFill="1" applyBorder="1" applyAlignment="1"/>
    <xf numFmtId="49" fontId="4" fillId="0" borderId="4" xfId="0" applyNumberFormat="1" applyFont="1" applyFill="1" applyBorder="1" applyAlignment="1"/>
    <xf numFmtId="0" fontId="5" fillId="0" borderId="0" xfId="0" applyFont="1" applyAlignment="1">
      <alignment horizontal="center"/>
    </xf>
    <xf numFmtId="4" fontId="4" fillId="0" borderId="18" xfId="0" applyNumberFormat="1" applyFont="1" applyFill="1" applyBorder="1" applyAlignment="1"/>
    <xf numFmtId="10" fontId="4" fillId="0" borderId="18" xfId="8" applyNumberFormat="1" applyFont="1" applyFill="1" applyBorder="1" applyAlignment="1"/>
    <xf numFmtId="49" fontId="4" fillId="0" borderId="19" xfId="0" quotePrefix="1" applyNumberFormat="1" applyFont="1" applyFill="1" applyBorder="1" applyAlignment="1"/>
    <xf numFmtId="0" fontId="4" fillId="0" borderId="19" xfId="0" applyFont="1" applyFill="1" applyBorder="1" applyAlignment="1"/>
    <xf numFmtId="0" fontId="17" fillId="0" borderId="19" xfId="0" quotePrefix="1" applyFont="1" applyBorder="1" applyAlignment="1"/>
    <xf numFmtId="0" fontId="17" fillId="0" borderId="28" xfId="0" applyFont="1" applyBorder="1" applyAlignment="1"/>
    <xf numFmtId="9" fontId="4" fillId="0" borderId="19" xfId="3" applyFont="1" applyFill="1" applyBorder="1" applyAlignment="1">
      <alignment horizontal="right"/>
    </xf>
    <xf numFmtId="0" fontId="17" fillId="0" borderId="19" xfId="0" applyFont="1" applyBorder="1" applyAlignment="1"/>
    <xf numFmtId="4" fontId="7" fillId="5" borderId="24" xfId="4" applyNumberFormat="1" applyFont="1" applyFill="1" applyBorder="1" applyAlignment="1">
      <alignment horizontal="center" vertical="center" wrapText="1"/>
    </xf>
    <xf numFmtId="4" fontId="7" fillId="5" borderId="3" xfId="0" applyNumberFormat="1" applyFont="1" applyFill="1" applyBorder="1" applyAlignment="1">
      <alignment horizontal="center" vertical="center"/>
    </xf>
    <xf numFmtId="0" fontId="6" fillId="0" borderId="0" xfId="4" applyFont="1" applyFill="1" applyBorder="1" applyAlignment="1">
      <alignment horizontal="left" vertical="top" wrapText="1"/>
    </xf>
    <xf numFmtId="0" fontId="6" fillId="0" borderId="0" xfId="4" applyFont="1" applyFill="1" applyBorder="1" applyAlignment="1">
      <alignment horizontal="left" vertical="top"/>
    </xf>
    <xf numFmtId="0" fontId="7" fillId="0" borderId="55" xfId="4" applyFont="1" applyFill="1" applyBorder="1" applyAlignment="1">
      <alignment horizontal="center" vertical="center" wrapText="1"/>
    </xf>
    <xf numFmtId="4" fontId="7" fillId="0" borderId="17" xfId="4" applyNumberFormat="1" applyFont="1" applyFill="1" applyBorder="1" applyAlignment="1">
      <alignment horizontal="right" wrapText="1"/>
    </xf>
    <xf numFmtId="4" fontId="4" fillId="0" borderId="19" xfId="0" applyNumberFormat="1" applyFont="1" applyFill="1" applyBorder="1" applyAlignment="1">
      <alignment horizontal="center" wrapText="1"/>
    </xf>
    <xf numFmtId="4" fontId="4" fillId="0" borderId="24" xfId="0" applyNumberFormat="1" applyFont="1" applyFill="1" applyBorder="1" applyAlignment="1">
      <alignment wrapText="1"/>
    </xf>
    <xf numFmtId="4" fontId="4" fillId="0" borderId="24" xfId="2" applyNumberFormat="1" applyFont="1" applyFill="1" applyBorder="1" applyAlignment="1">
      <alignment horizontal="right" wrapText="1"/>
    </xf>
    <xf numFmtId="4" fontId="4" fillId="0" borderId="4" xfId="2" applyNumberFormat="1" applyFont="1" applyFill="1" applyBorder="1" applyAlignment="1">
      <alignment horizontal="right" wrapText="1"/>
    </xf>
    <xf numFmtId="43" fontId="4" fillId="0" borderId="4" xfId="5" applyFont="1" applyBorder="1" applyAlignment="1">
      <alignment horizontal="center" wrapText="1"/>
    </xf>
    <xf numFmtId="0" fontId="4" fillId="6" borderId="19" xfId="0" applyFont="1" applyFill="1" applyBorder="1" applyAlignment="1">
      <alignment wrapText="1"/>
    </xf>
    <xf numFmtId="0" fontId="4" fillId="0" borderId="4" xfId="0" applyFont="1" applyFill="1" applyBorder="1" applyAlignment="1">
      <alignment horizontal="center" wrapText="1"/>
    </xf>
    <xf numFmtId="0" fontId="4" fillId="6" borderId="24" xfId="0" applyFont="1" applyFill="1" applyBorder="1" applyAlignment="1">
      <alignment wrapText="1"/>
    </xf>
    <xf numFmtId="0" fontId="4" fillId="6" borderId="57" xfId="0" applyFont="1" applyFill="1" applyBorder="1" applyAlignment="1">
      <alignment wrapText="1"/>
    </xf>
    <xf numFmtId="0" fontId="4" fillId="0" borderId="4" xfId="0" applyFont="1" applyBorder="1" applyAlignment="1">
      <alignment horizontal="center" wrapText="1"/>
    </xf>
    <xf numFmtId="9" fontId="4" fillId="0" borderId="4" xfId="0" applyNumberFormat="1" applyFont="1" applyBorder="1" applyAlignment="1">
      <alignment wrapText="1"/>
    </xf>
    <xf numFmtId="4" fontId="4" fillId="0" borderId="4" xfId="0" applyNumberFormat="1" applyFont="1" applyBorder="1" applyAlignment="1">
      <alignment horizontal="center"/>
    </xf>
    <xf numFmtId="0" fontId="4" fillId="0" borderId="58" xfId="0" applyFont="1" applyFill="1" applyBorder="1" applyAlignment="1">
      <alignment horizontal="center" wrapText="1"/>
    </xf>
    <xf numFmtId="0" fontId="4" fillId="0" borderId="28" xfId="0" applyFont="1" applyFill="1" applyBorder="1" applyAlignment="1">
      <alignment horizontal="center" wrapText="1"/>
    </xf>
    <xf numFmtId="0" fontId="4" fillId="0" borderId="19" xfId="0" applyNumberFormat="1" applyFont="1" applyFill="1" applyBorder="1" applyAlignment="1">
      <alignment horizontal="center" wrapText="1"/>
    </xf>
    <xf numFmtId="0" fontId="4" fillId="0" borderId="4" xfId="0" applyFont="1" applyFill="1" applyBorder="1" applyAlignment="1">
      <alignment horizontal="left" vertical="center" wrapText="1"/>
    </xf>
    <xf numFmtId="0" fontId="4" fillId="0" borderId="25" xfId="0" applyFont="1" applyFill="1" applyBorder="1" applyAlignment="1">
      <alignment horizontal="left" vertical="center" wrapText="1"/>
    </xf>
    <xf numFmtId="4" fontId="4" fillId="6" borderId="4" xfId="0" applyNumberFormat="1" applyFont="1" applyFill="1" applyBorder="1" applyAlignment="1">
      <alignment wrapText="1"/>
    </xf>
    <xf numFmtId="0" fontId="4" fillId="0" borderId="6" xfId="0" applyFont="1" applyFill="1" applyBorder="1" applyAlignment="1">
      <alignment horizontal="left" vertical="center" wrapText="1"/>
    </xf>
    <xf numFmtId="4" fontId="4" fillId="6" borderId="17" xfId="0" applyNumberFormat="1" applyFont="1" applyFill="1" applyBorder="1" applyAlignment="1">
      <alignment wrapText="1"/>
    </xf>
    <xf numFmtId="4" fontId="4" fillId="0" borderId="17" xfId="0" applyNumberFormat="1" applyFont="1" applyFill="1" applyBorder="1" applyAlignment="1">
      <alignment wrapText="1"/>
    </xf>
    <xf numFmtId="0" fontId="4" fillId="0" borderId="18" xfId="0" applyFont="1" applyFill="1" applyBorder="1" applyAlignment="1">
      <alignment wrapText="1"/>
    </xf>
    <xf numFmtId="0" fontId="4" fillId="6" borderId="4" xfId="0" applyFont="1" applyFill="1" applyBorder="1" applyAlignment="1">
      <alignment wrapText="1"/>
    </xf>
    <xf numFmtId="0" fontId="4" fillId="0" borderId="1" xfId="0" applyFont="1" applyFill="1" applyBorder="1" applyAlignment="1">
      <alignment horizontal="left" vertical="center" wrapText="1"/>
    </xf>
    <xf numFmtId="0" fontId="4" fillId="0" borderId="17" xfId="0" applyFont="1" applyFill="1" applyBorder="1" applyAlignment="1">
      <alignment wrapText="1"/>
    </xf>
    <xf numFmtId="4" fontId="4" fillId="0" borderId="59" xfId="5" applyNumberFormat="1" applyFont="1" applyBorder="1" applyAlignment="1"/>
    <xf numFmtId="0" fontId="4" fillId="0" borderId="0" xfId="0" applyFont="1" applyFill="1" applyBorder="1" applyAlignment="1">
      <alignment horizontal="left" vertical="center" wrapText="1"/>
    </xf>
    <xf numFmtId="0" fontId="17" fillId="0" borderId="28" xfId="0" applyFont="1" applyFill="1" applyBorder="1" applyAlignment="1">
      <alignment wrapText="1"/>
    </xf>
    <xf numFmtId="10" fontId="7" fillId="4" borderId="19" xfId="0" applyNumberFormat="1" applyFont="1" applyFill="1" applyBorder="1" applyAlignment="1">
      <alignment horizontal="right"/>
    </xf>
    <xf numFmtId="4" fontId="14" fillId="0" borderId="4" xfId="0" applyNumberFormat="1" applyFont="1" applyBorder="1" applyAlignment="1" applyProtection="1"/>
    <xf numFmtId="4" fontId="4" fillId="6" borderId="19" xfId="0" applyNumberFormat="1" applyFont="1" applyFill="1" applyBorder="1" applyAlignment="1">
      <alignment horizontal="right" wrapText="1"/>
    </xf>
    <xf numFmtId="4" fontId="4" fillId="0" borderId="28" xfId="4" applyNumberFormat="1" applyFont="1" applyFill="1" applyBorder="1" applyAlignment="1">
      <alignment horizontal="right" vertical="center" wrapText="1"/>
    </xf>
    <xf numFmtId="4" fontId="4" fillId="0" borderId="19" xfId="4" applyNumberFormat="1" applyFont="1" applyFill="1" applyBorder="1" applyAlignment="1">
      <alignment horizontal="right" vertical="center" wrapText="1"/>
    </xf>
    <xf numFmtId="10" fontId="9" fillId="0" borderId="60" xfId="8" applyNumberFormat="1" applyFont="1" applyFill="1" applyBorder="1" applyAlignment="1">
      <alignment wrapText="1"/>
    </xf>
    <xf numFmtId="0" fontId="17" fillId="0" borderId="19" xfId="0" applyFont="1" applyBorder="1" applyAlignment="1">
      <alignment horizontal="left" wrapText="1"/>
    </xf>
    <xf numFmtId="165" fontId="7" fillId="0" borderId="0" xfId="10" applyFont="1"/>
    <xf numFmtId="4" fontId="7" fillId="0" borderId="0" xfId="10" applyNumberFormat="1" applyFont="1"/>
    <xf numFmtId="165" fontId="8" fillId="0" borderId="0" xfId="10" applyFont="1"/>
    <xf numFmtId="165" fontId="4" fillId="0" borderId="0" xfId="10" applyFont="1"/>
    <xf numFmtId="4" fontId="4" fillId="0" borderId="0" xfId="10" applyNumberFormat="1" applyFont="1"/>
    <xf numFmtId="165" fontId="5" fillId="5" borderId="4" xfId="11" applyFont="1" applyFill="1" applyBorder="1" applyAlignment="1">
      <alignment horizontal="left" vertical="top"/>
    </xf>
    <xf numFmtId="165" fontId="5" fillId="5" borderId="4" xfId="11" applyFont="1" applyFill="1" applyBorder="1" applyAlignment="1">
      <alignment horizontal="left" vertical="top" wrapText="1"/>
    </xf>
    <xf numFmtId="165" fontId="5" fillId="5" borderId="4" xfId="11" applyFont="1" applyFill="1" applyBorder="1" applyAlignment="1">
      <alignment horizontal="center" vertical="top" wrapText="1"/>
    </xf>
    <xf numFmtId="165" fontId="7" fillId="0" borderId="0" xfId="10" applyFont="1" applyAlignment="1">
      <alignment horizontal="center"/>
    </xf>
    <xf numFmtId="4" fontId="7" fillId="0" borderId="0" xfId="10" applyNumberFormat="1" applyFont="1" applyAlignment="1">
      <alignment horizontal="center"/>
    </xf>
    <xf numFmtId="165" fontId="7" fillId="5" borderId="4" xfId="12" applyFont="1" applyFill="1" applyBorder="1" applyAlignment="1">
      <alignment horizontal="center" vertical="center" wrapText="1"/>
    </xf>
    <xf numFmtId="165" fontId="7" fillId="5" borderId="4" xfId="10" applyFont="1" applyFill="1" applyBorder="1" applyAlignment="1">
      <alignment horizontal="center" vertical="center"/>
    </xf>
    <xf numFmtId="165" fontId="7" fillId="5" borderId="4" xfId="10" applyFont="1" applyFill="1" applyBorder="1" applyAlignment="1">
      <alignment horizontal="center" vertical="center" wrapText="1"/>
    </xf>
    <xf numFmtId="165" fontId="4" fillId="0" borderId="0" xfId="10" applyFont="1" applyFill="1"/>
    <xf numFmtId="49" fontId="4" fillId="0" borderId="4" xfId="10" applyNumberFormat="1" applyFont="1" applyFill="1" applyBorder="1" applyAlignment="1">
      <alignment wrapText="1"/>
    </xf>
    <xf numFmtId="4" fontId="4" fillId="0" borderId="4" xfId="10" applyNumberFormat="1" applyFont="1" applyFill="1" applyBorder="1" applyAlignment="1">
      <alignment wrapText="1"/>
    </xf>
    <xf numFmtId="165" fontId="4" fillId="0" borderId="4" xfId="10" applyFont="1" applyFill="1" applyBorder="1" applyAlignment="1"/>
    <xf numFmtId="165" fontId="4" fillId="0" borderId="4" xfId="10" applyFont="1" applyFill="1" applyBorder="1" applyAlignment="1">
      <alignment wrapText="1"/>
    </xf>
    <xf numFmtId="165" fontId="7" fillId="4" borderId="4" xfId="10" applyFont="1" applyFill="1" applyBorder="1" applyAlignment="1">
      <alignment horizontal="left" wrapText="1"/>
    </xf>
    <xf numFmtId="4" fontId="7" fillId="4" borderId="4" xfId="10" applyNumberFormat="1" applyFont="1" applyFill="1" applyBorder="1" applyAlignment="1">
      <alignment horizontal="right" wrapText="1"/>
    </xf>
    <xf numFmtId="4" fontId="7" fillId="4" borderId="4" xfId="10" applyNumberFormat="1" applyFont="1" applyFill="1" applyBorder="1" applyAlignment="1">
      <alignment wrapText="1"/>
    </xf>
    <xf numFmtId="165" fontId="4" fillId="0" borderId="0" xfId="10" applyFont="1" applyFill="1" applyAlignment="1"/>
    <xf numFmtId="4" fontId="4" fillId="0" borderId="0" xfId="10" applyNumberFormat="1" applyFont="1" applyFill="1" applyAlignment="1"/>
    <xf numFmtId="4" fontId="5" fillId="0" borderId="0" xfId="11" applyNumberFormat="1" applyFont="1" applyFill="1" applyBorder="1" applyAlignment="1">
      <alignment horizontal="left" vertical="top" wrapText="1"/>
    </xf>
    <xf numFmtId="165" fontId="4" fillId="0" borderId="0" xfId="5" applyNumberFormat="1" applyFont="1" applyFill="1"/>
    <xf numFmtId="4" fontId="7" fillId="0" borderId="0" xfId="10" applyNumberFormat="1" applyFont="1" applyFill="1" applyBorder="1" applyAlignment="1">
      <alignment horizontal="center" vertical="center" wrapText="1"/>
    </xf>
    <xf numFmtId="49" fontId="4" fillId="0" borderId="19" xfId="10" applyNumberFormat="1" applyFont="1" applyFill="1" applyBorder="1" applyAlignment="1">
      <alignment wrapText="1"/>
    </xf>
    <xf numFmtId="4" fontId="4" fillId="0" borderId="18" xfId="10" applyNumberFormat="1" applyFont="1" applyFill="1" applyBorder="1" applyAlignment="1">
      <alignment wrapText="1"/>
    </xf>
    <xf numFmtId="4" fontId="4" fillId="0" borderId="0" xfId="10" applyNumberFormat="1" applyFont="1" applyFill="1" applyBorder="1" applyAlignment="1">
      <alignment horizontal="right" wrapText="1"/>
    </xf>
    <xf numFmtId="165" fontId="7" fillId="4" borderId="19" xfId="10" applyFont="1" applyFill="1" applyBorder="1" applyAlignment="1">
      <alignment horizontal="left" wrapText="1"/>
    </xf>
    <xf numFmtId="4" fontId="7" fillId="4" borderId="18" xfId="10" applyNumberFormat="1" applyFont="1" applyFill="1" applyBorder="1" applyAlignment="1">
      <alignment horizontal="right" wrapText="1"/>
    </xf>
    <xf numFmtId="4" fontId="7" fillId="4" borderId="17" xfId="10" applyNumberFormat="1" applyFont="1" applyFill="1" applyBorder="1" applyAlignment="1">
      <alignment wrapText="1"/>
    </xf>
    <xf numFmtId="4" fontId="7" fillId="0" borderId="0" xfId="10" applyNumberFormat="1" applyFont="1" applyFill="1" applyBorder="1" applyAlignment="1">
      <alignment horizontal="right" wrapText="1"/>
    </xf>
    <xf numFmtId="165" fontId="4" fillId="0" borderId="0" xfId="10" applyFont="1" applyAlignment="1"/>
    <xf numFmtId="4" fontId="4" fillId="0" borderId="0" xfId="10" applyNumberFormat="1" applyFont="1" applyAlignment="1"/>
    <xf numFmtId="165" fontId="7" fillId="0" borderId="0" xfId="10" applyFont="1" applyFill="1" applyBorder="1" applyAlignment="1">
      <alignment horizontal="center" vertical="center" wrapText="1"/>
    </xf>
    <xf numFmtId="4" fontId="7" fillId="4" borderId="18" xfId="10" applyNumberFormat="1" applyFont="1" applyFill="1" applyBorder="1" applyAlignment="1">
      <alignment wrapText="1"/>
    </xf>
    <xf numFmtId="165" fontId="7" fillId="4" borderId="17" xfId="10" applyFont="1" applyFill="1" applyBorder="1" applyAlignment="1">
      <alignment horizontal="left" wrapText="1"/>
    </xf>
    <xf numFmtId="4" fontId="7" fillId="4" borderId="16" xfId="10" applyNumberFormat="1" applyFont="1" applyFill="1" applyBorder="1" applyAlignment="1">
      <alignment horizontal="right" wrapText="1"/>
    </xf>
    <xf numFmtId="4" fontId="7" fillId="4" borderId="16" xfId="10" applyNumberFormat="1" applyFont="1" applyFill="1" applyBorder="1" applyAlignment="1">
      <alignment wrapText="1"/>
    </xf>
    <xf numFmtId="4" fontId="7" fillId="4" borderId="6" xfId="10" applyNumberFormat="1" applyFont="1" applyFill="1" applyBorder="1" applyAlignment="1">
      <alignment horizontal="right" wrapText="1"/>
    </xf>
    <xf numFmtId="4" fontId="4" fillId="0" borderId="0" xfId="10" applyNumberFormat="1" applyFont="1" applyFill="1"/>
    <xf numFmtId="165" fontId="7" fillId="0" borderId="0" xfId="11" applyFont="1"/>
    <xf numFmtId="4" fontId="4" fillId="0" borderId="0" xfId="11" applyNumberFormat="1" applyFont="1"/>
    <xf numFmtId="4" fontId="8" fillId="0" borderId="0" xfId="11" applyNumberFormat="1" applyFont="1"/>
    <xf numFmtId="165" fontId="4" fillId="0" borderId="0" xfId="11" applyFont="1"/>
    <xf numFmtId="4" fontId="4" fillId="0" borderId="0" xfId="11" applyNumberFormat="1" applyFont="1" applyFill="1"/>
    <xf numFmtId="165" fontId="5" fillId="5" borderId="4" xfId="11" applyFont="1" applyFill="1" applyBorder="1" applyAlignment="1">
      <alignment horizontal="left" vertical="center"/>
    </xf>
    <xf numFmtId="165" fontId="4" fillId="0" borderId="0" xfId="11" applyFont="1" applyAlignment="1">
      <alignment vertical="center"/>
    </xf>
    <xf numFmtId="165" fontId="7" fillId="0" borderId="0" xfId="11" applyFont="1" applyAlignment="1">
      <alignment horizontal="center"/>
    </xf>
    <xf numFmtId="4" fontId="7" fillId="0" borderId="0" xfId="11" applyNumberFormat="1" applyFont="1"/>
    <xf numFmtId="165" fontId="7" fillId="5" borderId="4" xfId="11" applyFont="1" applyFill="1" applyBorder="1" applyAlignment="1">
      <alignment horizontal="center" vertical="center"/>
    </xf>
    <xf numFmtId="49" fontId="4" fillId="0" borderId="19" xfId="11" applyNumberFormat="1" applyFont="1" applyFill="1" applyBorder="1" applyAlignment="1">
      <alignment wrapText="1"/>
    </xf>
    <xf numFmtId="4" fontId="4" fillId="0" borderId="19" xfId="11" applyNumberFormat="1" applyFont="1" applyFill="1" applyBorder="1" applyAlignment="1">
      <alignment wrapText="1"/>
    </xf>
    <xf numFmtId="165" fontId="4" fillId="0" borderId="0" xfId="12" applyFont="1" applyFill="1" applyAlignment="1">
      <alignment vertical="top"/>
    </xf>
    <xf numFmtId="165" fontId="7" fillId="4" borderId="19" xfId="11" applyFont="1" applyFill="1" applyBorder="1" applyAlignment="1">
      <alignment wrapText="1"/>
    </xf>
    <xf numFmtId="4" fontId="7" fillId="4" borderId="19" xfId="11" applyNumberFormat="1" applyFont="1" applyFill="1" applyBorder="1" applyAlignment="1">
      <alignment wrapText="1"/>
    </xf>
    <xf numFmtId="165" fontId="4" fillId="0" borderId="0" xfId="11" applyFont="1" applyAlignment="1"/>
    <xf numFmtId="4" fontId="4" fillId="0" borderId="0" xfId="11" applyNumberFormat="1" applyFont="1" applyAlignment="1"/>
    <xf numFmtId="165" fontId="8" fillId="0" borderId="0" xfId="11" applyFont="1"/>
    <xf numFmtId="165" fontId="4" fillId="0" borderId="0" xfId="11" applyFont="1" applyFill="1"/>
    <xf numFmtId="4" fontId="4" fillId="0" borderId="0" xfId="11" applyNumberFormat="1" applyFont="1" applyAlignment="1">
      <alignment horizontal="left" wrapText="1"/>
    </xf>
    <xf numFmtId="165" fontId="4" fillId="0" borderId="0" xfId="11" applyFont="1" applyAlignment="1">
      <alignment horizontal="left" wrapText="1"/>
    </xf>
    <xf numFmtId="4" fontId="7" fillId="5" borderId="4" xfId="11" applyNumberFormat="1" applyFont="1" applyFill="1" applyBorder="1" applyAlignment="1">
      <alignment horizontal="center" vertical="center"/>
    </xf>
    <xf numFmtId="4" fontId="7" fillId="5" borderId="4" xfId="11" quotePrefix="1" applyNumberFormat="1" applyFont="1" applyFill="1" applyBorder="1" applyAlignment="1">
      <alignment horizontal="center" vertical="center"/>
    </xf>
    <xf numFmtId="49" fontId="4" fillId="0" borderId="4" xfId="11" applyNumberFormat="1" applyFont="1" applyFill="1" applyBorder="1" applyAlignment="1">
      <alignment wrapText="1"/>
    </xf>
    <xf numFmtId="4" fontId="4" fillId="0" borderId="4" xfId="11" applyNumberFormat="1" applyFont="1" applyFill="1" applyBorder="1" applyAlignment="1">
      <alignment wrapText="1"/>
    </xf>
    <xf numFmtId="4" fontId="4" fillId="0" borderId="4" xfId="11" applyNumberFormat="1" applyFont="1" applyBorder="1" applyAlignment="1">
      <alignment wrapText="1"/>
    </xf>
    <xf numFmtId="165" fontId="4" fillId="0" borderId="4" xfId="11" applyFont="1" applyBorder="1" applyAlignment="1">
      <alignment wrapText="1"/>
    </xf>
    <xf numFmtId="4" fontId="7" fillId="4" borderId="4" xfId="11" applyNumberFormat="1" applyFont="1" applyFill="1" applyBorder="1" applyAlignment="1">
      <alignment wrapText="1"/>
    </xf>
    <xf numFmtId="165" fontId="7" fillId="4" borderId="4" xfId="11" applyFont="1" applyFill="1" applyBorder="1" applyAlignment="1">
      <alignment wrapText="1"/>
    </xf>
    <xf numFmtId="4" fontId="5" fillId="5" borderId="4" xfId="11" applyNumberFormat="1" applyFont="1" applyFill="1" applyBorder="1" applyAlignment="1">
      <alignment horizontal="left" vertical="top" wrapText="1"/>
    </xf>
    <xf numFmtId="165" fontId="4" fillId="0" borderId="0" xfId="11" applyFont="1" applyBorder="1"/>
    <xf numFmtId="4" fontId="4" fillId="0" borderId="0" xfId="11" applyNumberFormat="1" applyFont="1" applyBorder="1"/>
    <xf numFmtId="165" fontId="6" fillId="0" borderId="20" xfId="12" applyNumberFormat="1" applyFont="1" applyFill="1" applyBorder="1" applyAlignment="1">
      <alignment horizontal="center" vertical="top"/>
    </xf>
    <xf numFmtId="165" fontId="6" fillId="0" borderId="0" xfId="12" applyFont="1" applyBorder="1" applyAlignment="1">
      <alignment vertical="top" wrapText="1"/>
    </xf>
    <xf numFmtId="165" fontId="10" fillId="0" borderId="0" xfId="11" applyFont="1"/>
    <xf numFmtId="165" fontId="7" fillId="5" borderId="23" xfId="11" applyFont="1" applyFill="1" applyBorder="1" applyAlignment="1">
      <alignment horizontal="left" vertical="center"/>
    </xf>
    <xf numFmtId="165" fontId="7" fillId="5" borderId="22" xfId="11" applyFont="1" applyFill="1" applyBorder="1" applyAlignment="1">
      <alignment horizontal="left" vertical="center"/>
    </xf>
    <xf numFmtId="165" fontId="7" fillId="0" borderId="0" xfId="11" applyFont="1" applyFill="1" applyBorder="1" applyAlignment="1">
      <alignment horizontal="left" vertical="center"/>
    </xf>
    <xf numFmtId="4" fontId="4" fillId="0" borderId="0" xfId="11" applyNumberFormat="1" applyFont="1" applyAlignment="1">
      <alignment horizontal="left" vertical="center" wrapText="1"/>
    </xf>
    <xf numFmtId="165" fontId="5" fillId="0" borderId="0" xfId="11" applyFont="1" applyFill="1" applyBorder="1" applyAlignment="1">
      <alignment horizontal="left" vertical="top" wrapText="1"/>
    </xf>
    <xf numFmtId="4" fontId="4" fillId="0" borderId="0" xfId="11" applyNumberFormat="1" applyFont="1" applyFill="1" applyAlignment="1">
      <alignment horizontal="left" wrapText="1"/>
    </xf>
    <xf numFmtId="165" fontId="7" fillId="5" borderId="24" xfId="12" applyFont="1" applyFill="1" applyBorder="1" applyAlignment="1">
      <alignment horizontal="center" vertical="center" wrapText="1"/>
    </xf>
    <xf numFmtId="165" fontId="7" fillId="4" borderId="17" xfId="11" applyFont="1" applyFill="1" applyBorder="1" applyAlignment="1">
      <alignment wrapText="1"/>
    </xf>
    <xf numFmtId="4" fontId="7" fillId="4" borderId="16" xfId="11" applyNumberFormat="1" applyFont="1" applyFill="1" applyBorder="1" applyAlignment="1">
      <alignment wrapText="1"/>
    </xf>
    <xf numFmtId="165" fontId="4" fillId="4" borderId="4" xfId="11" applyFont="1" applyFill="1" applyBorder="1" applyAlignment="1">
      <alignment wrapText="1"/>
    </xf>
    <xf numFmtId="49" fontId="4" fillId="0" borderId="18" xfId="11" applyNumberFormat="1" applyFont="1" applyFill="1" applyBorder="1" applyAlignment="1">
      <alignment wrapText="1"/>
    </xf>
    <xf numFmtId="4" fontId="7" fillId="4" borderId="18" xfId="11" applyNumberFormat="1" applyFont="1" applyFill="1" applyBorder="1" applyAlignment="1">
      <alignment wrapText="1"/>
    </xf>
    <xf numFmtId="165" fontId="7" fillId="0" borderId="0" xfId="11" applyFont="1" applyAlignment="1">
      <alignment vertical="center"/>
    </xf>
    <xf numFmtId="4" fontId="7" fillId="0" borderId="0" xfId="11" applyNumberFormat="1" applyFont="1" applyAlignment="1">
      <alignment vertical="center"/>
    </xf>
    <xf numFmtId="165" fontId="8" fillId="0" borderId="0" xfId="11" applyFont="1" applyAlignment="1">
      <alignment vertical="center"/>
    </xf>
    <xf numFmtId="165" fontId="4" fillId="0" borderId="0" xfId="11" applyFont="1" applyAlignment="1">
      <alignment horizontal="center"/>
    </xf>
    <xf numFmtId="4" fontId="4" fillId="0" borderId="0" xfId="11" applyNumberFormat="1" applyFont="1" applyAlignment="1">
      <alignment horizontal="center"/>
    </xf>
    <xf numFmtId="165" fontId="7" fillId="5" borderId="4" xfId="11" applyFont="1" applyFill="1" applyBorder="1" applyAlignment="1">
      <alignment horizontal="center" vertical="center" wrapText="1"/>
    </xf>
    <xf numFmtId="165" fontId="4" fillId="0" borderId="4" xfId="11" applyFont="1" applyFill="1" applyBorder="1" applyAlignment="1">
      <alignment wrapText="1"/>
    </xf>
    <xf numFmtId="165" fontId="4" fillId="0" borderId="19" xfId="11" applyFont="1" applyFill="1" applyBorder="1" applyAlignment="1">
      <alignment wrapText="1"/>
    </xf>
    <xf numFmtId="165" fontId="4" fillId="0" borderId="4" xfId="11" quotePrefix="1" applyFont="1" applyFill="1" applyBorder="1" applyAlignment="1">
      <alignment wrapText="1"/>
    </xf>
    <xf numFmtId="43" fontId="7" fillId="0" borderId="0" xfId="1" applyFont="1"/>
    <xf numFmtId="43" fontId="4" fillId="0" borderId="0" xfId="1" applyFont="1"/>
    <xf numFmtId="4" fontId="5" fillId="0" borderId="0" xfId="11" applyNumberFormat="1" applyFont="1" applyFill="1" applyBorder="1" applyAlignment="1">
      <alignment horizontal="left" vertical="top"/>
    </xf>
    <xf numFmtId="43" fontId="5" fillId="0" borderId="0" xfId="1" applyFont="1" applyFill="1" applyBorder="1" applyAlignment="1">
      <alignment horizontal="left" vertical="top"/>
    </xf>
    <xf numFmtId="165" fontId="5" fillId="0" borderId="0" xfId="11" applyFont="1" applyFill="1" applyBorder="1" applyAlignment="1">
      <alignment horizontal="left" vertical="top"/>
    </xf>
    <xf numFmtId="4" fontId="5" fillId="0" borderId="26" xfId="11" applyNumberFormat="1" applyFont="1" applyFill="1" applyBorder="1" applyAlignment="1">
      <alignment horizontal="center" vertical="top" wrapText="1"/>
    </xf>
    <xf numFmtId="43" fontId="5" fillId="0" borderId="26" xfId="1" applyFont="1" applyFill="1" applyBorder="1" applyAlignment="1">
      <alignment horizontal="center" vertical="top" wrapText="1"/>
    </xf>
    <xf numFmtId="165" fontId="5" fillId="0" borderId="2" xfId="11" applyFont="1" applyFill="1" applyBorder="1" applyAlignment="1">
      <alignment horizontal="center" vertical="top" wrapText="1"/>
    </xf>
    <xf numFmtId="4" fontId="7" fillId="5" borderId="19" xfId="12" applyNumberFormat="1" applyFont="1" applyFill="1" applyBorder="1" applyAlignment="1">
      <alignment horizontal="center" vertical="center" wrapText="1"/>
    </xf>
    <xf numFmtId="43" fontId="7" fillId="5" borderId="19" xfId="1" applyFont="1" applyFill="1" applyBorder="1" applyAlignment="1">
      <alignment horizontal="center" vertical="center" wrapText="1"/>
    </xf>
    <xf numFmtId="43" fontId="4" fillId="0" borderId="4" xfId="1" applyFont="1" applyFill="1" applyBorder="1" applyAlignment="1">
      <alignment wrapText="1"/>
    </xf>
    <xf numFmtId="43" fontId="7" fillId="4" borderId="4" xfId="1" applyFont="1" applyFill="1" applyBorder="1" applyAlignment="1">
      <alignment wrapText="1"/>
    </xf>
    <xf numFmtId="43" fontId="4" fillId="0" borderId="0" xfId="1" applyFont="1" applyAlignment="1"/>
    <xf numFmtId="43" fontId="4" fillId="0" borderId="4" xfId="1" applyFont="1" applyBorder="1" applyAlignment="1">
      <alignment wrapText="1"/>
    </xf>
    <xf numFmtId="165" fontId="7" fillId="0" borderId="0" xfId="11" applyFont="1" applyFill="1" applyBorder="1" applyAlignment="1">
      <alignment horizontal="left" wrapText="1"/>
    </xf>
    <xf numFmtId="4" fontId="7" fillId="0" borderId="0" xfId="11" applyNumberFormat="1" applyFont="1" applyFill="1" applyBorder="1" applyAlignment="1">
      <alignment horizontal="right" wrapText="1"/>
    </xf>
    <xf numFmtId="43" fontId="7" fillId="0" borderId="0" xfId="1" applyFont="1" applyFill="1" applyBorder="1" applyAlignment="1">
      <alignment horizontal="right" wrapText="1"/>
    </xf>
    <xf numFmtId="165" fontId="7" fillId="0" borderId="0" xfId="11" applyFont="1" applyFill="1" applyBorder="1" applyAlignment="1">
      <alignment horizontal="left" vertical="center" wrapText="1"/>
    </xf>
    <xf numFmtId="4" fontId="7" fillId="0" borderId="0" xfId="11" applyNumberFormat="1" applyFont="1" applyFill="1" applyBorder="1" applyAlignment="1">
      <alignment horizontal="right" vertical="center" wrapText="1"/>
    </xf>
    <xf numFmtId="43" fontId="7" fillId="0" borderId="0" xfId="1" applyFont="1" applyFill="1" applyBorder="1" applyAlignment="1">
      <alignment horizontal="right" vertical="center" wrapText="1"/>
    </xf>
    <xf numFmtId="165" fontId="7" fillId="5" borderId="19" xfId="11" applyFont="1" applyFill="1" applyBorder="1" applyAlignment="1">
      <alignment horizontal="left" vertical="center"/>
    </xf>
    <xf numFmtId="4" fontId="7" fillId="0" borderId="0" xfId="11" applyNumberFormat="1" applyFont="1" applyFill="1" applyBorder="1" applyAlignment="1">
      <alignment horizontal="left" vertical="center"/>
    </xf>
    <xf numFmtId="0" fontId="4" fillId="0" borderId="4" xfId="1" quotePrefix="1" applyNumberFormat="1" applyFont="1" applyFill="1" applyBorder="1" applyAlignment="1">
      <alignment wrapText="1"/>
    </xf>
    <xf numFmtId="165" fontId="4" fillId="0" borderId="4" xfId="11" applyFont="1" applyFill="1" applyBorder="1" applyAlignment="1">
      <alignment horizontal="left" vertical="center" wrapText="1"/>
    </xf>
    <xf numFmtId="4" fontId="4" fillId="0" borderId="4" xfId="11" applyNumberFormat="1" applyFont="1" applyFill="1" applyBorder="1" applyAlignment="1">
      <alignment horizontal="right" vertical="center" wrapText="1"/>
    </xf>
    <xf numFmtId="4" fontId="4" fillId="0" borderId="4" xfId="11" applyNumberFormat="1" applyFont="1" applyBorder="1" applyAlignment="1">
      <alignment horizontal="right" vertical="center" wrapText="1"/>
    </xf>
    <xf numFmtId="165" fontId="4" fillId="0" borderId="4" xfId="11" applyFont="1" applyBorder="1" applyAlignment="1">
      <alignment horizontal="left" vertical="center" wrapText="1"/>
    </xf>
    <xf numFmtId="165" fontId="4" fillId="0" borderId="0" xfId="11" applyFont="1" applyAlignment="1">
      <alignment horizontal="left" vertical="center" wrapText="1"/>
    </xf>
    <xf numFmtId="0" fontId="4" fillId="0" borderId="4" xfId="1" applyNumberFormat="1" applyFont="1" applyFill="1" applyBorder="1" applyAlignment="1">
      <alignment wrapText="1"/>
    </xf>
    <xf numFmtId="4" fontId="4" fillId="0" borderId="4" xfId="11" applyNumberFormat="1" applyFont="1" applyBorder="1" applyAlignment="1"/>
    <xf numFmtId="165" fontId="4" fillId="0" borderId="4" xfId="11" applyFont="1" applyBorder="1" applyAlignment="1"/>
    <xf numFmtId="165" fontId="7" fillId="5" borderId="4" xfId="11" applyFont="1" applyFill="1" applyBorder="1" applyAlignment="1">
      <alignment horizontal="left" vertical="center"/>
    </xf>
    <xf numFmtId="165" fontId="7" fillId="5" borderId="18" xfId="11" applyFont="1" applyFill="1" applyBorder="1" applyAlignment="1">
      <alignment horizontal="left" vertical="center"/>
    </xf>
    <xf numFmtId="165" fontId="7" fillId="5" borderId="28" xfId="11" applyFont="1" applyFill="1" applyBorder="1" applyAlignment="1">
      <alignment horizontal="left" vertical="center"/>
    </xf>
    <xf numFmtId="4" fontId="11" fillId="0" borderId="0" xfId="11" applyNumberFormat="1" applyFont="1" applyFill="1" applyBorder="1" applyAlignment="1">
      <alignment horizontal="left" vertical="top"/>
    </xf>
    <xf numFmtId="165" fontId="7" fillId="4" borderId="25" xfId="11" applyFont="1" applyFill="1" applyBorder="1" applyAlignment="1">
      <alignment wrapText="1"/>
    </xf>
    <xf numFmtId="4" fontId="7" fillId="4" borderId="25" xfId="11" applyNumberFormat="1" applyFont="1" applyFill="1" applyBorder="1" applyAlignment="1">
      <alignment wrapText="1"/>
    </xf>
    <xf numFmtId="165" fontId="5" fillId="0" borderId="27" xfId="12" applyFont="1" applyBorder="1" applyAlignment="1">
      <alignment vertical="top"/>
    </xf>
    <xf numFmtId="165" fontId="4" fillId="0" borderId="27" xfId="11" applyFont="1" applyBorder="1"/>
    <xf numFmtId="4" fontId="4" fillId="0" borderId="27" xfId="11" applyNumberFormat="1" applyFont="1" applyBorder="1"/>
    <xf numFmtId="165" fontId="7" fillId="0" borderId="0" xfId="11" applyFont="1" applyBorder="1"/>
    <xf numFmtId="165" fontId="5" fillId="5" borderId="5" xfId="11" applyFont="1" applyFill="1" applyBorder="1" applyAlignment="1">
      <alignment horizontal="left" vertical="center" wrapText="1"/>
    </xf>
    <xf numFmtId="165" fontId="5" fillId="5" borderId="4" xfId="11" applyFont="1" applyFill="1" applyBorder="1" applyAlignment="1">
      <alignment horizontal="center" vertical="center" wrapText="1"/>
    </xf>
    <xf numFmtId="165" fontId="7" fillId="0" borderId="29" xfId="11" applyFont="1" applyBorder="1" applyAlignment="1"/>
    <xf numFmtId="4" fontId="7" fillId="0" borderId="29" xfId="11" applyNumberFormat="1" applyFont="1" applyBorder="1" applyAlignment="1"/>
    <xf numFmtId="165" fontId="7" fillId="5" borderId="19" xfId="11" applyFont="1" applyFill="1" applyBorder="1" applyAlignment="1">
      <alignment horizontal="center" vertical="center" wrapText="1"/>
    </xf>
    <xf numFmtId="165" fontId="4" fillId="0" borderId="19" xfId="11" applyFont="1" applyBorder="1" applyAlignment="1"/>
    <xf numFmtId="10" fontId="7" fillId="4" borderId="4" xfId="11" applyNumberFormat="1" applyFont="1" applyFill="1" applyBorder="1" applyAlignment="1">
      <alignment wrapText="1"/>
    </xf>
    <xf numFmtId="4" fontId="5" fillId="0" borderId="0" xfId="11" applyNumberFormat="1" applyFont="1" applyFill="1" applyBorder="1" applyAlignment="1">
      <alignment horizontal="center" vertical="top" wrapText="1"/>
    </xf>
    <xf numFmtId="4" fontId="5" fillId="5" borderId="4" xfId="11" applyNumberFormat="1" applyFont="1" applyFill="1" applyBorder="1" applyAlignment="1">
      <alignment horizontal="center" vertical="top" wrapText="1"/>
    </xf>
    <xf numFmtId="165" fontId="7" fillId="4" borderId="1" xfId="11" applyFont="1" applyFill="1" applyBorder="1" applyAlignment="1">
      <alignment wrapText="1"/>
    </xf>
    <xf numFmtId="165" fontId="5" fillId="5" borderId="4" xfId="11" applyFont="1" applyFill="1" applyBorder="1" applyAlignment="1">
      <alignment vertical="top"/>
    </xf>
    <xf numFmtId="165" fontId="7" fillId="4" borderId="30" xfId="11" applyFont="1" applyFill="1" applyBorder="1" applyAlignment="1">
      <alignment wrapText="1"/>
    </xf>
    <xf numFmtId="49" fontId="4" fillId="0" borderId="6" xfId="11" applyNumberFormat="1" applyFont="1" applyFill="1" applyBorder="1" applyAlignment="1">
      <alignment wrapText="1"/>
    </xf>
    <xf numFmtId="4" fontId="4" fillId="0" borderId="0" xfId="11" applyNumberFormat="1" applyFont="1" applyFill="1" applyBorder="1"/>
    <xf numFmtId="165" fontId="4" fillId="0" borderId="0" xfId="11" applyFont="1" applyFill="1" applyBorder="1"/>
    <xf numFmtId="165" fontId="5" fillId="0" borderId="0" xfId="11" applyFont="1" applyFill="1" applyBorder="1" applyAlignment="1">
      <alignment horizontal="center" vertical="top" wrapText="1"/>
    </xf>
    <xf numFmtId="165" fontId="7" fillId="4" borderId="18" xfId="11" applyFont="1" applyFill="1" applyBorder="1" applyAlignment="1">
      <alignment wrapText="1"/>
    </xf>
    <xf numFmtId="4" fontId="7" fillId="4" borderId="31" xfId="11" applyNumberFormat="1" applyFont="1" applyFill="1" applyBorder="1" applyAlignment="1">
      <alignment wrapText="1"/>
    </xf>
    <xf numFmtId="15" fontId="4" fillId="0" borderId="0" xfId="11" applyNumberFormat="1" applyFont="1"/>
    <xf numFmtId="165" fontId="5" fillId="5" borderId="2" xfId="11" applyFont="1" applyFill="1" applyBorder="1" applyAlignment="1">
      <alignment horizontal="left" vertical="top" wrapText="1"/>
    </xf>
    <xf numFmtId="165" fontId="5" fillId="5" borderId="5" xfId="11" applyFont="1" applyFill="1" applyBorder="1" applyAlignment="1">
      <alignment horizontal="left" vertical="top" wrapText="1"/>
    </xf>
    <xf numFmtId="4" fontId="6" fillId="0" borderId="0" xfId="11" applyNumberFormat="1" applyFont="1"/>
    <xf numFmtId="165" fontId="5" fillId="5" borderId="4" xfId="11" applyFont="1" applyFill="1" applyBorder="1" applyAlignment="1">
      <alignment horizontal="center" vertical="top" wrapText="1"/>
    </xf>
    <xf numFmtId="165" fontId="5" fillId="0" borderId="11" xfId="11" applyFont="1" applyFill="1" applyBorder="1" applyAlignment="1">
      <alignment horizontal="center" vertical="top" wrapText="1"/>
    </xf>
    <xf numFmtId="165" fontId="5" fillId="0" borderId="27" xfId="11" applyFont="1" applyFill="1" applyBorder="1" applyAlignment="1">
      <alignment horizontal="left" vertical="top" wrapText="1"/>
    </xf>
    <xf numFmtId="165" fontId="4" fillId="0" borderId="0" xfId="11" applyFont="1" applyFill="1" applyBorder="1" applyAlignment="1">
      <alignment wrapText="1"/>
    </xf>
    <xf numFmtId="15" fontId="4" fillId="0" borderId="0" xfId="11" applyNumberFormat="1" applyFont="1" applyFill="1"/>
    <xf numFmtId="165" fontId="5" fillId="5" borderId="1" xfId="11" applyFont="1" applyFill="1" applyBorder="1" applyAlignment="1">
      <alignment horizontal="center"/>
    </xf>
    <xf numFmtId="165" fontId="4" fillId="0" borderId="0" xfId="11" applyFont="1" applyBorder="1" applyProtection="1">
      <protection locked="0"/>
    </xf>
    <xf numFmtId="165" fontId="4" fillId="0" borderId="0" xfId="11" applyFont="1" applyFill="1" applyBorder="1" applyProtection="1">
      <protection locked="0"/>
    </xf>
    <xf numFmtId="165" fontId="5" fillId="5" borderId="25" xfId="11" applyFont="1" applyFill="1" applyBorder="1" applyAlignment="1">
      <alignment horizontal="center" vertical="center" wrapText="1"/>
    </xf>
    <xf numFmtId="4" fontId="5" fillId="5" borderId="1" xfId="11" applyNumberFormat="1" applyFont="1" applyFill="1" applyBorder="1" applyAlignment="1">
      <alignment horizontal="left" vertical="center" indent="1"/>
    </xf>
    <xf numFmtId="4" fontId="5" fillId="5" borderId="5" xfId="11" applyNumberFormat="1" applyFont="1" applyFill="1" applyBorder="1" applyAlignment="1">
      <alignment horizontal="center" vertical="center" wrapText="1"/>
    </xf>
    <xf numFmtId="4" fontId="5" fillId="5" borderId="4" xfId="11" applyNumberFormat="1" applyFont="1" applyFill="1" applyBorder="1" applyAlignment="1">
      <alignment horizontal="center" vertical="center" wrapText="1"/>
    </xf>
    <xf numFmtId="4" fontId="5" fillId="5" borderId="25" xfId="11" applyNumberFormat="1" applyFont="1" applyFill="1" applyBorder="1" applyAlignment="1">
      <alignment horizontal="center" vertical="center" wrapText="1"/>
    </xf>
    <xf numFmtId="165" fontId="5" fillId="5" borderId="6" xfId="11" applyFont="1" applyFill="1" applyBorder="1" applyAlignment="1">
      <alignment horizontal="center" vertical="center" wrapText="1"/>
    </xf>
    <xf numFmtId="4" fontId="5" fillId="5" borderId="4" xfId="11" applyNumberFormat="1" applyFont="1" applyFill="1" applyBorder="1" applyAlignment="1">
      <alignment horizontal="center" vertical="center"/>
    </xf>
    <xf numFmtId="4" fontId="5" fillId="5" borderId="6" xfId="11" applyNumberFormat="1" applyFont="1" applyFill="1" applyBorder="1" applyAlignment="1">
      <alignment horizontal="center" vertical="center" wrapText="1"/>
    </xf>
    <xf numFmtId="165" fontId="4" fillId="0" borderId="0" xfId="11" applyFont="1" applyBorder="1" applyAlignment="1" applyProtection="1">
      <alignment vertical="center"/>
      <protection locked="0"/>
    </xf>
    <xf numFmtId="165" fontId="4" fillId="0" borderId="0" xfId="11" applyFont="1" applyFill="1" applyBorder="1" applyAlignment="1" applyProtection="1">
      <alignment vertical="center"/>
      <protection locked="0"/>
    </xf>
    <xf numFmtId="165" fontId="5" fillId="5" borderId="4" xfId="11" applyFont="1" applyFill="1" applyBorder="1" applyAlignment="1" applyProtection="1">
      <alignment wrapText="1"/>
      <protection locked="0"/>
    </xf>
    <xf numFmtId="165" fontId="6" fillId="0" borderId="4" xfId="11" applyFont="1" applyBorder="1" applyAlignment="1" applyProtection="1">
      <alignment wrapText="1"/>
      <protection locked="0"/>
    </xf>
    <xf numFmtId="165" fontId="6" fillId="0" borderId="4" xfId="11" applyFont="1" applyBorder="1" applyAlignment="1" applyProtection="1">
      <protection locked="0"/>
    </xf>
    <xf numFmtId="4" fontId="6" fillId="0" borderId="4" xfId="11" applyNumberFormat="1" applyFont="1" applyBorder="1" applyAlignment="1" applyProtection="1">
      <protection locked="0"/>
    </xf>
    <xf numFmtId="4" fontId="6" fillId="0" borderId="4" xfId="11" applyNumberFormat="1" applyFont="1" applyFill="1" applyBorder="1" applyAlignment="1" applyProtection="1">
      <protection locked="0"/>
    </xf>
    <xf numFmtId="4" fontId="6" fillId="0" borderId="4" xfId="11" applyNumberFormat="1" applyFont="1" applyBorder="1" applyAlignment="1" applyProtection="1">
      <alignment wrapText="1"/>
      <protection locked="0"/>
    </xf>
    <xf numFmtId="165" fontId="6" fillId="0" borderId="4" xfId="11" applyFont="1" applyFill="1" applyBorder="1" applyAlignment="1" applyProtection="1">
      <protection locked="0"/>
    </xf>
    <xf numFmtId="15" fontId="6" fillId="0" borderId="4" xfId="11" applyNumberFormat="1" applyFont="1" applyBorder="1" applyAlignment="1" applyProtection="1">
      <protection locked="0"/>
    </xf>
    <xf numFmtId="165" fontId="12" fillId="4" borderId="4" xfId="11" applyFont="1" applyFill="1" applyBorder="1" applyAlignment="1" applyProtection="1">
      <alignment wrapText="1"/>
      <protection hidden="1"/>
    </xf>
    <xf numFmtId="165" fontId="5" fillId="4" borderId="4" xfId="11" applyFont="1" applyFill="1" applyBorder="1" applyAlignment="1"/>
    <xf numFmtId="4" fontId="5" fillId="4" borderId="4" xfId="11" applyNumberFormat="1" applyFont="1" applyFill="1" applyBorder="1" applyAlignment="1"/>
    <xf numFmtId="165" fontId="5" fillId="4" borderId="4" xfId="11" applyNumberFormat="1" applyFont="1" applyFill="1" applyBorder="1" applyAlignment="1"/>
    <xf numFmtId="43" fontId="5" fillId="4" borderId="4" xfId="11" applyNumberFormat="1" applyFont="1" applyFill="1" applyBorder="1" applyAlignment="1"/>
    <xf numFmtId="15" fontId="5" fillId="4" borderId="4" xfId="11" applyNumberFormat="1" applyFont="1" applyFill="1" applyBorder="1" applyAlignment="1"/>
    <xf numFmtId="165" fontId="7" fillId="0" borderId="0" xfId="11" applyFont="1" applyBorder="1" applyProtection="1">
      <protection locked="0"/>
    </xf>
    <xf numFmtId="165" fontId="5" fillId="0" borderId="0" xfId="11" applyFont="1" applyBorder="1"/>
    <xf numFmtId="4" fontId="5" fillId="0" borderId="0" xfId="11" applyNumberFormat="1" applyFont="1" applyBorder="1"/>
    <xf numFmtId="43" fontId="5" fillId="0" borderId="0" xfId="11" applyNumberFormat="1" applyFont="1" applyBorder="1"/>
    <xf numFmtId="15" fontId="5" fillId="0" borderId="0" xfId="11" applyNumberFormat="1" applyFont="1" applyBorder="1"/>
    <xf numFmtId="165" fontId="5" fillId="0" borderId="0" xfId="11" applyFont="1" applyAlignment="1">
      <alignment horizontal="center"/>
    </xf>
    <xf numFmtId="165" fontId="6" fillId="0" borderId="0" xfId="11" applyFont="1"/>
    <xf numFmtId="15" fontId="6" fillId="0" borderId="0" xfId="11" applyNumberFormat="1" applyFont="1"/>
    <xf numFmtId="165" fontId="7" fillId="0" borderId="0" xfId="11" applyFont="1" applyBorder="1" applyAlignment="1"/>
    <xf numFmtId="4" fontId="4" fillId="0" borderId="18" xfId="11" applyNumberFormat="1" applyFont="1" applyFill="1" applyBorder="1" applyAlignment="1">
      <alignment wrapText="1"/>
    </xf>
    <xf numFmtId="43" fontId="7" fillId="4" borderId="18" xfId="1" applyFont="1" applyFill="1" applyBorder="1" applyAlignment="1">
      <alignment wrapText="1"/>
    </xf>
    <xf numFmtId="4" fontId="7" fillId="5" borderId="19" xfId="11" applyNumberFormat="1" applyFont="1" applyFill="1" applyBorder="1" applyAlignment="1">
      <alignment horizontal="left" vertical="center"/>
    </xf>
    <xf numFmtId="165" fontId="7" fillId="5" borderId="24" xfId="11" applyFont="1" applyFill="1" applyBorder="1" applyAlignment="1">
      <alignment horizontal="center" vertical="center" wrapText="1"/>
    </xf>
    <xf numFmtId="49" fontId="4" fillId="0" borderId="4" xfId="11" applyNumberFormat="1" applyFont="1" applyBorder="1"/>
    <xf numFmtId="165" fontId="4" fillId="0" borderId="4" xfId="11" applyFont="1" applyBorder="1"/>
    <xf numFmtId="165" fontId="7" fillId="4" borderId="17" xfId="11" applyFont="1" applyFill="1" applyBorder="1" applyAlignment="1">
      <alignment horizontal="left" vertical="center" wrapText="1"/>
    </xf>
    <xf numFmtId="4" fontId="7" fillId="4" borderId="16" xfId="11" applyNumberFormat="1" applyFont="1" applyFill="1" applyBorder="1" applyAlignment="1">
      <alignment horizontal="right" wrapText="1"/>
    </xf>
    <xf numFmtId="10" fontId="7" fillId="4" borderId="4" xfId="11" applyNumberFormat="1" applyFont="1" applyFill="1" applyBorder="1" applyAlignment="1">
      <alignment horizontal="right" wrapText="1"/>
    </xf>
    <xf numFmtId="10" fontId="4" fillId="0" borderId="0" xfId="11" applyNumberFormat="1" applyFont="1" applyBorder="1"/>
    <xf numFmtId="10" fontId="7" fillId="0" borderId="0" xfId="11" applyNumberFormat="1" applyFont="1"/>
    <xf numFmtId="165" fontId="7" fillId="0" borderId="0" xfId="11" applyFont="1" applyFill="1" applyBorder="1" applyAlignment="1">
      <alignment wrapText="1"/>
    </xf>
    <xf numFmtId="10" fontId="7" fillId="0" borderId="0" xfId="11" applyNumberFormat="1" applyFont="1" applyFill="1" applyBorder="1" applyAlignment="1">
      <alignment wrapText="1"/>
    </xf>
    <xf numFmtId="2" fontId="7" fillId="0" borderId="0" xfId="11" applyNumberFormat="1" applyFont="1" applyFill="1" applyBorder="1" applyAlignment="1">
      <alignment wrapText="1"/>
    </xf>
    <xf numFmtId="165" fontId="15" fillId="0" borderId="0" xfId="11" applyFont="1" applyBorder="1"/>
    <xf numFmtId="4" fontId="7" fillId="5" borderId="19" xfId="11" applyNumberFormat="1" applyFont="1" applyFill="1" applyBorder="1" applyAlignment="1">
      <alignment horizontal="center" vertical="center" wrapText="1"/>
    </xf>
    <xf numFmtId="4" fontId="7" fillId="4" borderId="17" xfId="11" applyNumberFormat="1" applyFont="1" applyFill="1" applyBorder="1" applyAlignment="1">
      <alignment wrapText="1"/>
    </xf>
    <xf numFmtId="4" fontId="7" fillId="4" borderId="6" xfId="11" applyNumberFormat="1" applyFont="1" applyFill="1" applyBorder="1" applyAlignment="1">
      <alignment wrapText="1"/>
    </xf>
    <xf numFmtId="165" fontId="4" fillId="0" borderId="19" xfId="11" applyNumberFormat="1" applyFont="1" applyFill="1" applyBorder="1" applyAlignment="1">
      <alignment wrapText="1"/>
    </xf>
    <xf numFmtId="165" fontId="7" fillId="0" borderId="0" xfId="11" applyFont="1" applyFill="1" applyBorder="1" applyAlignment="1">
      <alignment horizontal="center" vertical="center" wrapText="1"/>
    </xf>
    <xf numFmtId="10" fontId="8" fillId="0" borderId="0" xfId="11" applyNumberFormat="1" applyFont="1" applyAlignment="1"/>
    <xf numFmtId="10" fontId="4" fillId="0" borderId="0" xfId="11" applyNumberFormat="1" applyFont="1" applyBorder="1" applyAlignment="1">
      <alignment horizontal="center"/>
    </xf>
    <xf numFmtId="10" fontId="5" fillId="5" borderId="4" xfId="11" applyNumberFormat="1" applyFont="1" applyFill="1" applyBorder="1" applyAlignment="1">
      <alignment horizontal="center" vertical="top"/>
    </xf>
    <xf numFmtId="165" fontId="7" fillId="0" borderId="0" xfId="11" applyFont="1" applyAlignment="1"/>
    <xf numFmtId="4" fontId="7" fillId="0" borderId="0" xfId="11" applyNumberFormat="1" applyFont="1" applyAlignment="1"/>
    <xf numFmtId="10" fontId="7" fillId="0" borderId="0" xfId="11" applyNumberFormat="1" applyFont="1" applyAlignment="1"/>
    <xf numFmtId="165" fontId="17" fillId="0" borderId="19" xfId="11" applyFont="1" applyBorder="1" applyAlignment="1">
      <alignment wrapText="1"/>
    </xf>
    <xf numFmtId="165" fontId="17" fillId="0" borderId="28" xfId="11" applyFont="1" applyBorder="1" applyAlignment="1">
      <alignment wrapText="1"/>
    </xf>
    <xf numFmtId="4" fontId="4" fillId="0" borderId="28" xfId="11" applyNumberFormat="1" applyFont="1" applyFill="1" applyBorder="1" applyAlignment="1">
      <alignment horizontal="right"/>
    </xf>
    <xf numFmtId="10" fontId="4" fillId="0" borderId="19" xfId="11" applyNumberFormat="1" applyFont="1" applyFill="1" applyBorder="1" applyAlignment="1">
      <alignment horizontal="right"/>
    </xf>
    <xf numFmtId="165" fontId="16" fillId="4" borderId="19" xfId="11" applyFont="1" applyFill="1" applyBorder="1" applyAlignment="1">
      <alignment wrapText="1"/>
    </xf>
    <xf numFmtId="4" fontId="7" fillId="4" borderId="28" xfId="11" applyNumberFormat="1" applyFont="1" applyFill="1" applyBorder="1" applyAlignment="1">
      <alignment horizontal="right"/>
    </xf>
    <xf numFmtId="10" fontId="7" fillId="4" borderId="19" xfId="11" applyNumberFormat="1" applyFont="1" applyFill="1" applyBorder="1" applyAlignment="1">
      <alignment horizontal="center"/>
    </xf>
    <xf numFmtId="165" fontId="16" fillId="0" borderId="19" xfId="11" quotePrefix="1" applyFont="1" applyBorder="1" applyAlignment="1">
      <alignment wrapText="1"/>
    </xf>
    <xf numFmtId="165" fontId="16" fillId="0" borderId="28" xfId="11" applyFont="1" applyBorder="1" applyAlignment="1">
      <alignment wrapText="1"/>
    </xf>
    <xf numFmtId="4" fontId="7" fillId="0" borderId="28" xfId="11" applyNumberFormat="1" applyFont="1" applyFill="1" applyBorder="1" applyAlignment="1">
      <alignment horizontal="right"/>
    </xf>
    <xf numFmtId="165" fontId="17" fillId="0" borderId="19" xfId="11" quotePrefix="1" applyFont="1" applyBorder="1" applyAlignment="1">
      <alignment wrapText="1"/>
    </xf>
    <xf numFmtId="49" fontId="17" fillId="0" borderId="19" xfId="11" applyNumberFormat="1" applyFont="1" applyBorder="1" applyAlignment="1">
      <alignment wrapText="1"/>
    </xf>
    <xf numFmtId="2" fontId="17" fillId="0" borderId="19" xfId="11" applyNumberFormat="1" applyFont="1" applyBorder="1" applyAlignment="1">
      <alignment wrapText="1"/>
    </xf>
    <xf numFmtId="165" fontId="16" fillId="0" borderId="19" xfId="11" applyFont="1" applyBorder="1" applyAlignment="1">
      <alignment wrapText="1"/>
    </xf>
    <xf numFmtId="10" fontId="4" fillId="0" borderId="0" xfId="11" applyNumberFormat="1" applyFont="1" applyAlignment="1"/>
    <xf numFmtId="0" fontId="7" fillId="0" borderId="0" xfId="11" applyNumberFormat="1" applyFont="1" applyBorder="1"/>
    <xf numFmtId="0" fontId="4" fillId="0" borderId="0" xfId="11" applyNumberFormat="1" applyFont="1" applyBorder="1"/>
    <xf numFmtId="4" fontId="5" fillId="5" borderId="4" xfId="11" applyNumberFormat="1" applyFont="1" applyFill="1" applyBorder="1" applyAlignment="1">
      <alignment horizontal="center" vertical="top"/>
    </xf>
    <xf numFmtId="0" fontId="7" fillId="0" borderId="0" xfId="11" applyNumberFormat="1" applyFont="1" applyAlignment="1"/>
    <xf numFmtId="0" fontId="7" fillId="5" borderId="4" xfId="12" applyNumberFormat="1" applyFont="1" applyFill="1" applyBorder="1" applyAlignment="1">
      <alignment horizontal="center" vertical="center" wrapText="1"/>
    </xf>
    <xf numFmtId="165" fontId="7" fillId="5" borderId="25" xfId="11" applyFont="1" applyFill="1" applyBorder="1" applyAlignment="1">
      <alignment horizontal="center" vertical="center"/>
    </xf>
    <xf numFmtId="0" fontId="5" fillId="0" borderId="4" xfId="12" applyNumberFormat="1" applyFont="1" applyFill="1" applyBorder="1" applyAlignment="1">
      <alignment horizontal="center" vertical="top"/>
    </xf>
    <xf numFmtId="165" fontId="5" fillId="0" borderId="4" xfId="12" applyFont="1" applyFill="1" applyBorder="1" applyAlignment="1">
      <alignment vertical="top" wrapText="1"/>
    </xf>
    <xf numFmtId="4" fontId="4" fillId="0" borderId="4" xfId="11" applyNumberFormat="1" applyFont="1" applyFill="1" applyBorder="1" applyAlignment="1">
      <alignment horizontal="right"/>
    </xf>
    <xf numFmtId="4" fontId="4" fillId="0" borderId="23" xfId="11" applyNumberFormat="1" applyFont="1" applyFill="1" applyBorder="1" applyAlignment="1">
      <alignment horizontal="right"/>
    </xf>
    <xf numFmtId="0" fontId="6" fillId="0" borderId="4" xfId="12" applyNumberFormat="1" applyFont="1" applyFill="1" applyBorder="1" applyAlignment="1">
      <alignment horizontal="center" vertical="top"/>
    </xf>
    <xf numFmtId="165" fontId="6" fillId="0" borderId="4" xfId="12" applyFont="1" applyFill="1" applyBorder="1" applyAlignment="1">
      <alignment vertical="top" wrapText="1"/>
    </xf>
    <xf numFmtId="165" fontId="6" fillId="0" borderId="4" xfId="12" applyFont="1" applyBorder="1" applyAlignment="1">
      <alignment vertical="top" wrapText="1"/>
    </xf>
    <xf numFmtId="165" fontId="5" fillId="0" borderId="4" xfId="12" applyFont="1" applyBorder="1" applyAlignment="1">
      <alignment vertical="top" wrapText="1"/>
    </xf>
    <xf numFmtId="0" fontId="6" fillId="0" borderId="33" xfId="12" applyNumberFormat="1" applyFont="1" applyFill="1" applyBorder="1" applyAlignment="1">
      <alignment horizontal="center" vertical="top"/>
    </xf>
    <xf numFmtId="165" fontId="6" fillId="0" borderId="33" xfId="12" applyFont="1" applyBorder="1" applyAlignment="1">
      <alignment vertical="top" wrapText="1"/>
    </xf>
    <xf numFmtId="4" fontId="4" fillId="0" borderId="32" xfId="11" applyNumberFormat="1" applyFont="1" applyFill="1" applyBorder="1" applyAlignment="1">
      <alignment horizontal="right"/>
    </xf>
    <xf numFmtId="0" fontId="4" fillId="0" borderId="0" xfId="11" applyNumberFormat="1" applyFont="1" applyAlignment="1"/>
    <xf numFmtId="0" fontId="5" fillId="5" borderId="35" xfId="11" applyNumberFormat="1" applyFont="1" applyFill="1" applyBorder="1" applyAlignment="1">
      <alignment horizontal="left" vertical="top"/>
    </xf>
    <xf numFmtId="165" fontId="5" fillId="5" borderId="34" xfId="11" applyFont="1" applyFill="1" applyBorder="1" applyAlignment="1">
      <alignment horizontal="left" vertical="top"/>
    </xf>
    <xf numFmtId="165" fontId="5" fillId="5" borderId="5" xfId="11" applyFont="1" applyFill="1" applyBorder="1" applyAlignment="1">
      <alignment horizontal="center" vertical="top"/>
    </xf>
    <xf numFmtId="0" fontId="7" fillId="0" borderId="2" xfId="11" applyNumberFormat="1" applyFont="1" applyBorder="1"/>
    <xf numFmtId="165" fontId="7" fillId="0" borderId="2" xfId="11" applyFont="1" applyBorder="1"/>
    <xf numFmtId="165" fontId="4" fillId="0" borderId="2" xfId="11" applyFont="1" applyBorder="1"/>
    <xf numFmtId="165" fontId="7" fillId="5" borderId="3" xfId="11" applyFont="1" applyFill="1" applyBorder="1" applyAlignment="1">
      <alignment horizontal="center" vertical="center"/>
    </xf>
    <xf numFmtId="0" fontId="3" fillId="0" borderId="4" xfId="12" applyNumberFormat="1" applyFont="1" applyBorder="1" applyAlignment="1" applyProtection="1">
      <alignment horizontal="center" vertical="top"/>
      <protection hidden="1"/>
    </xf>
    <xf numFmtId="165" fontId="16" fillId="0" borderId="4" xfId="11" applyFont="1" applyFill="1" applyBorder="1" applyAlignment="1">
      <alignment vertical="center"/>
    </xf>
    <xf numFmtId="4" fontId="7" fillId="0" borderId="4" xfId="11" applyNumberFormat="1" applyFont="1" applyFill="1" applyBorder="1" applyAlignment="1">
      <alignment horizontal="right"/>
    </xf>
    <xf numFmtId="165" fontId="16" fillId="0" borderId="4" xfId="11" applyFont="1" applyFill="1" applyBorder="1" applyAlignment="1">
      <alignment vertical="center" wrapText="1"/>
    </xf>
    <xf numFmtId="0" fontId="4" fillId="0" borderId="4" xfId="11" applyNumberFormat="1" applyFont="1" applyBorder="1" applyAlignment="1">
      <alignment horizontal="center"/>
    </xf>
    <xf numFmtId="165" fontId="17" fillId="0" borderId="4" xfId="11" applyFont="1" applyFill="1" applyBorder="1" applyAlignment="1">
      <alignment horizontal="left" vertical="center" wrapText="1" indent="1"/>
    </xf>
    <xf numFmtId="4" fontId="17" fillId="0" borderId="4" xfId="11" applyNumberFormat="1" applyFont="1" applyFill="1" applyBorder="1" applyAlignment="1">
      <alignment horizontal="right" vertical="center"/>
    </xf>
    <xf numFmtId="0" fontId="3" fillId="0" borderId="20" xfId="12" applyNumberFormat="1" applyFont="1" applyBorder="1" applyAlignment="1" applyProtection="1">
      <alignment horizontal="center" vertical="top"/>
      <protection hidden="1"/>
    </xf>
    <xf numFmtId="0" fontId="4" fillId="0" borderId="4" xfId="11" applyNumberFormat="1" applyFont="1" applyFill="1" applyBorder="1" applyAlignment="1">
      <alignment horizontal="center"/>
    </xf>
    <xf numFmtId="0" fontId="4" fillId="0" borderId="4" xfId="11" quotePrefix="1" applyNumberFormat="1" applyFont="1" applyFill="1" applyBorder="1" applyAlignment="1">
      <alignment horizontal="center"/>
    </xf>
    <xf numFmtId="165" fontId="17" fillId="0" borderId="4" xfId="11" applyFont="1" applyFill="1" applyBorder="1" applyAlignment="1">
      <alignment horizontal="left" vertical="center" indent="1"/>
    </xf>
    <xf numFmtId="0" fontId="12" fillId="4" borderId="4" xfId="12" applyNumberFormat="1" applyFont="1" applyFill="1" applyBorder="1" applyAlignment="1" applyProtection="1">
      <alignment horizontal="center" vertical="top"/>
      <protection hidden="1"/>
    </xf>
    <xf numFmtId="165" fontId="16" fillId="4" borderId="4" xfId="11" applyFont="1" applyFill="1" applyBorder="1" applyAlignment="1">
      <alignment vertical="center"/>
    </xf>
    <xf numFmtId="4" fontId="7" fillId="4" borderId="4" xfId="11" applyNumberFormat="1" applyFont="1" applyFill="1" applyBorder="1" applyAlignment="1">
      <alignment horizontal="right"/>
    </xf>
    <xf numFmtId="0" fontId="4" fillId="0" borderId="0" xfId="11" applyNumberFormat="1" applyFont="1"/>
    <xf numFmtId="165" fontId="5" fillId="5" borderId="34" xfId="11" applyFont="1" applyFill="1" applyBorder="1" applyAlignment="1">
      <alignment horizontal="center" vertical="top"/>
    </xf>
    <xf numFmtId="4" fontId="4" fillId="0" borderId="2" xfId="11" applyNumberFormat="1" applyFont="1" applyBorder="1"/>
    <xf numFmtId="0" fontId="8" fillId="0" borderId="4" xfId="12" applyNumberFormat="1" applyFont="1" applyBorder="1" applyAlignment="1" applyProtection="1">
      <alignment horizontal="center" vertical="top"/>
      <protection hidden="1"/>
    </xf>
    <xf numFmtId="165" fontId="16" fillId="0" borderId="1" xfId="11" applyFont="1" applyFill="1" applyBorder="1" applyAlignment="1">
      <alignment vertical="center"/>
    </xf>
    <xf numFmtId="4" fontId="7" fillId="0" borderId="4" xfId="11" applyNumberFormat="1" applyFont="1" applyBorder="1"/>
    <xf numFmtId="165" fontId="17" fillId="0" borderId="2" xfId="11" applyFont="1" applyFill="1" applyBorder="1" applyAlignment="1">
      <alignment horizontal="left" vertical="center" wrapText="1" indent="1"/>
    </xf>
    <xf numFmtId="4" fontId="4" fillId="0" borderId="4" xfId="11" applyNumberFormat="1" applyFont="1" applyBorder="1"/>
    <xf numFmtId="165" fontId="17" fillId="0" borderId="1" xfId="11" applyFont="1" applyFill="1" applyBorder="1" applyAlignment="1">
      <alignment horizontal="left" vertical="center" indent="1"/>
    </xf>
    <xf numFmtId="0" fontId="18" fillId="4" borderId="4" xfId="12" applyNumberFormat="1" applyFont="1" applyFill="1" applyBorder="1" applyAlignment="1" applyProtection="1">
      <alignment horizontal="center" vertical="top"/>
      <protection hidden="1"/>
    </xf>
    <xf numFmtId="165" fontId="16" fillId="4" borderId="1" xfId="11" applyFont="1" applyFill="1" applyBorder="1" applyAlignment="1">
      <alignment vertical="center"/>
    </xf>
    <xf numFmtId="4" fontId="7" fillId="4" borderId="4" xfId="11" applyNumberFormat="1" applyFont="1" applyFill="1" applyBorder="1"/>
    <xf numFmtId="0" fontId="7" fillId="0" borderId="0" xfId="11" applyNumberFormat="1" applyFont="1"/>
    <xf numFmtId="165" fontId="6" fillId="0" borderId="0" xfId="12" applyFont="1" applyFill="1" applyBorder="1"/>
    <xf numFmtId="165" fontId="6" fillId="0" borderId="0" xfId="12" applyFont="1" applyFill="1" applyBorder="1" applyAlignment="1">
      <alignment horizontal="left"/>
    </xf>
    <xf numFmtId="0" fontId="6" fillId="0" borderId="0" xfId="12" applyNumberFormat="1" applyFont="1" applyFill="1" applyBorder="1" applyAlignment="1">
      <alignment horizontal="left" wrapText="1"/>
    </xf>
    <xf numFmtId="165" fontId="6" fillId="0" borderId="0" xfId="12" applyFont="1" applyFill="1" applyBorder="1" applyAlignment="1">
      <alignment horizontal="left" wrapText="1"/>
    </xf>
    <xf numFmtId="0" fontId="6" fillId="0" borderId="0" xfId="12" applyNumberFormat="1" applyFont="1" applyFill="1" applyBorder="1" applyAlignment="1">
      <alignment horizontal="left"/>
    </xf>
    <xf numFmtId="0" fontId="7" fillId="0" borderId="19" xfId="12" applyNumberFormat="1" applyFont="1" applyFill="1" applyBorder="1" applyAlignment="1">
      <alignment horizontal="center" vertical="center" wrapText="1"/>
    </xf>
    <xf numFmtId="165" fontId="7" fillId="0" borderId="19" xfId="12" applyFont="1" applyFill="1" applyBorder="1" applyAlignment="1">
      <alignment horizontal="center" vertical="center" wrapText="1"/>
    </xf>
    <xf numFmtId="0" fontId="5" fillId="0" borderId="19" xfId="12" applyNumberFormat="1" applyFont="1" applyFill="1" applyBorder="1" applyAlignment="1">
      <alignment horizontal="center"/>
    </xf>
    <xf numFmtId="165" fontId="5" fillId="0" borderId="19" xfId="12" applyFont="1" applyFill="1" applyBorder="1" applyAlignment="1">
      <alignment horizontal="left" wrapText="1"/>
    </xf>
    <xf numFmtId="165" fontId="6" fillId="0" borderId="19" xfId="12" applyFont="1" applyFill="1" applyBorder="1" applyAlignment="1">
      <alignment horizontal="left"/>
    </xf>
    <xf numFmtId="165" fontId="6" fillId="0" borderId="19" xfId="12" applyFont="1" applyFill="1" applyBorder="1"/>
    <xf numFmtId="0" fontId="6" fillId="0" borderId="19" xfId="12" applyNumberFormat="1" applyFont="1" applyFill="1" applyBorder="1" applyAlignment="1">
      <alignment horizontal="center"/>
    </xf>
    <xf numFmtId="165" fontId="6" fillId="0" borderId="19" xfId="12" applyFont="1" applyFill="1" applyBorder="1" applyAlignment="1">
      <alignment horizontal="left" wrapText="1"/>
    </xf>
    <xf numFmtId="165" fontId="6" fillId="0" borderId="19" xfId="12" applyFont="1" applyFill="1" applyBorder="1" applyAlignment="1">
      <alignment wrapText="1"/>
    </xf>
    <xf numFmtId="165" fontId="5" fillId="0" borderId="19" xfId="12" applyFont="1" applyFill="1" applyBorder="1" applyAlignment="1">
      <alignment wrapText="1"/>
    </xf>
    <xf numFmtId="165" fontId="7" fillId="0" borderId="19" xfId="11" applyFont="1" applyBorder="1" applyAlignment="1">
      <alignment horizontal="justify" vertical="center" wrapText="1"/>
    </xf>
    <xf numFmtId="165" fontId="4" fillId="0" borderId="19" xfId="11" applyFont="1" applyBorder="1" applyAlignment="1">
      <alignment horizontal="justify" vertical="center" wrapText="1"/>
    </xf>
    <xf numFmtId="43" fontId="6" fillId="0" borderId="19" xfId="1" applyFont="1" applyFill="1" applyBorder="1"/>
    <xf numFmtId="0" fontId="6" fillId="0" borderId="0" xfId="12" applyNumberFormat="1" applyFont="1" applyFill="1" applyBorder="1" applyAlignment="1">
      <alignment horizontal="left" indent="1"/>
    </xf>
    <xf numFmtId="165" fontId="6" fillId="0" borderId="0" xfId="12" applyFont="1" applyFill="1" applyBorder="1" applyAlignment="1">
      <alignment wrapText="1"/>
    </xf>
    <xf numFmtId="0" fontId="6" fillId="0" borderId="0" xfId="12" applyNumberFormat="1" applyFont="1" applyFill="1" applyBorder="1"/>
    <xf numFmtId="165" fontId="6" fillId="0" borderId="0" xfId="12" applyFont="1" applyFill="1"/>
    <xf numFmtId="0" fontId="7" fillId="0" borderId="24" xfId="12" applyNumberFormat="1" applyFont="1" applyFill="1" applyBorder="1" applyAlignment="1">
      <alignment horizontal="center" vertical="center" wrapText="1"/>
    </xf>
    <xf numFmtId="165" fontId="7" fillId="0" borderId="24" xfId="12" applyFont="1" applyFill="1" applyBorder="1" applyAlignment="1">
      <alignment horizontal="center" vertical="center" wrapText="1"/>
    </xf>
    <xf numFmtId="0" fontId="7" fillId="0" borderId="4" xfId="14" quotePrefix="1" applyNumberFormat="1" applyFont="1" applyFill="1" applyBorder="1" applyAlignment="1">
      <alignment horizontal="center"/>
    </xf>
    <xf numFmtId="165" fontId="7" fillId="0" borderId="4" xfId="14" applyFont="1" applyFill="1" applyBorder="1"/>
    <xf numFmtId="165" fontId="7" fillId="0" borderId="28" xfId="12" applyFont="1" applyFill="1" applyBorder="1" applyAlignment="1">
      <alignment horizontal="center" vertical="center" wrapText="1"/>
    </xf>
    <xf numFmtId="43" fontId="7" fillId="0" borderId="19" xfId="12" applyNumberFormat="1" applyFont="1" applyFill="1" applyBorder="1" applyAlignment="1">
      <alignment horizontal="center" vertical="center" wrapText="1"/>
    </xf>
    <xf numFmtId="43" fontId="4" fillId="0" borderId="19" xfId="12" applyNumberFormat="1" applyFont="1" applyFill="1" applyBorder="1" applyAlignment="1">
      <alignment horizontal="center" vertical="center" wrapText="1"/>
    </xf>
    <xf numFmtId="0" fontId="4" fillId="0" borderId="4" xfId="14" quotePrefix="1" applyNumberFormat="1" applyFont="1" applyFill="1" applyBorder="1" applyAlignment="1">
      <alignment horizontal="center"/>
    </xf>
    <xf numFmtId="165" fontId="4" fillId="0" borderId="4" xfId="14" applyFont="1" applyFill="1" applyBorder="1"/>
    <xf numFmtId="0" fontId="4" fillId="0" borderId="4" xfId="14" applyNumberFormat="1" applyFont="1" applyFill="1" applyBorder="1" applyAlignment="1">
      <alignment horizontal="center"/>
    </xf>
    <xf numFmtId="0" fontId="7" fillId="0" borderId="4" xfId="14" applyNumberFormat="1" applyFont="1" applyFill="1" applyBorder="1" applyAlignment="1">
      <alignment horizontal="center"/>
    </xf>
    <xf numFmtId="0" fontId="4" fillId="0" borderId="25" xfId="14" applyNumberFormat="1" applyFont="1" applyFill="1" applyBorder="1" applyAlignment="1">
      <alignment horizontal="center"/>
    </xf>
    <xf numFmtId="165" fontId="4" fillId="0" borderId="25" xfId="14" applyFont="1" applyFill="1" applyBorder="1"/>
    <xf numFmtId="165" fontId="7" fillId="0" borderId="55" xfId="12" applyFont="1" applyFill="1" applyBorder="1" applyAlignment="1">
      <alignment horizontal="center" vertical="center" wrapText="1"/>
    </xf>
    <xf numFmtId="0" fontId="4" fillId="0" borderId="19" xfId="14" applyNumberFormat="1" applyFont="1" applyFill="1" applyBorder="1" applyAlignment="1">
      <alignment horizontal="center"/>
    </xf>
    <xf numFmtId="165" fontId="4" fillId="0" borderId="19" xfId="14" applyFont="1" applyFill="1" applyBorder="1"/>
    <xf numFmtId="165" fontId="4" fillId="0" borderId="19" xfId="12" applyFont="1" applyFill="1" applyBorder="1" applyAlignment="1">
      <alignment horizontal="left" vertical="center" wrapText="1"/>
    </xf>
    <xf numFmtId="4" fontId="7" fillId="0" borderId="19" xfId="12" applyNumberFormat="1" applyFont="1" applyFill="1" applyBorder="1" applyAlignment="1">
      <alignment horizontal="right" wrapText="1"/>
    </xf>
    <xf numFmtId="43" fontId="4" fillId="0" borderId="0" xfId="11" applyNumberFormat="1" applyFont="1"/>
    <xf numFmtId="4" fontId="6" fillId="0" borderId="4" xfId="0" applyNumberFormat="1" applyFont="1" applyFill="1" applyBorder="1" applyAlignment="1">
      <alignment wrapText="1"/>
    </xf>
    <xf numFmtId="4" fontId="4" fillId="0" borderId="0" xfId="0" applyNumberFormat="1" applyFont="1" applyFill="1" applyBorder="1" applyAlignment="1"/>
    <xf numFmtId="0" fontId="21" fillId="0" borderId="0" xfId="0" applyFont="1"/>
    <xf numFmtId="0" fontId="17" fillId="0" borderId="0" xfId="0" applyFont="1" applyAlignment="1">
      <alignment vertical="center"/>
    </xf>
    <xf numFmtId="0" fontId="5" fillId="0" borderId="0" xfId="4" applyFont="1" applyFill="1" applyBorder="1" applyAlignment="1">
      <alignment horizontal="left"/>
    </xf>
    <xf numFmtId="4" fontId="7" fillId="0" borderId="19" xfId="4" applyNumberFormat="1" applyFont="1" applyFill="1" applyBorder="1" applyAlignment="1">
      <alignment horizontal="center" vertical="center" wrapText="1"/>
    </xf>
    <xf numFmtId="4" fontId="6" fillId="0" borderId="0" xfId="4" applyNumberFormat="1" applyFont="1" applyFill="1"/>
    <xf numFmtId="49" fontId="4" fillId="0" borderId="19" xfId="0" quotePrefix="1" applyNumberFormat="1" applyFont="1" applyFill="1" applyBorder="1" applyAlignment="1">
      <alignment wrapText="1"/>
    </xf>
    <xf numFmtId="49" fontId="4" fillId="0" borderId="4" xfId="0" quotePrefix="1" applyNumberFormat="1" applyFont="1" applyFill="1" applyBorder="1" applyAlignment="1">
      <alignment wrapText="1"/>
    </xf>
    <xf numFmtId="0" fontId="4" fillId="0" borderId="19" xfId="0" quotePrefix="1" applyFont="1" applyFill="1" applyBorder="1" applyAlignment="1">
      <alignment wrapText="1"/>
    </xf>
    <xf numFmtId="0" fontId="14" fillId="0" borderId="0" xfId="0" applyFont="1"/>
    <xf numFmtId="4" fontId="14" fillId="0" borderId="0" xfId="0" applyNumberFormat="1" applyFont="1"/>
    <xf numFmtId="43" fontId="9" fillId="0" borderId="0" xfId="15" applyFont="1"/>
    <xf numFmtId="4" fontId="9" fillId="0" borderId="0" xfId="15" applyNumberFormat="1" applyFont="1"/>
    <xf numFmtId="0" fontId="23" fillId="0" borderId="0" xfId="0" applyFont="1"/>
    <xf numFmtId="0" fontId="9" fillId="0" borderId="0" xfId="0" applyFont="1"/>
    <xf numFmtId="4" fontId="9" fillId="0" borderId="0" xfId="0" applyNumberFormat="1" applyFont="1"/>
    <xf numFmtId="0" fontId="5" fillId="10" borderId="4" xfId="6" applyFont="1" applyFill="1" applyBorder="1" applyAlignment="1">
      <alignment horizontal="left" vertical="top"/>
    </xf>
    <xf numFmtId="0" fontId="5" fillId="10" borderId="4" xfId="6" applyFont="1" applyFill="1" applyBorder="1" applyAlignment="1">
      <alignment horizontal="left" vertical="top" wrapText="1"/>
    </xf>
    <xf numFmtId="0" fontId="5" fillId="10" borderId="4" xfId="6" applyFont="1" applyFill="1" applyBorder="1" applyAlignment="1">
      <alignment horizontal="center" vertical="top" wrapText="1"/>
    </xf>
    <xf numFmtId="0" fontId="14" fillId="0" borderId="0" xfId="0" applyFont="1" applyAlignment="1">
      <alignment horizontal="center"/>
    </xf>
    <xf numFmtId="4" fontId="14" fillId="0" borderId="0" xfId="0" applyNumberFormat="1" applyFont="1" applyAlignment="1">
      <alignment horizontal="center"/>
    </xf>
    <xf numFmtId="0" fontId="14" fillId="10" borderId="4" xfId="4" applyFont="1" applyFill="1" applyBorder="1" applyAlignment="1">
      <alignment horizontal="center" vertical="center" wrapText="1"/>
    </xf>
    <xf numFmtId="0" fontId="14" fillId="10" borderId="4" xfId="0" applyFont="1" applyFill="1" applyBorder="1" applyAlignment="1">
      <alignment horizontal="center" vertical="center"/>
    </xf>
    <xf numFmtId="4" fontId="14" fillId="10" borderId="4" xfId="15" applyNumberFormat="1" applyFont="1" applyFill="1" applyBorder="1" applyAlignment="1">
      <alignment horizontal="center" vertical="center" wrapText="1"/>
    </xf>
    <xf numFmtId="0" fontId="14" fillId="10" borderId="4" xfId="0" applyFont="1" applyFill="1" applyBorder="1" applyAlignment="1">
      <alignment horizontal="center" vertical="center" wrapText="1"/>
    </xf>
    <xf numFmtId="0" fontId="9" fillId="0" borderId="0" xfId="0" applyFont="1" applyFill="1"/>
    <xf numFmtId="49" fontId="9" fillId="0" borderId="4" xfId="0" applyNumberFormat="1" applyFont="1" applyFill="1" applyBorder="1" applyAlignment="1">
      <alignment wrapText="1"/>
    </xf>
    <xf numFmtId="0" fontId="9" fillId="0" borderId="4" xfId="0" applyFont="1" applyFill="1" applyBorder="1" applyAlignment="1"/>
    <xf numFmtId="4" fontId="14" fillId="11" borderId="4" xfId="0" applyNumberFormat="1" applyFont="1" applyFill="1" applyBorder="1" applyAlignment="1">
      <alignment wrapText="1"/>
    </xf>
    <xf numFmtId="0" fontId="9" fillId="0" borderId="0" xfId="0" applyFont="1" applyFill="1" applyAlignment="1"/>
    <xf numFmtId="4" fontId="9" fillId="0" borderId="0" xfId="0" applyNumberFormat="1" applyFont="1" applyFill="1" applyAlignment="1"/>
    <xf numFmtId="0" fontId="9" fillId="0" borderId="0" xfId="15" applyNumberFormat="1" applyFont="1" applyFill="1"/>
    <xf numFmtId="4" fontId="14" fillId="0" borderId="0" xfId="0" applyNumberFormat="1" applyFont="1" applyFill="1" applyBorder="1" applyAlignment="1">
      <alignment horizontal="center" vertical="center" wrapText="1"/>
    </xf>
    <xf numFmtId="49" fontId="9" fillId="0" borderId="61" xfId="0" applyNumberFormat="1" applyFont="1" applyFill="1" applyBorder="1" applyAlignment="1">
      <alignment wrapText="1"/>
    </xf>
    <xf numFmtId="49" fontId="9" fillId="0" borderId="60" xfId="0" applyNumberFormat="1" applyFont="1" applyFill="1" applyBorder="1" applyAlignment="1">
      <alignment wrapText="1"/>
    </xf>
    <xf numFmtId="4" fontId="9" fillId="0" borderId="60" xfId="0" applyNumberFormat="1" applyFont="1" applyFill="1" applyBorder="1" applyAlignment="1">
      <alignment wrapText="1"/>
    </xf>
    <xf numFmtId="4" fontId="9" fillId="0" borderId="0" xfId="0" applyNumberFormat="1" applyFont="1" applyFill="1" applyBorder="1" applyAlignment="1">
      <alignment horizontal="right" wrapText="1"/>
    </xf>
    <xf numFmtId="4" fontId="14" fillId="11" borderId="62" xfId="0" applyNumberFormat="1" applyFont="1" applyFill="1" applyBorder="1" applyAlignment="1">
      <alignment wrapText="1"/>
    </xf>
    <xf numFmtId="4" fontId="14" fillId="0" borderId="0" xfId="0" applyNumberFormat="1" applyFont="1" applyFill="1" applyBorder="1" applyAlignment="1">
      <alignment horizontal="right" wrapText="1"/>
    </xf>
    <xf numFmtId="0" fontId="9" fillId="0" borderId="0" xfId="0" applyFont="1" applyAlignment="1"/>
    <xf numFmtId="4" fontId="9" fillId="0" borderId="0" xfId="0" applyNumberFormat="1" applyFont="1" applyAlignment="1"/>
    <xf numFmtId="0" fontId="14" fillId="0" borderId="0" xfId="0" applyFont="1" applyFill="1" applyBorder="1" applyAlignment="1">
      <alignment horizontal="center" vertical="center" wrapText="1"/>
    </xf>
    <xf numFmtId="4" fontId="14" fillId="11" borderId="60" xfId="0" applyNumberFormat="1" applyFont="1" applyFill="1" applyBorder="1" applyAlignment="1">
      <alignment wrapText="1"/>
    </xf>
    <xf numFmtId="4" fontId="14" fillId="11" borderId="63" xfId="0" applyNumberFormat="1" applyFont="1" applyFill="1" applyBorder="1" applyAlignment="1">
      <alignment horizontal="right" wrapText="1"/>
    </xf>
    <xf numFmtId="4" fontId="14" fillId="11" borderId="63" xfId="0" applyNumberFormat="1" applyFont="1" applyFill="1" applyBorder="1" applyAlignment="1">
      <alignment wrapText="1"/>
    </xf>
    <xf numFmtId="4" fontId="9" fillId="0" borderId="0" xfId="0" applyNumberFormat="1" applyFont="1" applyFill="1"/>
    <xf numFmtId="4" fontId="23" fillId="0" borderId="0" xfId="0" applyNumberFormat="1" applyFont="1"/>
    <xf numFmtId="0" fontId="5" fillId="10" borderId="4" xfId="6" applyFont="1" applyFill="1" applyBorder="1" applyAlignment="1">
      <alignment horizontal="left" vertical="center"/>
    </xf>
    <xf numFmtId="4" fontId="14" fillId="0" borderId="0" xfId="15" applyNumberFormat="1" applyFont="1" applyAlignment="1">
      <alignment vertical="center"/>
    </xf>
    <xf numFmtId="4" fontId="5" fillId="10" borderId="4" xfId="15" applyNumberFormat="1" applyFont="1" applyFill="1" applyBorder="1" applyAlignment="1">
      <alignment horizontal="center" vertical="center" wrapText="1"/>
    </xf>
    <xf numFmtId="0" fontId="9" fillId="0" borderId="0" xfId="0" applyFont="1" applyAlignment="1">
      <alignment vertical="center"/>
    </xf>
    <xf numFmtId="0" fontId="14" fillId="10" borderId="61" xfId="15" applyNumberFormat="1" applyFont="1" applyFill="1" applyBorder="1" applyAlignment="1">
      <alignment horizontal="center" vertical="center" wrapText="1"/>
    </xf>
    <xf numFmtId="4" fontId="14" fillId="10" borderId="61" xfId="15" applyNumberFormat="1" applyFont="1" applyFill="1" applyBorder="1" applyAlignment="1">
      <alignment horizontal="center" vertical="center" wrapText="1"/>
    </xf>
    <xf numFmtId="49" fontId="14" fillId="10" borderId="61" xfId="15" applyNumberFormat="1" applyFont="1" applyFill="1" applyBorder="1" applyAlignment="1">
      <alignment horizontal="center" vertical="center" wrapText="1"/>
    </xf>
    <xf numFmtId="4" fontId="9" fillId="0" borderId="61" xfId="0" applyNumberFormat="1" applyFont="1" applyFill="1" applyBorder="1" applyAlignment="1">
      <alignment wrapText="1"/>
    </xf>
    <xf numFmtId="0" fontId="14" fillId="11" borderId="61" xfId="0" applyFont="1" applyFill="1" applyBorder="1" applyAlignment="1">
      <alignment wrapText="1"/>
    </xf>
    <xf numFmtId="4" fontId="14" fillId="11" borderId="61" xfId="0" applyNumberFormat="1" applyFont="1" applyFill="1" applyBorder="1" applyAlignment="1">
      <alignment wrapText="1"/>
    </xf>
    <xf numFmtId="4" fontId="9" fillId="0" borderId="0" xfId="0" applyNumberFormat="1" applyFont="1" applyAlignment="1">
      <alignment horizontal="left" wrapText="1"/>
    </xf>
    <xf numFmtId="43" fontId="5" fillId="10" borderId="4" xfId="15" applyFont="1" applyFill="1" applyBorder="1" applyAlignment="1">
      <alignment horizontal="center" vertical="top" wrapText="1"/>
    </xf>
    <xf numFmtId="0" fontId="9" fillId="0" borderId="0" xfId="0" applyFont="1" applyAlignment="1">
      <alignment horizontal="left" wrapText="1"/>
    </xf>
    <xf numFmtId="4" fontId="14" fillId="10" borderId="4" xfId="0" applyNumberFormat="1" applyFont="1" applyFill="1" applyBorder="1" applyAlignment="1">
      <alignment horizontal="center" vertical="center"/>
    </xf>
    <xf numFmtId="4" fontId="14" fillId="10" borderId="4" xfId="0" quotePrefix="1" applyNumberFormat="1" applyFont="1" applyFill="1" applyBorder="1" applyAlignment="1">
      <alignment horizontal="center" vertical="center"/>
    </xf>
    <xf numFmtId="4" fontId="9" fillId="0" borderId="4" xfId="15" applyNumberFormat="1" applyFont="1" applyBorder="1" applyAlignment="1">
      <alignment wrapText="1"/>
    </xf>
    <xf numFmtId="4" fontId="9" fillId="0" borderId="1" xfId="15" applyNumberFormat="1" applyFont="1" applyBorder="1" applyAlignment="1">
      <alignment wrapText="1"/>
    </xf>
    <xf numFmtId="0" fontId="9" fillId="0" borderId="4" xfId="0" applyFont="1" applyBorder="1" applyAlignment="1">
      <alignment wrapText="1"/>
    </xf>
    <xf numFmtId="43" fontId="9" fillId="0" borderId="4" xfId="15" applyFont="1" applyBorder="1" applyAlignment="1">
      <alignment wrapText="1"/>
    </xf>
    <xf numFmtId="4" fontId="9" fillId="0" borderId="4" xfId="0" applyNumberFormat="1" applyFont="1" applyBorder="1" applyAlignment="1">
      <alignment wrapText="1"/>
    </xf>
    <xf numFmtId="0" fontId="14" fillId="11" borderId="4" xfId="0" applyFont="1" applyFill="1" applyBorder="1" applyAlignment="1">
      <alignment wrapText="1"/>
    </xf>
    <xf numFmtId="4" fontId="5" fillId="10" borderId="4" xfId="6" applyNumberFormat="1" applyFont="1" applyFill="1" applyBorder="1" applyAlignment="1">
      <alignment horizontal="left" vertical="top" wrapText="1"/>
    </xf>
    <xf numFmtId="0" fontId="9" fillId="0" borderId="0" xfId="0" applyFont="1" applyBorder="1"/>
    <xf numFmtId="4" fontId="9" fillId="0" borderId="0" xfId="0" applyNumberFormat="1" applyFont="1" applyBorder="1"/>
    <xf numFmtId="0" fontId="24" fillId="0" borderId="0" xfId="0" applyFont="1"/>
    <xf numFmtId="0" fontId="14" fillId="10" borderId="64" xfId="0" applyFont="1" applyFill="1" applyBorder="1" applyAlignment="1">
      <alignment horizontal="left" vertical="center"/>
    </xf>
    <xf numFmtId="0" fontId="14" fillId="10" borderId="65" xfId="0" applyFont="1" applyFill="1" applyBorder="1" applyAlignment="1">
      <alignment horizontal="left" vertical="center"/>
    </xf>
    <xf numFmtId="0" fontId="14" fillId="0" borderId="0" xfId="0" applyFont="1" applyFill="1" applyBorder="1" applyAlignment="1">
      <alignment horizontal="left" vertical="center"/>
    </xf>
    <xf numFmtId="4" fontId="9" fillId="0" borderId="0" xfId="0" applyNumberFormat="1" applyFont="1" applyAlignment="1">
      <alignment horizontal="left" vertical="center" wrapText="1"/>
    </xf>
    <xf numFmtId="43" fontId="5" fillId="10" borderId="4" xfId="15" applyFont="1" applyFill="1" applyBorder="1" applyAlignment="1">
      <alignment horizontal="center" vertical="center" wrapText="1"/>
    </xf>
    <xf numFmtId="4" fontId="9" fillId="0" borderId="0" xfId="0" applyNumberFormat="1" applyFont="1" applyFill="1" applyAlignment="1">
      <alignment horizontal="left" wrapText="1"/>
    </xf>
    <xf numFmtId="43" fontId="5" fillId="0" borderId="0" xfId="15" applyFont="1" applyFill="1" applyBorder="1" applyAlignment="1">
      <alignment horizontal="center" vertical="top" wrapText="1"/>
    </xf>
    <xf numFmtId="0" fontId="14" fillId="10" borderId="66" xfId="4" applyFont="1" applyFill="1" applyBorder="1" applyAlignment="1">
      <alignment horizontal="center" vertical="center" wrapText="1"/>
    </xf>
    <xf numFmtId="0" fontId="14" fillId="11" borderId="62" xfId="0" applyFont="1" applyFill="1" applyBorder="1" applyAlignment="1">
      <alignment wrapText="1"/>
    </xf>
    <xf numFmtId="0" fontId="9" fillId="11" borderId="4" xfId="0" applyFont="1" applyFill="1" applyBorder="1" applyAlignment="1">
      <alignment wrapText="1"/>
    </xf>
    <xf numFmtId="0" fontId="14" fillId="0" borderId="0" xfId="0" applyFont="1" applyAlignment="1">
      <alignment vertical="center"/>
    </xf>
    <xf numFmtId="4" fontId="14" fillId="0" borderId="0" xfId="0" applyNumberFormat="1" applyFont="1" applyAlignment="1">
      <alignment vertical="center"/>
    </xf>
    <xf numFmtId="0" fontId="23" fillId="0" borderId="0" xfId="0" applyFont="1" applyAlignment="1">
      <alignment vertical="center"/>
    </xf>
    <xf numFmtId="0" fontId="9" fillId="0" borderId="0" xfId="0" applyFont="1" applyAlignment="1">
      <alignment horizontal="center"/>
    </xf>
    <xf numFmtId="4" fontId="9" fillId="0" borderId="0" xfId="0" applyNumberFormat="1" applyFont="1" applyAlignment="1">
      <alignment horizontal="center"/>
    </xf>
    <xf numFmtId="0" fontId="9" fillId="0" borderId="4" xfId="0" applyFont="1" applyFill="1" applyBorder="1" applyAlignment="1">
      <alignment wrapText="1"/>
    </xf>
    <xf numFmtId="0" fontId="9" fillId="0" borderId="61" xfId="0" applyFont="1" applyFill="1" applyBorder="1" applyAlignment="1">
      <alignment wrapText="1"/>
    </xf>
    <xf numFmtId="0" fontId="9" fillId="0" borderId="4" xfId="0" quotePrefix="1" applyFont="1" applyFill="1" applyBorder="1" applyAlignment="1">
      <alignment wrapText="1"/>
    </xf>
    <xf numFmtId="4" fontId="14" fillId="10" borderId="61" xfId="4" applyNumberFormat="1" applyFont="1" applyFill="1" applyBorder="1" applyAlignment="1">
      <alignment horizontal="center" vertical="center" wrapText="1"/>
    </xf>
    <xf numFmtId="4" fontId="14" fillId="10" borderId="25" xfId="15" applyNumberFormat="1" applyFont="1" applyFill="1" applyBorder="1" applyAlignment="1">
      <alignment horizontal="center" vertical="center" wrapText="1"/>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4" fontId="14" fillId="0" borderId="0" xfId="0" applyNumberFormat="1" applyFont="1" applyFill="1" applyBorder="1" applyAlignment="1">
      <alignment horizontal="right" vertical="center" wrapText="1"/>
    </xf>
    <xf numFmtId="9" fontId="9" fillId="0" borderId="4" xfId="0" applyNumberFormat="1" applyFont="1" applyBorder="1" applyAlignment="1">
      <alignment wrapText="1"/>
    </xf>
    <xf numFmtId="0" fontId="14" fillId="10" borderId="61" xfId="0" applyFont="1" applyFill="1" applyBorder="1" applyAlignment="1">
      <alignment horizontal="left" vertical="center"/>
    </xf>
    <xf numFmtId="4" fontId="14" fillId="0" borderId="0" xfId="0" applyNumberFormat="1" applyFont="1" applyFill="1" applyBorder="1" applyAlignment="1">
      <alignment horizontal="left" vertical="center"/>
    </xf>
    <xf numFmtId="4" fontId="9" fillId="0" borderId="4" xfId="0" applyNumberFormat="1" applyFont="1" applyBorder="1" applyAlignment="1"/>
    <xf numFmtId="0" fontId="9" fillId="0" borderId="4" xfId="0" applyFont="1" applyBorder="1" applyAlignment="1"/>
    <xf numFmtId="0" fontId="14" fillId="10" borderId="4" xfId="0" applyFont="1" applyFill="1" applyBorder="1" applyAlignment="1">
      <alignment horizontal="left" vertical="center"/>
    </xf>
    <xf numFmtId="0" fontId="14" fillId="10" borderId="60" xfId="0" applyFont="1" applyFill="1" applyBorder="1" applyAlignment="1">
      <alignment horizontal="left" vertical="center"/>
    </xf>
    <xf numFmtId="0" fontId="14" fillId="10" borderId="67" xfId="0" applyFont="1" applyFill="1" applyBorder="1" applyAlignment="1">
      <alignment horizontal="left" vertical="center"/>
    </xf>
    <xf numFmtId="4" fontId="25" fillId="0" borderId="0" xfId="6" applyNumberFormat="1" applyFont="1" applyFill="1" applyBorder="1" applyAlignment="1">
      <alignment horizontal="left" vertical="top"/>
    </xf>
    <xf numFmtId="0" fontId="14" fillId="11" borderId="25" xfId="0" applyFont="1" applyFill="1" applyBorder="1" applyAlignment="1">
      <alignment wrapText="1"/>
    </xf>
    <xf numFmtId="4" fontId="14" fillId="11" borderId="25" xfId="0" applyNumberFormat="1" applyFont="1" applyFill="1" applyBorder="1" applyAlignment="1">
      <alignment wrapText="1"/>
    </xf>
    <xf numFmtId="0" fontId="9" fillId="0" borderId="27" xfId="0" applyFont="1" applyBorder="1"/>
    <xf numFmtId="4" fontId="9" fillId="0" borderId="27" xfId="0" applyNumberFormat="1" applyFont="1" applyBorder="1"/>
    <xf numFmtId="0" fontId="14" fillId="0" borderId="0" xfId="0" applyFont="1" applyBorder="1"/>
    <xf numFmtId="4" fontId="9" fillId="0" borderId="0" xfId="15" applyNumberFormat="1" applyFont="1" applyBorder="1"/>
    <xf numFmtId="0" fontId="5" fillId="10" borderId="5" xfId="6" applyFont="1" applyFill="1" applyBorder="1" applyAlignment="1">
      <alignment horizontal="left" vertical="center" wrapText="1"/>
    </xf>
    <xf numFmtId="4" fontId="9" fillId="0" borderId="0" xfId="15" applyNumberFormat="1" applyFont="1" applyBorder="1" applyAlignment="1">
      <alignment vertical="center"/>
    </xf>
    <xf numFmtId="0" fontId="5" fillId="10" borderId="4" xfId="6" applyFont="1" applyFill="1" applyBorder="1" applyAlignment="1">
      <alignment horizontal="center" vertical="center" wrapText="1"/>
    </xf>
    <xf numFmtId="0" fontId="14" fillId="0" borderId="68" xfId="0" applyFont="1" applyBorder="1" applyAlignment="1"/>
    <xf numFmtId="4" fontId="14" fillId="0" borderId="68" xfId="0" applyNumberFormat="1" applyFont="1" applyBorder="1" applyAlignment="1"/>
    <xf numFmtId="0" fontId="14" fillId="10" borderId="61" xfId="0" applyFont="1" applyFill="1" applyBorder="1" applyAlignment="1">
      <alignment horizontal="center" vertical="center" wrapText="1"/>
    </xf>
    <xf numFmtId="0" fontId="9" fillId="0" borderId="61" xfId="0" applyFont="1" applyBorder="1" applyAlignment="1"/>
    <xf numFmtId="10" fontId="14" fillId="11" borderId="4" xfId="0" applyNumberFormat="1" applyFont="1" applyFill="1" applyBorder="1" applyAlignment="1">
      <alignment wrapText="1"/>
    </xf>
    <xf numFmtId="4" fontId="5" fillId="10" borderId="4" xfId="6" applyNumberFormat="1" applyFont="1" applyFill="1" applyBorder="1" applyAlignment="1">
      <alignment horizontal="center" vertical="top" wrapText="1"/>
    </xf>
    <xf numFmtId="4" fontId="9" fillId="0" borderId="4" xfId="15" applyNumberFormat="1" applyFont="1" applyFill="1" applyBorder="1" applyAlignment="1">
      <alignment wrapText="1"/>
    </xf>
    <xf numFmtId="0" fontId="14" fillId="11" borderId="1" xfId="0" applyFont="1" applyFill="1" applyBorder="1" applyAlignment="1">
      <alignment wrapText="1"/>
    </xf>
    <xf numFmtId="4" fontId="14" fillId="11" borderId="61" xfId="15" applyNumberFormat="1" applyFont="1" applyFill="1" applyBorder="1" applyAlignment="1">
      <alignment wrapText="1"/>
    </xf>
    <xf numFmtId="0" fontId="5" fillId="10" borderId="4" xfId="6" applyFont="1" applyFill="1" applyBorder="1" applyAlignment="1">
      <alignment vertical="top"/>
    </xf>
    <xf numFmtId="0" fontId="14" fillId="11" borderId="30" xfId="0" applyFont="1" applyFill="1" applyBorder="1" applyAlignment="1">
      <alignment wrapText="1"/>
    </xf>
    <xf numFmtId="4" fontId="14" fillId="11" borderId="63" xfId="15" applyNumberFormat="1" applyFont="1" applyFill="1" applyBorder="1" applyAlignment="1">
      <alignment wrapText="1"/>
    </xf>
    <xf numFmtId="4" fontId="14" fillId="11" borderId="6" xfId="15" applyNumberFormat="1" applyFont="1" applyFill="1" applyBorder="1" applyAlignment="1">
      <alignment wrapText="1"/>
    </xf>
    <xf numFmtId="49" fontId="9" fillId="0" borderId="6" xfId="0" applyNumberFormat="1" applyFont="1" applyFill="1" applyBorder="1" applyAlignment="1">
      <alignment wrapText="1"/>
    </xf>
    <xf numFmtId="4" fontId="9" fillId="0" borderId="6" xfId="15" applyNumberFormat="1" applyFont="1" applyFill="1" applyBorder="1" applyAlignment="1">
      <alignment wrapText="1"/>
    </xf>
    <xf numFmtId="4" fontId="14" fillId="11" borderId="4" xfId="15" applyNumberFormat="1" applyFont="1" applyFill="1" applyBorder="1" applyAlignment="1">
      <alignment wrapText="1"/>
    </xf>
    <xf numFmtId="4" fontId="9" fillId="0" borderId="0" xfId="0" applyNumberFormat="1" applyFont="1" applyFill="1" applyBorder="1"/>
    <xf numFmtId="0" fontId="9" fillId="0" borderId="0" xfId="0" applyFont="1" applyFill="1" applyBorder="1"/>
    <xf numFmtId="0" fontId="14" fillId="11" borderId="60" xfId="0" applyFont="1" applyFill="1" applyBorder="1" applyAlignment="1">
      <alignment wrapText="1"/>
    </xf>
    <xf numFmtId="4" fontId="14" fillId="11" borderId="69" xfId="0" applyNumberFormat="1" applyFont="1" applyFill="1" applyBorder="1" applyAlignment="1">
      <alignment wrapText="1"/>
    </xf>
    <xf numFmtId="15" fontId="9" fillId="0" borderId="0" xfId="0" applyNumberFormat="1" applyFont="1"/>
    <xf numFmtId="0" fontId="5" fillId="10" borderId="2" xfId="6" applyFont="1" applyFill="1" applyBorder="1" applyAlignment="1">
      <alignment horizontal="left" vertical="top" wrapText="1"/>
    </xf>
    <xf numFmtId="0" fontId="5" fillId="10" borderId="5" xfId="6" applyFont="1" applyFill="1" applyBorder="1" applyAlignment="1">
      <alignment horizontal="left" vertical="top" wrapText="1"/>
    </xf>
    <xf numFmtId="0" fontId="5" fillId="10" borderId="4" xfId="6" applyFont="1" applyFill="1" applyBorder="1" applyAlignment="1">
      <alignment horizontal="center" vertical="top" wrapText="1"/>
    </xf>
    <xf numFmtId="0" fontId="9" fillId="0" borderId="0" xfId="0" applyFont="1" applyFill="1" applyBorder="1" applyAlignment="1">
      <alignment wrapText="1"/>
    </xf>
    <xf numFmtId="15" fontId="9" fillId="0" borderId="0" xfId="0" applyNumberFormat="1" applyFont="1" applyFill="1"/>
    <xf numFmtId="0" fontId="5" fillId="10" borderId="1" xfId="0" applyFont="1" applyFill="1" applyBorder="1" applyAlignment="1">
      <alignment horizontal="center"/>
    </xf>
    <xf numFmtId="0" fontId="9" fillId="0" borderId="0" xfId="0" applyFont="1" applyBorder="1" applyProtection="1">
      <protection locked="0"/>
    </xf>
    <xf numFmtId="0" fontId="9" fillId="0" borderId="0" xfId="0" applyFont="1" applyFill="1" applyBorder="1" applyProtection="1">
      <protection locked="0"/>
    </xf>
    <xf numFmtId="0" fontId="5" fillId="10" borderId="25" xfId="0" applyFont="1" applyFill="1" applyBorder="1" applyAlignment="1">
      <alignment horizontal="center" vertical="center" wrapText="1"/>
    </xf>
    <xf numFmtId="4" fontId="5" fillId="10" borderId="1" xfId="0" applyNumberFormat="1" applyFont="1" applyFill="1" applyBorder="1" applyAlignment="1">
      <alignment horizontal="left" vertical="center" indent="1"/>
    </xf>
    <xf numFmtId="4" fontId="5" fillId="10" borderId="5" xfId="0" applyNumberFormat="1" applyFont="1" applyFill="1" applyBorder="1" applyAlignment="1">
      <alignment horizontal="center" vertical="center" wrapText="1"/>
    </xf>
    <xf numFmtId="4" fontId="5" fillId="10" borderId="4" xfId="0" applyNumberFormat="1" applyFont="1" applyFill="1" applyBorder="1" applyAlignment="1">
      <alignment horizontal="center" vertical="center" wrapText="1"/>
    </xf>
    <xf numFmtId="4" fontId="5" fillId="10" borderId="25" xfId="0" applyNumberFormat="1" applyFont="1" applyFill="1" applyBorder="1" applyAlignment="1">
      <alignment horizontal="center" vertical="center" wrapText="1"/>
    </xf>
    <xf numFmtId="0" fontId="5" fillId="10" borderId="6" xfId="0" applyFont="1" applyFill="1" applyBorder="1" applyAlignment="1">
      <alignment horizontal="center" vertical="center" wrapText="1"/>
    </xf>
    <xf numFmtId="4" fontId="5" fillId="10" borderId="4" xfId="0" applyNumberFormat="1" applyFont="1" applyFill="1" applyBorder="1" applyAlignment="1">
      <alignment horizontal="center" vertical="center"/>
    </xf>
    <xf numFmtId="4" fontId="5" fillId="10" borderId="6" xfId="0" applyNumberFormat="1" applyFont="1" applyFill="1" applyBorder="1" applyAlignment="1">
      <alignment horizontal="center" vertical="center" wrapText="1"/>
    </xf>
    <xf numFmtId="0" fontId="9" fillId="0" borderId="0" xfId="0" applyFont="1" applyBorder="1" applyAlignment="1" applyProtection="1">
      <alignment vertical="center"/>
      <protection locked="0"/>
    </xf>
    <xf numFmtId="0" fontId="9" fillId="0" borderId="0" xfId="0" applyFont="1" applyFill="1" applyBorder="1" applyAlignment="1" applyProtection="1">
      <alignment vertical="center"/>
      <protection locked="0"/>
    </xf>
    <xf numFmtId="0" fontId="5" fillId="10" borderId="4" xfId="0" applyFont="1" applyFill="1" applyBorder="1" applyAlignment="1" applyProtection="1">
      <alignment wrapText="1"/>
      <protection locked="0"/>
    </xf>
    <xf numFmtId="43" fontId="9" fillId="0" borderId="0" xfId="15" applyFont="1" applyBorder="1" applyProtection="1">
      <protection locked="0"/>
    </xf>
    <xf numFmtId="43" fontId="9" fillId="0" borderId="0" xfId="15" applyFont="1" applyFill="1" applyBorder="1" applyProtection="1">
      <protection locked="0"/>
    </xf>
    <xf numFmtId="0" fontId="26" fillId="11" borderId="4" xfId="0" applyFont="1" applyFill="1" applyBorder="1" applyAlignment="1" applyProtection="1">
      <alignment wrapText="1"/>
      <protection hidden="1"/>
    </xf>
    <xf numFmtId="0" fontId="5" fillId="11" borderId="4" xfId="0" applyFont="1" applyFill="1" applyBorder="1" applyAlignment="1"/>
    <xf numFmtId="4" fontId="5" fillId="11" borderId="4" xfId="0" applyNumberFormat="1" applyFont="1" applyFill="1" applyBorder="1" applyAlignment="1"/>
    <xf numFmtId="0" fontId="5" fillId="11" borderId="4" xfId="0" applyNumberFormat="1" applyFont="1" applyFill="1" applyBorder="1" applyAlignment="1"/>
    <xf numFmtId="43" fontId="5" fillId="11" borderId="4" xfId="0" applyNumberFormat="1" applyFont="1" applyFill="1" applyBorder="1" applyAlignment="1"/>
    <xf numFmtId="15" fontId="5" fillId="11" borderId="4" xfId="0" applyNumberFormat="1" applyFont="1" applyFill="1" applyBorder="1" applyAlignment="1"/>
    <xf numFmtId="0" fontId="14" fillId="0" borderId="0" xfId="0" applyFont="1" applyBorder="1" applyProtection="1">
      <protection locked="0"/>
    </xf>
    <xf numFmtId="0" fontId="14" fillId="0" borderId="0" xfId="0" applyFont="1" applyBorder="1" applyAlignment="1"/>
    <xf numFmtId="4" fontId="9" fillId="0" borderId="0" xfId="15" applyNumberFormat="1" applyFont="1" applyAlignment="1"/>
    <xf numFmtId="4" fontId="14" fillId="10" borderId="61" xfId="0" applyNumberFormat="1" applyFont="1" applyFill="1" applyBorder="1" applyAlignment="1">
      <alignment horizontal="left" vertical="center"/>
    </xf>
    <xf numFmtId="0" fontId="14" fillId="10" borderId="66" xfId="0" applyFont="1" applyFill="1" applyBorder="1" applyAlignment="1">
      <alignment horizontal="center" vertical="center" wrapText="1"/>
    </xf>
    <xf numFmtId="49" fontId="9" fillId="0" borderId="4" xfId="0" applyNumberFormat="1" applyFont="1" applyBorder="1"/>
    <xf numFmtId="4" fontId="9" fillId="0" borderId="1" xfId="15" applyNumberFormat="1" applyFont="1" applyBorder="1"/>
    <xf numFmtId="0" fontId="14" fillId="11" borderId="62" xfId="0" applyFont="1" applyFill="1" applyBorder="1" applyAlignment="1">
      <alignment horizontal="left" vertical="center" wrapText="1"/>
    </xf>
    <xf numFmtId="10" fontId="14" fillId="11" borderId="4" xfId="0" applyNumberFormat="1" applyFont="1" applyFill="1" applyBorder="1" applyAlignment="1">
      <alignment horizontal="right" wrapText="1"/>
    </xf>
    <xf numFmtId="10" fontId="9" fillId="0" borderId="0" xfId="15" applyNumberFormat="1" applyFont="1" applyBorder="1"/>
    <xf numFmtId="2" fontId="9" fillId="0" borderId="0" xfId="15" applyNumberFormat="1" applyFont="1" applyBorder="1"/>
    <xf numFmtId="10" fontId="9" fillId="0" borderId="0" xfId="0" applyNumberFormat="1" applyFont="1" applyBorder="1"/>
    <xf numFmtId="2" fontId="5" fillId="10" borderId="4" xfId="15" applyNumberFormat="1" applyFont="1" applyFill="1" applyBorder="1" applyAlignment="1">
      <alignment horizontal="center" vertical="top" wrapText="1"/>
    </xf>
    <xf numFmtId="10" fontId="14" fillId="0" borderId="0" xfId="0" applyNumberFormat="1" applyFont="1"/>
    <xf numFmtId="2" fontId="14" fillId="10" borderId="61" xfId="15" applyNumberFormat="1" applyFont="1" applyFill="1" applyBorder="1" applyAlignment="1">
      <alignment horizontal="center" vertical="center" wrapText="1"/>
    </xf>
    <xf numFmtId="2" fontId="14" fillId="10" borderId="66" xfId="15" applyNumberFormat="1" applyFont="1" applyFill="1" applyBorder="1" applyAlignment="1">
      <alignment horizontal="center" vertical="center" wrapText="1"/>
    </xf>
    <xf numFmtId="10" fontId="9" fillId="0" borderId="60" xfId="16" applyNumberFormat="1" applyFont="1" applyFill="1" applyBorder="1" applyAlignment="1">
      <alignment wrapText="1"/>
    </xf>
    <xf numFmtId="10" fontId="9" fillId="0" borderId="4" xfId="16" applyNumberFormat="1" applyFont="1" applyFill="1" applyBorder="1" applyAlignment="1">
      <alignment wrapText="1"/>
    </xf>
    <xf numFmtId="10" fontId="14" fillId="11" borderId="60" xfId="0" applyNumberFormat="1" applyFont="1" applyFill="1" applyBorder="1" applyAlignment="1">
      <alignment wrapText="1"/>
    </xf>
    <xf numFmtId="0" fontId="14" fillId="0" borderId="0" xfId="0" applyFont="1" applyFill="1" applyBorder="1" applyAlignment="1">
      <alignment wrapText="1"/>
    </xf>
    <xf numFmtId="4" fontId="14" fillId="0" borderId="0" xfId="15" applyNumberFormat="1" applyFont="1" applyFill="1" applyBorder="1" applyAlignment="1">
      <alignment wrapText="1"/>
    </xf>
    <xf numFmtId="10" fontId="14" fillId="0" borderId="0" xfId="0" applyNumberFormat="1" applyFont="1" applyFill="1" applyBorder="1" applyAlignment="1">
      <alignment wrapText="1"/>
    </xf>
    <xf numFmtId="2" fontId="14" fillId="0" borderId="0" xfId="0" applyNumberFormat="1" applyFont="1" applyFill="1" applyBorder="1" applyAlignment="1">
      <alignment wrapText="1"/>
    </xf>
    <xf numFmtId="10" fontId="9" fillId="0" borderId="0" xfId="15" applyNumberFormat="1" applyFont="1" applyAlignment="1"/>
    <xf numFmtId="2" fontId="9" fillId="0" borderId="0" xfId="15" applyNumberFormat="1" applyFont="1" applyAlignment="1"/>
    <xf numFmtId="0" fontId="27" fillId="0" borderId="0" xfId="0" applyFont="1" applyBorder="1"/>
    <xf numFmtId="4" fontId="14" fillId="10" borderId="61" xfId="0" applyNumberFormat="1" applyFont="1" applyFill="1" applyBorder="1" applyAlignment="1">
      <alignment horizontal="center" vertical="center" wrapText="1"/>
    </xf>
    <xf numFmtId="4" fontId="14" fillId="11" borderId="6" xfId="0" applyNumberFormat="1" applyFont="1" applyFill="1" applyBorder="1" applyAlignment="1">
      <alignment wrapText="1"/>
    </xf>
    <xf numFmtId="0" fontId="9" fillId="0" borderId="61" xfId="0" applyNumberFormat="1" applyFont="1" applyFill="1" applyBorder="1" applyAlignment="1">
      <alignment wrapText="1"/>
    </xf>
    <xf numFmtId="4" fontId="5" fillId="10" borderId="4" xfId="15" applyNumberFormat="1" applyFont="1" applyFill="1" applyBorder="1" applyAlignment="1">
      <alignment horizontal="center" vertical="top" wrapText="1"/>
    </xf>
    <xf numFmtId="4" fontId="9" fillId="0" borderId="0" xfId="15" applyNumberFormat="1" applyFont="1" applyFill="1" applyBorder="1"/>
    <xf numFmtId="4" fontId="5" fillId="0" borderId="68" xfId="15" applyNumberFormat="1" applyFont="1" applyFill="1" applyBorder="1" applyAlignment="1">
      <alignment horizontal="center" vertical="top" wrapText="1"/>
    </xf>
    <xf numFmtId="4" fontId="14" fillId="0" borderId="0" xfId="0" applyNumberFormat="1" applyFont="1" applyFill="1" applyBorder="1" applyAlignment="1">
      <alignment wrapText="1"/>
    </xf>
    <xf numFmtId="4" fontId="9" fillId="0" borderId="0" xfId="15" applyNumberFormat="1" applyFont="1" applyBorder="1" applyAlignment="1"/>
    <xf numFmtId="10" fontId="23" fillId="0" borderId="0" xfId="0" applyNumberFormat="1" applyFont="1" applyAlignment="1"/>
    <xf numFmtId="10" fontId="9" fillId="0" borderId="0" xfId="0" applyNumberFormat="1" applyFont="1" applyBorder="1" applyAlignment="1">
      <alignment horizontal="center"/>
    </xf>
    <xf numFmtId="10" fontId="5" fillId="10" borderId="4" xfId="6" applyNumberFormat="1" applyFont="1" applyFill="1" applyBorder="1" applyAlignment="1">
      <alignment horizontal="center" vertical="top"/>
    </xf>
    <xf numFmtId="0" fontId="14" fillId="0" borderId="0" xfId="0" applyFont="1" applyAlignment="1"/>
    <xf numFmtId="4" fontId="14" fillId="0" borderId="0" xfId="0" applyNumberFormat="1" applyFont="1" applyAlignment="1"/>
    <xf numFmtId="10" fontId="14" fillId="0" borderId="0" xfId="0" applyNumberFormat="1" applyFont="1" applyAlignment="1"/>
    <xf numFmtId="0" fontId="9" fillId="0" borderId="61" xfId="0" applyFont="1" applyBorder="1" applyAlignment="1">
      <alignment wrapText="1"/>
    </xf>
    <xf numFmtId="0" fontId="9" fillId="0" borderId="67" xfId="0" applyFont="1" applyBorder="1" applyAlignment="1">
      <alignment wrapText="1"/>
    </xf>
    <xf numFmtId="4" fontId="9" fillId="0" borderId="67" xfId="0" applyNumberFormat="1" applyFont="1" applyFill="1" applyBorder="1" applyAlignment="1">
      <alignment horizontal="right"/>
    </xf>
    <xf numFmtId="10" fontId="9" fillId="0" borderId="61" xfId="0" applyNumberFormat="1" applyFont="1" applyFill="1" applyBorder="1" applyAlignment="1">
      <alignment horizontal="right"/>
    </xf>
    <xf numFmtId="4" fontId="14" fillId="11" borderId="67" xfId="0" applyNumberFormat="1" applyFont="1" applyFill="1" applyBorder="1" applyAlignment="1">
      <alignment horizontal="right"/>
    </xf>
    <xf numFmtId="10" fontId="14" fillId="11" borderId="61" xfId="0" applyNumberFormat="1" applyFont="1" applyFill="1" applyBorder="1" applyAlignment="1">
      <alignment horizontal="center"/>
    </xf>
    <xf numFmtId="10" fontId="9" fillId="0" borderId="0" xfId="0" applyNumberFormat="1" applyFont="1" applyAlignment="1"/>
    <xf numFmtId="4" fontId="5" fillId="10" borderId="4" xfId="6" applyNumberFormat="1" applyFont="1" applyFill="1" applyBorder="1" applyAlignment="1">
      <alignment horizontal="center" vertical="top"/>
    </xf>
    <xf numFmtId="0" fontId="14" fillId="10" borderId="25" xfId="0" applyFont="1" applyFill="1" applyBorder="1" applyAlignment="1">
      <alignment horizontal="center" vertical="center"/>
    </xf>
    <xf numFmtId="4" fontId="9" fillId="0" borderId="4" xfId="0" applyNumberFormat="1" applyFont="1" applyFill="1" applyBorder="1" applyAlignment="1">
      <alignment horizontal="right"/>
    </xf>
    <xf numFmtId="4" fontId="9" fillId="0" borderId="64" xfId="0" applyNumberFormat="1" applyFont="1" applyFill="1" applyBorder="1" applyAlignment="1">
      <alignment horizontal="right"/>
    </xf>
    <xf numFmtId="0" fontId="6" fillId="0" borderId="70" xfId="4" applyNumberFormat="1" applyFont="1" applyFill="1" applyBorder="1" applyAlignment="1">
      <alignment horizontal="center" vertical="top"/>
    </xf>
    <xf numFmtId="0" fontId="6" fillId="0" borderId="70" xfId="4" applyFont="1" applyBorder="1" applyAlignment="1">
      <alignment vertical="top" wrapText="1"/>
    </xf>
    <xf numFmtId="4" fontId="9" fillId="0" borderId="70" xfId="0" applyNumberFormat="1" applyFont="1" applyFill="1" applyBorder="1" applyAlignment="1">
      <alignment horizontal="right"/>
    </xf>
    <xf numFmtId="4" fontId="9" fillId="0" borderId="71" xfId="0" applyNumberFormat="1" applyFont="1" applyFill="1" applyBorder="1" applyAlignment="1">
      <alignment horizontal="right"/>
    </xf>
    <xf numFmtId="0" fontId="5" fillId="10" borderId="35" xfId="6" applyFont="1" applyFill="1" applyBorder="1" applyAlignment="1">
      <alignment horizontal="left" vertical="top"/>
    </xf>
    <xf numFmtId="0" fontId="5" fillId="10" borderId="34" xfId="6" applyFont="1" applyFill="1" applyBorder="1" applyAlignment="1">
      <alignment horizontal="left" vertical="top"/>
    </xf>
    <xf numFmtId="0" fontId="5" fillId="10" borderId="5" xfId="6" applyFont="1" applyFill="1" applyBorder="1" applyAlignment="1">
      <alignment horizontal="center" vertical="top"/>
    </xf>
    <xf numFmtId="0" fontId="14" fillId="0" borderId="2" xfId="0" applyFont="1" applyBorder="1"/>
    <xf numFmtId="0" fontId="9" fillId="0" borderId="2" xfId="0" applyFont="1" applyBorder="1"/>
    <xf numFmtId="0" fontId="14" fillId="10" borderId="3" xfId="0" applyFont="1" applyFill="1" applyBorder="1" applyAlignment="1">
      <alignment horizontal="center" vertical="center"/>
    </xf>
    <xf numFmtId="0" fontId="28" fillId="0" borderId="4" xfId="4" applyFont="1" applyBorder="1" applyAlignment="1" applyProtection="1">
      <alignment horizontal="center" vertical="top"/>
      <protection hidden="1"/>
    </xf>
    <xf numFmtId="0" fontId="14" fillId="0" borderId="4" xfId="0" applyFont="1" applyFill="1" applyBorder="1" applyAlignment="1">
      <alignment vertical="center"/>
    </xf>
    <xf numFmtId="4" fontId="14" fillId="0" borderId="4" xfId="0" applyNumberFormat="1" applyFont="1" applyFill="1" applyBorder="1" applyAlignment="1">
      <alignment horizontal="right"/>
    </xf>
    <xf numFmtId="0" fontId="14" fillId="0" borderId="4" xfId="0" applyFont="1" applyFill="1" applyBorder="1" applyAlignment="1">
      <alignment vertical="center" wrapText="1"/>
    </xf>
    <xf numFmtId="0" fontId="9" fillId="0" borderId="4" xfId="0" applyFont="1" applyBorder="1" applyAlignment="1">
      <alignment horizontal="center"/>
    </xf>
    <xf numFmtId="0" fontId="9" fillId="0" borderId="4" xfId="0" applyFont="1" applyFill="1" applyBorder="1" applyAlignment="1">
      <alignment horizontal="left" vertical="center" wrapText="1" indent="1"/>
    </xf>
    <xf numFmtId="4" fontId="9" fillId="0" borderId="4" xfId="0" applyNumberFormat="1" applyFont="1" applyFill="1" applyBorder="1" applyAlignment="1">
      <alignment horizontal="right" vertical="center"/>
    </xf>
    <xf numFmtId="0" fontId="28" fillId="0" borderId="20" xfId="4" applyFont="1" applyBorder="1" applyAlignment="1" applyProtection="1">
      <alignment horizontal="center" vertical="top"/>
      <protection hidden="1"/>
    </xf>
    <xf numFmtId="0" fontId="9" fillId="0" borderId="4" xfId="0" applyFont="1" applyFill="1" applyBorder="1" applyAlignment="1">
      <alignment horizontal="center"/>
    </xf>
    <xf numFmtId="0" fontId="9" fillId="0" borderId="4" xfId="0" quotePrefix="1" applyFont="1" applyFill="1" applyBorder="1" applyAlignment="1">
      <alignment horizontal="center"/>
    </xf>
    <xf numFmtId="0" fontId="9" fillId="0" borderId="4" xfId="0" applyFont="1" applyFill="1" applyBorder="1" applyAlignment="1">
      <alignment horizontal="left" vertical="center" indent="1"/>
    </xf>
    <xf numFmtId="0" fontId="26" fillId="11" borderId="4" xfId="4" applyFont="1" applyFill="1" applyBorder="1" applyAlignment="1" applyProtection="1">
      <alignment horizontal="center" vertical="top"/>
      <protection hidden="1"/>
    </xf>
    <xf numFmtId="0" fontId="14" fillId="11" borderId="4" xfId="0" applyFont="1" applyFill="1" applyBorder="1" applyAlignment="1">
      <alignment vertical="center"/>
    </xf>
    <xf numFmtId="4" fontId="14" fillId="11" borderId="4" xfId="0" applyNumberFormat="1" applyFont="1" applyFill="1" applyBorder="1" applyAlignment="1">
      <alignment horizontal="right"/>
    </xf>
    <xf numFmtId="0" fontId="5" fillId="10" borderId="34" xfId="6" applyFont="1" applyFill="1" applyBorder="1" applyAlignment="1">
      <alignment horizontal="center" vertical="top"/>
    </xf>
    <xf numFmtId="4" fontId="9" fillId="0" borderId="2" xfId="0" applyNumberFormat="1" applyFont="1" applyBorder="1"/>
    <xf numFmtId="0" fontId="23" fillId="0" borderId="4" xfId="4" applyFont="1" applyBorder="1" applyAlignment="1" applyProtection="1">
      <alignment horizontal="center" vertical="top"/>
      <protection hidden="1"/>
    </xf>
    <xf numFmtId="0" fontId="14" fillId="0" borderId="1" xfId="0" applyFont="1" applyFill="1" applyBorder="1" applyAlignment="1">
      <alignment vertical="center"/>
    </xf>
    <xf numFmtId="4" fontId="14" fillId="0" borderId="4" xfId="0" applyNumberFormat="1" applyFont="1" applyBorder="1"/>
    <xf numFmtId="0" fontId="9" fillId="0" borderId="2" xfId="0" applyFont="1" applyFill="1" applyBorder="1" applyAlignment="1">
      <alignment horizontal="left" vertical="center" wrapText="1" indent="1"/>
    </xf>
    <xf numFmtId="4" fontId="9" fillId="0" borderId="4" xfId="0" applyNumberFormat="1" applyFont="1" applyBorder="1"/>
    <xf numFmtId="0" fontId="9" fillId="0" borderId="1" xfId="0" applyFont="1" applyFill="1" applyBorder="1" applyAlignment="1">
      <alignment horizontal="left" vertical="center" indent="1"/>
    </xf>
    <xf numFmtId="0" fontId="29" fillId="11" borderId="4" xfId="4" applyFont="1" applyFill="1" applyBorder="1" applyAlignment="1" applyProtection="1">
      <alignment horizontal="center" vertical="top"/>
      <protection hidden="1"/>
    </xf>
    <xf numFmtId="0" fontId="14" fillId="11" borderId="1" xfId="0" applyFont="1" applyFill="1" applyBorder="1" applyAlignment="1">
      <alignment vertical="center"/>
    </xf>
    <xf numFmtId="4" fontId="14" fillId="11" borderId="4" xfId="0" applyNumberFormat="1" applyFont="1" applyFill="1" applyBorder="1"/>
    <xf numFmtId="0" fontId="14" fillId="0" borderId="61" xfId="4" applyFont="1" applyFill="1" applyBorder="1" applyAlignment="1">
      <alignment horizontal="center" vertical="center" wrapText="1"/>
    </xf>
    <xf numFmtId="0" fontId="5" fillId="0" borderId="61" xfId="4" applyFont="1" applyFill="1" applyBorder="1" applyAlignment="1">
      <alignment horizontal="center"/>
    </xf>
    <xf numFmtId="0" fontId="5" fillId="0" borderId="61" xfId="4" applyFont="1" applyFill="1" applyBorder="1" applyAlignment="1">
      <alignment horizontal="left" wrapText="1"/>
    </xf>
    <xf numFmtId="0" fontId="6" fillId="0" borderId="61" xfId="4" applyFont="1" applyFill="1" applyBorder="1" applyAlignment="1">
      <alignment horizontal="left"/>
    </xf>
    <xf numFmtId="0" fontId="6" fillId="0" borderId="61" xfId="4" applyFont="1" applyFill="1" applyBorder="1"/>
    <xf numFmtId="0" fontId="6" fillId="0" borderId="61" xfId="4" applyFont="1" applyFill="1" applyBorder="1" applyAlignment="1">
      <alignment horizontal="center"/>
    </xf>
    <xf numFmtId="0" fontId="6" fillId="0" borderId="61" xfId="4" applyFont="1" applyFill="1" applyBorder="1" applyAlignment="1">
      <alignment horizontal="left" wrapText="1"/>
    </xf>
    <xf numFmtId="0" fontId="6" fillId="0" borderId="61" xfId="4" applyFont="1" applyFill="1" applyBorder="1" applyAlignment="1">
      <alignment wrapText="1"/>
    </xf>
    <xf numFmtId="0" fontId="5" fillId="0" borderId="61" xfId="4" applyFont="1" applyFill="1" applyBorder="1" applyAlignment="1">
      <alignment wrapText="1"/>
    </xf>
    <xf numFmtId="0" fontId="14" fillId="0" borderId="61" xfId="0" applyFont="1" applyBorder="1" applyAlignment="1">
      <alignment horizontal="justify" vertical="center" wrapText="1"/>
    </xf>
    <xf numFmtId="0" fontId="9" fillId="0" borderId="61" xfId="0" applyFont="1" applyBorder="1" applyAlignment="1">
      <alignment horizontal="justify" vertical="center" wrapText="1"/>
    </xf>
    <xf numFmtId="0" fontId="14" fillId="0" borderId="66" xfId="4" applyFont="1" applyFill="1" applyBorder="1" applyAlignment="1">
      <alignment horizontal="center" vertical="center" wrapText="1"/>
    </xf>
    <xf numFmtId="0" fontId="14" fillId="0" borderId="4" xfId="9" quotePrefix="1" applyFont="1" applyFill="1" applyBorder="1" applyAlignment="1">
      <alignment horizontal="center"/>
    </xf>
    <xf numFmtId="0" fontId="14" fillId="0" borderId="4" xfId="9" applyFont="1" applyFill="1" applyBorder="1"/>
    <xf numFmtId="0" fontId="14" fillId="0" borderId="67" xfId="4" applyFont="1" applyFill="1" applyBorder="1" applyAlignment="1">
      <alignment horizontal="center" vertical="center" wrapText="1"/>
    </xf>
    <xf numFmtId="0" fontId="9" fillId="0" borderId="4" xfId="9" quotePrefix="1" applyFont="1" applyFill="1" applyBorder="1" applyAlignment="1">
      <alignment horizontal="center"/>
    </xf>
    <xf numFmtId="0" fontId="9" fillId="0" borderId="4" xfId="9" applyFont="1" applyFill="1" applyBorder="1"/>
    <xf numFmtId="0" fontId="9" fillId="0" borderId="4" xfId="9" applyFont="1" applyFill="1" applyBorder="1" applyAlignment="1">
      <alignment horizontal="center"/>
    </xf>
    <xf numFmtId="0" fontId="14" fillId="0" borderId="4" xfId="9" applyFont="1" applyFill="1" applyBorder="1" applyAlignment="1">
      <alignment horizontal="center"/>
    </xf>
    <xf numFmtId="0" fontId="9" fillId="0" borderId="25" xfId="9" applyFont="1" applyFill="1" applyBorder="1" applyAlignment="1">
      <alignment horizontal="center"/>
    </xf>
    <xf numFmtId="0" fontId="9" fillId="0" borderId="25" xfId="9" applyFont="1" applyFill="1" applyBorder="1"/>
    <xf numFmtId="0" fontId="9" fillId="0" borderId="61" xfId="9" applyFont="1" applyFill="1" applyBorder="1" applyAlignment="1">
      <alignment horizontal="center"/>
    </xf>
    <xf numFmtId="0" fontId="9" fillId="0" borderId="61" xfId="9" applyFont="1" applyFill="1" applyBorder="1"/>
    <xf numFmtId="0" fontId="9" fillId="0" borderId="61" xfId="4" applyFont="1" applyFill="1" applyBorder="1" applyAlignment="1">
      <alignment horizontal="left" vertical="center" wrapText="1"/>
    </xf>
    <xf numFmtId="0" fontId="30" fillId="0" borderId="0" xfId="0" applyFont="1"/>
    <xf numFmtId="4" fontId="30" fillId="0" borderId="0" xfId="5" applyNumberFormat="1" applyFont="1"/>
    <xf numFmtId="0" fontId="4" fillId="0" borderId="4" xfId="0" applyFont="1" applyBorder="1" applyAlignment="1">
      <alignment wrapText="1" shrinkToFit="1"/>
    </xf>
    <xf numFmtId="4" fontId="7" fillId="4" borderId="17" xfId="5" applyNumberFormat="1" applyFont="1" applyFill="1" applyBorder="1" applyAlignment="1">
      <alignment wrapText="1"/>
    </xf>
    <xf numFmtId="4" fontId="7" fillId="0" borderId="4" xfId="0" applyNumberFormat="1" applyFont="1" applyFill="1" applyBorder="1" applyAlignment="1">
      <alignment horizontal="center" vertical="center"/>
    </xf>
    <xf numFmtId="4" fontId="7" fillId="0" borderId="4" xfId="0" quotePrefix="1" applyNumberFormat="1" applyFont="1" applyFill="1" applyBorder="1" applyAlignment="1">
      <alignment horizontal="center" vertical="center"/>
    </xf>
    <xf numFmtId="4" fontId="30" fillId="0" borderId="0" xfId="5" applyNumberFormat="1" applyFont="1" applyProtection="1">
      <protection locked="0"/>
    </xf>
    <xf numFmtId="43" fontId="5" fillId="0" borderId="28" xfId="1" applyFont="1" applyFill="1" applyBorder="1" applyAlignment="1">
      <alignment horizontal="center" vertical="center" wrapText="1"/>
    </xf>
    <xf numFmtId="43" fontId="5" fillId="0" borderId="19" xfId="1" applyFont="1" applyFill="1" applyBorder="1" applyAlignment="1">
      <alignment horizontal="center" vertical="center" wrapText="1"/>
    </xf>
    <xf numFmtId="43" fontId="6" fillId="0" borderId="0" xfId="1" applyFont="1" applyFill="1"/>
    <xf numFmtId="43" fontId="5" fillId="0" borderId="55" xfId="1" applyFont="1" applyFill="1" applyBorder="1" applyAlignment="1">
      <alignment horizontal="center" vertical="center" wrapText="1"/>
    </xf>
    <xf numFmtId="43" fontId="5" fillId="0" borderId="24" xfId="1" applyFont="1" applyFill="1" applyBorder="1" applyAlignment="1">
      <alignment horizontal="center" vertical="center" wrapText="1"/>
    </xf>
    <xf numFmtId="43" fontId="7" fillId="0" borderId="17" xfId="1" applyFont="1" applyFill="1" applyBorder="1" applyAlignment="1">
      <alignment horizontal="right" wrapText="1"/>
    </xf>
    <xf numFmtId="43" fontId="4" fillId="0" borderId="0" xfId="0" applyNumberFormat="1" applyFont="1"/>
    <xf numFmtId="0" fontId="31" fillId="0" borderId="0" xfId="0" applyFont="1" applyAlignment="1">
      <alignment horizontal="center"/>
    </xf>
    <xf numFmtId="43" fontId="4" fillId="0" borderId="4" xfId="5" applyFont="1" applyBorder="1" applyAlignment="1">
      <alignment vertical="center" wrapText="1"/>
    </xf>
    <xf numFmtId="49" fontId="4" fillId="0" borderId="21" xfId="0" applyNumberFormat="1" applyFont="1" applyFill="1" applyBorder="1" applyAlignment="1">
      <alignment vertical="center" wrapText="1"/>
    </xf>
    <xf numFmtId="4" fontId="4" fillId="0" borderId="4" xfId="0" applyNumberFormat="1" applyFont="1" applyFill="1" applyBorder="1" applyAlignment="1">
      <alignment vertical="center" wrapText="1"/>
    </xf>
    <xf numFmtId="4" fontId="4" fillId="0" borderId="4" xfId="5" applyNumberFormat="1" applyFont="1" applyBorder="1" applyAlignment="1">
      <alignment vertical="center" wrapText="1"/>
    </xf>
    <xf numFmtId="4" fontId="4" fillId="0" borderId="1" xfId="5" applyNumberFormat="1" applyFont="1" applyBorder="1" applyAlignment="1">
      <alignment vertical="center" wrapText="1"/>
    </xf>
    <xf numFmtId="0" fontId="4" fillId="0" borderId="4" xfId="0" applyFont="1" applyBorder="1" applyAlignment="1">
      <alignment horizontal="center" vertical="center" wrapText="1"/>
    </xf>
    <xf numFmtId="49" fontId="4" fillId="0" borderId="4" xfId="0" applyNumberFormat="1" applyFont="1" applyFill="1" applyBorder="1" applyAlignment="1">
      <alignment vertical="center" wrapText="1"/>
    </xf>
    <xf numFmtId="4" fontId="4" fillId="0" borderId="4" xfId="0" applyNumberFormat="1" applyFont="1" applyBorder="1" applyAlignment="1">
      <alignment vertical="center" wrapText="1"/>
    </xf>
    <xf numFmtId="0" fontId="4" fillId="0" borderId="4" xfId="0" applyFont="1" applyBorder="1" applyAlignment="1">
      <alignment vertical="center" wrapText="1"/>
    </xf>
    <xf numFmtId="0" fontId="31" fillId="0" borderId="0" xfId="0" applyFont="1" applyAlignment="1">
      <alignment horizontal="center" vertical="center"/>
    </xf>
    <xf numFmtId="9" fontId="4" fillId="0" borderId="4" xfId="0" applyNumberFormat="1" applyFont="1" applyBorder="1" applyAlignment="1">
      <alignment vertical="center" wrapText="1"/>
    </xf>
    <xf numFmtId="0" fontId="4" fillId="0" borderId="4" xfId="0" applyFont="1" applyFill="1" applyBorder="1" applyAlignment="1">
      <alignment horizontal="left" wrapText="1"/>
    </xf>
    <xf numFmtId="0" fontId="31" fillId="0" borderId="0" xfId="0" applyFont="1" applyBorder="1" applyAlignment="1">
      <alignment horizontal="center"/>
    </xf>
    <xf numFmtId="4" fontId="4" fillId="0" borderId="4" xfId="5" applyNumberFormat="1" applyFont="1" applyFill="1" applyBorder="1" applyAlignment="1">
      <alignment vertical="center" wrapText="1"/>
    </xf>
    <xf numFmtId="49" fontId="4" fillId="0" borderId="19" xfId="0" applyNumberFormat="1" applyFont="1" applyFill="1" applyBorder="1" applyAlignment="1">
      <alignment vertical="center" wrapText="1"/>
    </xf>
    <xf numFmtId="4" fontId="4" fillId="0" borderId="4" xfId="0" applyNumberFormat="1" applyFont="1" applyFill="1" applyBorder="1" applyAlignment="1">
      <alignment horizontal="center" vertical="center" wrapText="1"/>
    </xf>
    <xf numFmtId="49" fontId="4" fillId="0" borderId="4" xfId="0" applyNumberFormat="1" applyFont="1" applyBorder="1" applyAlignment="1">
      <alignment vertical="center"/>
    </xf>
    <xf numFmtId="4" fontId="4" fillId="0" borderId="1" xfId="5" applyNumberFormat="1" applyFont="1" applyBorder="1" applyAlignment="1">
      <alignment vertical="center"/>
    </xf>
    <xf numFmtId="0" fontId="4" fillId="0" borderId="4" xfId="0" applyFont="1" applyBorder="1" applyAlignment="1">
      <alignment vertical="center"/>
    </xf>
    <xf numFmtId="49" fontId="4" fillId="0" borderId="4" xfId="0" applyNumberFormat="1" applyFont="1" applyBorder="1" applyAlignment="1">
      <alignment vertical="center" wrapText="1"/>
    </xf>
    <xf numFmtId="4" fontId="4" fillId="0" borderId="19" xfId="0" applyNumberFormat="1" applyFont="1" applyFill="1" applyBorder="1" applyAlignment="1">
      <alignment vertical="center" wrapText="1"/>
    </xf>
    <xf numFmtId="10" fontId="4" fillId="0" borderId="18" xfId="8" applyNumberFormat="1" applyFont="1" applyFill="1" applyBorder="1" applyAlignment="1">
      <alignment vertical="center" wrapText="1"/>
    </xf>
    <xf numFmtId="43" fontId="7" fillId="0" borderId="28" xfId="1" applyFont="1" applyFill="1" applyBorder="1" applyAlignment="1">
      <alignment vertical="center" wrapText="1"/>
    </xf>
    <xf numFmtId="43" fontId="7" fillId="0" borderId="19" xfId="1" applyFont="1" applyFill="1" applyBorder="1" applyAlignment="1">
      <alignment vertical="center" wrapText="1"/>
    </xf>
    <xf numFmtId="43" fontId="7" fillId="0" borderId="55" xfId="1" applyFont="1" applyFill="1" applyBorder="1" applyAlignment="1">
      <alignment vertical="center" wrapText="1"/>
    </xf>
    <xf numFmtId="43" fontId="7" fillId="0" borderId="24" xfId="1" applyFont="1" applyFill="1" applyBorder="1" applyAlignment="1">
      <alignment vertical="center" wrapText="1"/>
    </xf>
    <xf numFmtId="43" fontId="7" fillId="0" borderId="19" xfId="1" applyFont="1" applyFill="1" applyBorder="1" applyAlignment="1">
      <alignment wrapText="1"/>
    </xf>
    <xf numFmtId="10" fontId="4" fillId="0" borderId="4" xfId="0" applyNumberFormat="1" applyFont="1" applyBorder="1" applyAlignment="1">
      <alignment wrapText="1"/>
    </xf>
    <xf numFmtId="4" fontId="4" fillId="0" borderId="4" xfId="5" applyNumberFormat="1" applyFont="1" applyFill="1" applyBorder="1" applyAlignment="1">
      <alignment horizontal="left" wrapText="1"/>
    </xf>
    <xf numFmtId="0" fontId="17" fillId="0" borderId="0" xfId="0" applyFont="1"/>
    <xf numFmtId="49" fontId="4" fillId="0" borderId="6" xfId="0" quotePrefix="1" applyNumberFormat="1" applyFont="1" applyFill="1" applyBorder="1" applyAlignment="1">
      <alignment wrapText="1"/>
    </xf>
    <xf numFmtId="43" fontId="7" fillId="0" borderId="28" xfId="1" applyFont="1" applyFill="1" applyBorder="1" applyAlignment="1">
      <alignment horizontal="right" vertical="center" wrapText="1"/>
    </xf>
    <xf numFmtId="43" fontId="7" fillId="0" borderId="19" xfId="1" applyFont="1" applyFill="1" applyBorder="1" applyAlignment="1">
      <alignment horizontal="right" vertical="center" wrapText="1"/>
    </xf>
    <xf numFmtId="43" fontId="7" fillId="0" borderId="55" xfId="1" applyFont="1" applyFill="1" applyBorder="1" applyAlignment="1">
      <alignment horizontal="right" vertical="center" wrapText="1"/>
    </xf>
    <xf numFmtId="43" fontId="7" fillId="0" borderId="24" xfId="1" applyFont="1" applyFill="1" applyBorder="1" applyAlignment="1">
      <alignment horizontal="right" vertical="center" wrapText="1"/>
    </xf>
    <xf numFmtId="43" fontId="4" fillId="0" borderId="4" xfId="5" applyFont="1" applyBorder="1" applyAlignment="1">
      <alignment horizontal="center" vertical="center" wrapText="1"/>
    </xf>
    <xf numFmtId="0" fontId="4" fillId="0" borderId="19" xfId="0" applyFont="1" applyBorder="1" applyAlignment="1">
      <alignment horizontal="center" vertical="justify"/>
    </xf>
    <xf numFmtId="0" fontId="4" fillId="0" borderId="4" xfId="0" applyFont="1" applyBorder="1" applyAlignment="1">
      <alignment horizontal="center" vertical="justify"/>
    </xf>
    <xf numFmtId="4" fontId="7" fillId="4" borderId="58" xfId="0" applyNumberFormat="1" applyFont="1" applyFill="1" applyBorder="1" applyAlignment="1">
      <alignment horizontal="right"/>
    </xf>
    <xf numFmtId="10" fontId="7" fillId="4" borderId="17" xfId="0" applyNumberFormat="1" applyFont="1" applyFill="1" applyBorder="1" applyAlignment="1">
      <alignment horizontal="center"/>
    </xf>
    <xf numFmtId="4" fontId="7" fillId="0" borderId="10" xfId="0" applyNumberFormat="1" applyFont="1" applyFill="1" applyBorder="1" applyAlignment="1">
      <alignment horizontal="right"/>
    </xf>
    <xf numFmtId="4" fontId="4" fillId="0" borderId="10" xfId="0" applyNumberFormat="1" applyFont="1" applyFill="1" applyBorder="1" applyAlignment="1">
      <alignment horizontal="right"/>
    </xf>
    <xf numFmtId="4" fontId="4" fillId="0" borderId="74" xfId="0" applyNumberFormat="1" applyFont="1" applyFill="1" applyBorder="1" applyAlignment="1">
      <alignment horizontal="right"/>
    </xf>
    <xf numFmtId="0" fontId="7" fillId="0" borderId="4" xfId="0" applyFont="1" applyBorder="1"/>
    <xf numFmtId="0" fontId="7" fillId="0" borderId="57" xfId="4" applyFont="1" applyFill="1" applyBorder="1" applyAlignment="1">
      <alignment horizontal="center" vertical="center" wrapText="1"/>
    </xf>
    <xf numFmtId="0" fontId="7" fillId="0" borderId="4" xfId="4" applyFont="1" applyFill="1" applyBorder="1" applyAlignment="1">
      <alignment horizontal="center" vertical="center" wrapText="1"/>
    </xf>
    <xf numFmtId="43" fontId="7" fillId="0" borderId="59" xfId="1" applyFont="1" applyFill="1" applyBorder="1" applyAlignment="1">
      <alignment horizontal="center" vertical="center" wrapText="1"/>
    </xf>
    <xf numFmtId="43" fontId="7" fillId="0" borderId="75" xfId="1" applyFont="1" applyFill="1" applyBorder="1" applyAlignment="1">
      <alignment horizontal="center" vertical="center" wrapText="1"/>
    </xf>
    <xf numFmtId="0" fontId="4" fillId="0" borderId="18" xfId="9" applyFont="1" applyFill="1" applyBorder="1"/>
    <xf numFmtId="0" fontId="7" fillId="0" borderId="59" xfId="4" applyFont="1" applyFill="1" applyBorder="1" applyAlignment="1">
      <alignment horizontal="center" vertical="center" wrapText="1"/>
    </xf>
    <xf numFmtId="0" fontId="7" fillId="0" borderId="16" xfId="4" applyFont="1" applyFill="1" applyBorder="1" applyAlignment="1">
      <alignment horizontal="left" vertical="center" wrapText="1"/>
    </xf>
    <xf numFmtId="4" fontId="7" fillId="0" borderId="4" xfId="4" applyNumberFormat="1" applyFont="1" applyFill="1" applyBorder="1" applyAlignment="1">
      <alignment horizontal="right" wrapText="1"/>
    </xf>
    <xf numFmtId="43" fontId="7" fillId="0" borderId="4" xfId="1" applyFont="1" applyFill="1" applyBorder="1" applyAlignment="1">
      <alignment vertical="center" wrapText="1"/>
    </xf>
    <xf numFmtId="43" fontId="7" fillId="0" borderId="4" xfId="1" applyFont="1" applyFill="1" applyBorder="1" applyAlignment="1">
      <alignment horizontal="center" vertical="center" wrapText="1"/>
    </xf>
    <xf numFmtId="49" fontId="4" fillId="0" borderId="76" xfId="0" applyNumberFormat="1" applyFont="1" applyFill="1" applyBorder="1" applyAlignment="1">
      <alignment wrapText="1"/>
    </xf>
    <xf numFmtId="49" fontId="4" fillId="0" borderId="16" xfId="0" applyNumberFormat="1" applyFont="1" applyFill="1" applyBorder="1" applyAlignment="1">
      <alignment wrapText="1"/>
    </xf>
    <xf numFmtId="0" fontId="4" fillId="0" borderId="4" xfId="0" applyFont="1" applyBorder="1" applyAlignment="1">
      <alignment horizontal="left"/>
    </xf>
    <xf numFmtId="0" fontId="17" fillId="6" borderId="19" xfId="0" applyFont="1" applyFill="1" applyBorder="1" applyAlignment="1">
      <alignment horizontal="left" vertical="top" wrapText="1"/>
    </xf>
    <xf numFmtId="0" fontId="17" fillId="6" borderId="19" xfId="0" applyFont="1" applyFill="1" applyBorder="1" applyAlignment="1">
      <alignment vertical="top" wrapText="1"/>
    </xf>
    <xf numFmtId="49" fontId="4" fillId="0" borderId="24" xfId="0" applyNumberFormat="1" applyFont="1" applyFill="1" applyBorder="1" applyAlignment="1">
      <alignment wrapText="1"/>
    </xf>
    <xf numFmtId="0" fontId="4" fillId="0" borderId="5" xfId="0" applyFont="1" applyBorder="1"/>
    <xf numFmtId="49" fontId="4" fillId="0" borderId="17" xfId="0" applyNumberFormat="1" applyFont="1" applyFill="1" applyBorder="1" applyAlignment="1">
      <alignment wrapText="1"/>
    </xf>
    <xf numFmtId="4" fontId="6" fillId="0" borderId="0" xfId="4" applyNumberFormat="1" applyFont="1" applyBorder="1" applyAlignment="1" applyProtection="1">
      <alignment vertical="top" wrapText="1"/>
      <protection locked="0"/>
    </xf>
    <xf numFmtId="4" fontId="6" fillId="0" borderId="0" xfId="4" applyNumberFormat="1" applyFont="1" applyFill="1" applyBorder="1"/>
    <xf numFmtId="0" fontId="4" fillId="0" borderId="0" xfId="4" applyFont="1" applyFill="1" applyBorder="1" applyAlignment="1">
      <alignment horizontal="left" vertical="center" wrapText="1"/>
    </xf>
    <xf numFmtId="0" fontId="4" fillId="0" borderId="0" xfId="0" applyFont="1" applyFill="1" applyBorder="1" applyAlignment="1">
      <alignment horizontal="left" vertical="center"/>
    </xf>
    <xf numFmtId="10" fontId="7" fillId="0" borderId="19" xfId="3" applyNumberFormat="1" applyFont="1" applyFill="1" applyBorder="1" applyAlignment="1">
      <alignment horizontal="center" vertical="center" wrapText="1"/>
    </xf>
    <xf numFmtId="10" fontId="4" fillId="0" borderId="19" xfId="3" applyNumberFormat="1" applyFont="1" applyFill="1" applyBorder="1" applyAlignment="1">
      <alignment horizontal="center"/>
    </xf>
    <xf numFmtId="9" fontId="7" fillId="4" borderId="28" xfId="3" applyFont="1" applyFill="1" applyBorder="1" applyAlignment="1">
      <alignment horizontal="center"/>
    </xf>
    <xf numFmtId="0" fontId="15" fillId="0" borderId="0" xfId="4" applyFont="1" applyFill="1" applyBorder="1"/>
    <xf numFmtId="0" fontId="15" fillId="0" borderId="0" xfId="4" applyFont="1" applyFill="1"/>
    <xf numFmtId="4" fontId="6" fillId="0" borderId="19" xfId="4" applyNumberFormat="1" applyFont="1" applyFill="1" applyBorder="1" applyAlignment="1">
      <alignment horizontal="center" vertical="center" wrapText="1"/>
    </xf>
    <xf numFmtId="4" fontId="15" fillId="0" borderId="0" xfId="4" applyNumberFormat="1" applyFont="1" applyFill="1"/>
    <xf numFmtId="4" fontId="15" fillId="0" borderId="0" xfId="4" applyNumberFormat="1" applyFont="1" applyFill="1" applyBorder="1"/>
    <xf numFmtId="4" fontId="5" fillId="0" borderId="28" xfId="4" applyNumberFormat="1" applyFont="1" applyFill="1" applyBorder="1" applyAlignment="1">
      <alignment horizontal="center" vertical="center" wrapText="1"/>
    </xf>
    <xf numFmtId="4" fontId="5" fillId="0" borderId="19" xfId="4" applyNumberFormat="1" applyFont="1" applyFill="1" applyBorder="1" applyAlignment="1">
      <alignment horizontal="center" vertical="center" wrapText="1"/>
    </xf>
    <xf numFmtId="4" fontId="4" fillId="0" borderId="19" xfId="4" applyNumberFormat="1" applyFont="1" applyFill="1" applyBorder="1" applyAlignment="1">
      <alignment horizontal="center" wrapText="1"/>
    </xf>
    <xf numFmtId="0" fontId="7" fillId="0" borderId="0" xfId="0" applyFont="1" applyAlignment="1">
      <alignment horizontal="center" vertical="center"/>
    </xf>
    <xf numFmtId="0" fontId="7" fillId="0" borderId="0" xfId="0" applyFont="1" applyAlignment="1">
      <alignment horizontal="justify" vertical="center"/>
    </xf>
    <xf numFmtId="49" fontId="32" fillId="0" borderId="18" xfId="0" applyNumberFormat="1" applyFont="1" applyFill="1" applyBorder="1" applyAlignment="1">
      <alignment horizontal="center" wrapText="1"/>
    </xf>
    <xf numFmtId="49" fontId="32" fillId="0" borderId="18" xfId="0" applyNumberFormat="1" applyFont="1" applyFill="1" applyBorder="1" applyAlignment="1" applyProtection="1">
      <alignment horizontal="center" wrapText="1"/>
      <protection locked="0"/>
    </xf>
    <xf numFmtId="49" fontId="9" fillId="9" borderId="56" xfId="0" applyNumberFormat="1" applyFont="1" applyFill="1" applyBorder="1" applyAlignment="1">
      <alignment horizontal="left" vertical="top"/>
    </xf>
    <xf numFmtId="0" fontId="5" fillId="5" borderId="4" xfId="6" applyFont="1" applyFill="1" applyBorder="1" applyAlignment="1">
      <alignment horizontal="center" vertical="top" wrapText="1"/>
    </xf>
    <xf numFmtId="0" fontId="6" fillId="0" borderId="0" xfId="4" applyFont="1" applyFill="1" applyBorder="1" applyAlignment="1">
      <alignment horizontal="left" wrapText="1"/>
    </xf>
    <xf numFmtId="0" fontId="4" fillId="0" borderId="0" xfId="0" applyFont="1" applyAlignment="1">
      <alignment horizontal="center"/>
    </xf>
    <xf numFmtId="0" fontId="5" fillId="5" borderId="5" xfId="6" applyFont="1" applyFill="1" applyBorder="1" applyAlignment="1">
      <alignment horizontal="left" vertical="center" wrapText="1"/>
    </xf>
    <xf numFmtId="0" fontId="4" fillId="0" borderId="0" xfId="0" applyFont="1"/>
    <xf numFmtId="0" fontId="4" fillId="0" borderId="0" xfId="0" applyFont="1" applyFill="1"/>
    <xf numFmtId="0" fontId="5" fillId="0" borderId="0" xfId="0" applyFont="1" applyAlignment="1">
      <alignment horizontal="center"/>
    </xf>
    <xf numFmtId="0" fontId="7" fillId="0" borderId="0" xfId="11" applyNumberFormat="1" applyFont="1" applyAlignment="1">
      <alignment vertical="center"/>
    </xf>
    <xf numFmtId="0" fontId="5" fillId="0" borderId="0" xfId="12" applyNumberFormat="1" applyFont="1" applyFill="1" applyBorder="1"/>
    <xf numFmtId="0" fontId="5" fillId="0" borderId="0" xfId="12" applyNumberFormat="1" applyFont="1" applyFill="1" applyBorder="1" applyAlignment="1">
      <alignment horizontal="left" wrapText="1"/>
    </xf>
    <xf numFmtId="0" fontId="7" fillId="0" borderId="0" xfId="11" applyNumberFormat="1" applyFont="1" applyAlignment="1">
      <alignment horizontal="center" vertical="center"/>
    </xf>
    <xf numFmtId="165" fontId="7" fillId="0" borderId="0" xfId="11" applyFont="1" applyAlignment="1">
      <alignment horizontal="justify" vertical="center"/>
    </xf>
    <xf numFmtId="0" fontId="5" fillId="0" borderId="0" xfId="12" applyNumberFormat="1" applyFont="1" applyFill="1" applyBorder="1" applyAlignment="1">
      <alignment horizontal="left"/>
    </xf>
    <xf numFmtId="0" fontId="5" fillId="4" borderId="4" xfId="4" applyFont="1" applyFill="1" applyBorder="1" applyAlignment="1" applyProtection="1">
      <alignment horizontal="left" vertical="top"/>
      <protection hidden="1"/>
    </xf>
    <xf numFmtId="0" fontId="14" fillId="0" borderId="0" xfId="0" applyFont="1" applyAlignment="1">
      <alignment horizontal="center" vertical="center"/>
    </xf>
    <xf numFmtId="0" fontId="14" fillId="0" borderId="0" xfId="0" applyFont="1" applyAlignment="1">
      <alignment horizontal="justify" vertical="center"/>
    </xf>
    <xf numFmtId="0" fontId="4" fillId="0" borderId="19" xfId="0" applyFont="1" applyFill="1" applyBorder="1" applyAlignment="1">
      <alignment horizontal="center" vertical="center" wrapText="1"/>
    </xf>
    <xf numFmtId="10" fontId="4" fillId="0" borderId="28" xfId="3" applyNumberFormat="1" applyFont="1" applyFill="1" applyBorder="1" applyAlignment="1">
      <alignment horizontal="right"/>
    </xf>
    <xf numFmtId="9" fontId="4" fillId="0" borderId="28" xfId="3" applyFont="1" applyFill="1" applyBorder="1" applyAlignment="1">
      <alignment horizontal="right"/>
    </xf>
    <xf numFmtId="0" fontId="4" fillId="6" borderId="18" xfId="0" applyFont="1" applyFill="1" applyBorder="1" applyAlignment="1">
      <alignment wrapText="1"/>
    </xf>
    <xf numFmtId="43" fontId="4" fillId="0" borderId="4" xfId="1" applyFont="1" applyBorder="1"/>
    <xf numFmtId="43" fontId="4" fillId="0" borderId="4" xfId="0" applyNumberFormat="1" applyFont="1" applyBorder="1"/>
    <xf numFmtId="0" fontId="17" fillId="12" borderId="72" xfId="0" applyNumberFormat="1" applyFont="1" applyFill="1" applyBorder="1" applyAlignment="1" applyProtection="1">
      <alignment horizontal="left" vertical="top" wrapText="1"/>
    </xf>
    <xf numFmtId="0" fontId="17" fillId="12" borderId="73" xfId="0" applyNumberFormat="1" applyFont="1" applyFill="1" applyBorder="1" applyAlignment="1" applyProtection="1">
      <alignment horizontal="left" vertical="top" wrapText="1"/>
    </xf>
    <xf numFmtId="43" fontId="17" fillId="12" borderId="4" xfId="0" applyNumberFormat="1" applyFont="1" applyFill="1" applyBorder="1" applyAlignment="1" applyProtection="1">
      <alignment horizontal="left" vertical="top" wrapText="1"/>
    </xf>
    <xf numFmtId="0" fontId="17" fillId="12" borderId="4" xfId="0" applyNumberFormat="1" applyFont="1" applyFill="1" applyBorder="1" applyAlignment="1" applyProtection="1">
      <alignment horizontal="left" vertical="top" wrapText="1"/>
    </xf>
    <xf numFmtId="0" fontId="5" fillId="5" borderId="4" xfId="6" applyFont="1" applyFill="1" applyBorder="1" applyAlignment="1">
      <alignment horizontal="center" vertical="top" wrapText="1"/>
    </xf>
    <xf numFmtId="0" fontId="6" fillId="0" borderId="0" xfId="4" applyFont="1" applyFill="1" applyBorder="1" applyAlignment="1">
      <alignment horizontal="left" wrapText="1"/>
    </xf>
    <xf numFmtId="0" fontId="4" fillId="0" borderId="0" xfId="0" applyFont="1" applyAlignment="1">
      <alignment horizontal="center"/>
    </xf>
    <xf numFmtId="0" fontId="5" fillId="5" borderId="5" xfId="6" applyFont="1" applyFill="1" applyBorder="1" applyAlignment="1">
      <alignment horizontal="left" vertical="center" wrapText="1"/>
    </xf>
    <xf numFmtId="0" fontId="4" fillId="0" borderId="0" xfId="0" applyFont="1"/>
    <xf numFmtId="0" fontId="4" fillId="0" borderId="0" xfId="0" applyFont="1" applyFill="1"/>
    <xf numFmtId="0" fontId="5" fillId="0" borderId="0" xfId="0" applyFont="1" applyAlignment="1">
      <alignment horizontal="center"/>
    </xf>
    <xf numFmtId="0" fontId="5" fillId="5" borderId="2" xfId="6" applyFont="1" applyFill="1" applyBorder="1" applyAlignment="1">
      <alignment horizontal="left" vertical="top" wrapText="1"/>
    </xf>
    <xf numFmtId="0" fontId="5" fillId="5" borderId="5" xfId="6" applyFont="1" applyFill="1" applyBorder="1" applyAlignment="1">
      <alignment horizontal="left" vertical="top" wrapText="1"/>
    </xf>
    <xf numFmtId="166" fontId="6" fillId="0" borderId="0" xfId="5" applyNumberFormat="1" applyFont="1" applyBorder="1" applyAlignment="1" applyProtection="1">
      <alignment vertical="top" wrapText="1"/>
      <protection locked="0"/>
    </xf>
    <xf numFmtId="4" fontId="4" fillId="0" borderId="4" xfId="0" applyNumberFormat="1" applyFont="1" applyFill="1" applyBorder="1" applyAlignment="1">
      <alignment horizontal="center" wrapText="1"/>
    </xf>
    <xf numFmtId="166" fontId="6" fillId="0" borderId="0" xfId="5" applyNumberFormat="1" applyFont="1" applyBorder="1" applyAlignment="1" applyProtection="1">
      <alignment horizontal="center" vertical="top" wrapText="1"/>
      <protection locked="0"/>
    </xf>
    <xf numFmtId="43" fontId="6" fillId="0" borderId="4" xfId="5" applyNumberFormat="1" applyFont="1" applyFill="1" applyBorder="1" applyAlignment="1" applyProtection="1">
      <alignment vertical="top" wrapText="1"/>
      <protection locked="0"/>
    </xf>
    <xf numFmtId="43" fontId="9" fillId="0" borderId="4" xfId="0" applyNumberFormat="1" applyFont="1" applyBorder="1" applyAlignment="1">
      <alignment wrapText="1"/>
    </xf>
    <xf numFmtId="49" fontId="9" fillId="0" borderId="4" xfId="0" quotePrefix="1" applyNumberFormat="1" applyFont="1" applyFill="1" applyBorder="1" applyAlignment="1">
      <alignment wrapText="1"/>
    </xf>
    <xf numFmtId="0" fontId="6" fillId="0" borderId="0" xfId="4" applyFont="1" applyFill="1" applyBorder="1" applyAlignment="1">
      <alignment vertical="top" wrapText="1"/>
    </xf>
    <xf numFmtId="4" fontId="6" fillId="0" borderId="0" xfId="4" applyNumberFormat="1" applyFont="1" applyFill="1" applyBorder="1" applyProtection="1">
      <protection locked="0"/>
    </xf>
    <xf numFmtId="4" fontId="9" fillId="0" borderId="4" xfId="17" applyNumberFormat="1" applyFont="1" applyBorder="1"/>
    <xf numFmtId="4" fontId="6" fillId="0" borderId="4" xfId="4" applyNumberFormat="1" applyFont="1" applyFill="1" applyBorder="1" applyProtection="1">
      <protection locked="0"/>
    </xf>
    <xf numFmtId="0" fontId="6" fillId="0" borderId="25" xfId="4" applyFont="1" applyFill="1" applyBorder="1" applyAlignment="1">
      <alignment vertical="top" wrapText="1"/>
    </xf>
    <xf numFmtId="4" fontId="6" fillId="0" borderId="25" xfId="4" applyNumberFormat="1" applyFont="1" applyFill="1" applyBorder="1" applyProtection="1">
      <protection locked="0"/>
    </xf>
    <xf numFmtId="166" fontId="6" fillId="0" borderId="4" xfId="5" applyNumberFormat="1" applyFont="1" applyBorder="1" applyAlignment="1" applyProtection="1">
      <alignment wrapText="1"/>
      <protection locked="0"/>
    </xf>
    <xf numFmtId="49" fontId="9" fillId="9" borderId="4" xfId="0" applyNumberFormat="1" applyFont="1" applyFill="1" applyBorder="1" applyAlignment="1">
      <alignment horizontal="left" vertical="top"/>
    </xf>
    <xf numFmtId="166" fontId="6" fillId="0" borderId="4" xfId="5" applyNumberFormat="1" applyFont="1" applyBorder="1" applyAlignment="1" applyProtection="1">
      <alignment vertical="top" wrapText="1"/>
      <protection locked="0"/>
    </xf>
    <xf numFmtId="4" fontId="4" fillId="0" borderId="28" xfId="0" applyNumberFormat="1" applyFont="1" applyFill="1" applyBorder="1" applyAlignment="1">
      <alignment wrapText="1"/>
    </xf>
    <xf numFmtId="4" fontId="5" fillId="0" borderId="0" xfId="4" applyNumberFormat="1" applyFont="1" applyFill="1" applyBorder="1" applyProtection="1">
      <protection locked="0"/>
    </xf>
    <xf numFmtId="0" fontId="33" fillId="0" borderId="0" xfId="0" applyFont="1" applyAlignment="1">
      <alignment vertical="center"/>
    </xf>
    <xf numFmtId="0" fontId="20" fillId="0" borderId="0" xfId="4" applyFont="1" applyFill="1" applyBorder="1"/>
    <xf numFmtId="0" fontId="20" fillId="0" borderId="0" xfId="4" applyFont="1" applyFill="1" applyBorder="1" applyAlignment="1">
      <alignment horizontal="left" wrapText="1"/>
    </xf>
    <xf numFmtId="0" fontId="33" fillId="0" borderId="0" xfId="0" applyFont="1" applyAlignment="1">
      <alignment horizontal="center" vertical="center"/>
    </xf>
    <xf numFmtId="0" fontId="33" fillId="0" borderId="0" xfId="0" applyFont="1" applyAlignment="1">
      <alignment horizontal="justify" vertical="center"/>
    </xf>
    <xf numFmtId="0" fontId="20" fillId="0" borderId="0" xfId="4" applyFont="1" applyFill="1" applyBorder="1" applyAlignment="1">
      <alignment horizontal="left"/>
    </xf>
    <xf numFmtId="43" fontId="7" fillId="0" borderId="28" xfId="4" applyNumberFormat="1" applyFont="1" applyFill="1" applyBorder="1" applyAlignment="1">
      <alignment horizontal="center" vertical="center" wrapText="1"/>
    </xf>
    <xf numFmtId="43" fontId="4" fillId="0" borderId="0" xfId="1" applyFont="1" applyFill="1" applyBorder="1" applyAlignment="1" applyProtection="1">
      <alignment vertical="top"/>
      <protection locked="0"/>
    </xf>
    <xf numFmtId="43" fontId="6" fillId="0" borderId="0" xfId="4" applyNumberFormat="1" applyFont="1" applyFill="1" applyBorder="1"/>
    <xf numFmtId="43" fontId="6" fillId="0" borderId="0" xfId="4" applyNumberFormat="1" applyFont="1" applyFill="1"/>
    <xf numFmtId="41" fontId="5" fillId="3" borderId="20" xfId="5" applyNumberFormat="1" applyFont="1" applyFill="1" applyBorder="1" applyAlignment="1" applyProtection="1">
      <alignment vertical="center" wrapText="1"/>
      <protection locked="0"/>
    </xf>
    <xf numFmtId="49" fontId="9" fillId="0" borderId="0" xfId="0" applyNumberFormat="1" applyFont="1" applyFill="1" applyAlignment="1">
      <alignment horizontal="left" vertical="top"/>
    </xf>
    <xf numFmtId="166" fontId="6" fillId="0" borderId="4" xfId="17" applyNumberFormat="1" applyFont="1" applyBorder="1" applyAlignment="1" applyProtection="1">
      <alignment vertical="top" wrapText="1"/>
      <protection locked="0"/>
    </xf>
    <xf numFmtId="49" fontId="35" fillId="9" borderId="4" xfId="0" applyNumberFormat="1" applyFont="1" applyFill="1" applyBorder="1" applyAlignment="1">
      <alignment horizontal="left" vertical="top"/>
    </xf>
    <xf numFmtId="4" fontId="36" fillId="0" borderId="4" xfId="0" applyNumberFormat="1" applyFont="1" applyFill="1" applyBorder="1" applyAlignment="1">
      <alignment wrapText="1"/>
    </xf>
    <xf numFmtId="49" fontId="4" fillId="0" borderId="18" xfId="0" quotePrefix="1" applyNumberFormat="1" applyFont="1" applyFill="1" applyBorder="1" applyAlignment="1">
      <alignment wrapText="1"/>
    </xf>
    <xf numFmtId="43" fontId="4" fillId="0" borderId="13" xfId="0" applyNumberFormat="1" applyFont="1" applyBorder="1"/>
    <xf numFmtId="41" fontId="5" fillId="3" borderId="80" xfId="5" applyNumberFormat="1" applyFont="1" applyFill="1" applyBorder="1" applyAlignment="1" applyProtection="1">
      <alignment vertical="center" wrapText="1"/>
      <protection locked="0"/>
    </xf>
    <xf numFmtId="41" fontId="5" fillId="3" borderId="83" xfId="5" applyNumberFormat="1" applyFont="1" applyFill="1" applyBorder="1" applyAlignment="1" applyProtection="1">
      <alignment vertical="center" wrapText="1"/>
      <protection locked="0"/>
    </xf>
    <xf numFmtId="0" fontId="5" fillId="5" borderId="79" xfId="6" applyFont="1" applyFill="1" applyBorder="1" applyAlignment="1">
      <alignment horizontal="left" vertical="top"/>
    </xf>
    <xf numFmtId="0" fontId="5" fillId="5" borderId="79" xfId="6" applyFont="1" applyFill="1" applyBorder="1" applyAlignment="1">
      <alignment horizontal="left" vertical="top" wrapText="1"/>
    </xf>
    <xf numFmtId="0" fontId="5" fillId="5" borderId="79" xfId="6" applyFont="1" applyFill="1" applyBorder="1" applyAlignment="1">
      <alignment horizontal="center" vertical="top" wrapText="1"/>
    </xf>
    <xf numFmtId="0" fontId="7" fillId="5" borderId="79" xfId="4" applyFont="1" applyFill="1" applyBorder="1" applyAlignment="1">
      <alignment horizontal="center" vertical="center" wrapText="1"/>
    </xf>
    <xf numFmtId="0" fontId="7" fillId="5" borderId="79" xfId="0" applyFont="1" applyFill="1" applyBorder="1" applyAlignment="1">
      <alignment horizontal="center" vertical="center"/>
    </xf>
    <xf numFmtId="4" fontId="7" fillId="5" borderId="79" xfId="5" applyNumberFormat="1" applyFont="1" applyFill="1" applyBorder="1" applyAlignment="1">
      <alignment horizontal="center" vertical="center" wrapText="1"/>
    </xf>
    <xf numFmtId="0" fontId="7" fillId="5" borderId="79" xfId="0" applyFont="1" applyFill="1" applyBorder="1" applyAlignment="1">
      <alignment horizontal="center" vertical="center" wrapText="1"/>
    </xf>
    <xf numFmtId="49" fontId="4" fillId="0" borderId="79" xfId="0" applyNumberFormat="1" applyFont="1" applyFill="1" applyBorder="1" applyAlignment="1">
      <alignment wrapText="1"/>
    </xf>
    <xf numFmtId="0" fontId="6" fillId="0" borderId="0" xfId="4" applyFont="1" applyFill="1" applyBorder="1" applyProtection="1">
      <protection locked="0"/>
    </xf>
    <xf numFmtId="0" fontId="6" fillId="0" borderId="0" xfId="4" applyFont="1" applyAlignment="1" applyProtection="1">
      <alignment vertical="top" wrapText="1"/>
      <protection locked="0"/>
    </xf>
    <xf numFmtId="0" fontId="6" fillId="0" borderId="0" xfId="4" applyFont="1" applyAlignment="1" applyProtection="1">
      <alignment horizontal="left" vertical="top" wrapText="1" indent="5"/>
      <protection locked="0"/>
    </xf>
    <xf numFmtId="0" fontId="6" fillId="0" borderId="0" xfId="4" applyFont="1" applyAlignment="1" applyProtection="1">
      <alignment vertical="top"/>
      <protection locked="0"/>
    </xf>
    <xf numFmtId="0" fontId="6" fillId="0" borderId="26" xfId="4" applyFont="1" applyBorder="1" applyAlignment="1" applyProtection="1">
      <alignment vertical="top" wrapText="1"/>
      <protection locked="0"/>
    </xf>
    <xf numFmtId="0" fontId="6" fillId="0" borderId="0" xfId="4" applyFont="1" applyBorder="1" applyAlignment="1" applyProtection="1">
      <alignment horizontal="center" vertical="top"/>
      <protection locked="0"/>
    </xf>
    <xf numFmtId="0" fontId="6" fillId="0" borderId="26" xfId="4" applyFont="1" applyFill="1" applyBorder="1" applyProtection="1">
      <protection locked="0"/>
    </xf>
    <xf numFmtId="4" fontId="4" fillId="0" borderId="1" xfId="5" applyNumberFormat="1" applyFont="1" applyFill="1" applyBorder="1"/>
    <xf numFmtId="167" fontId="37" fillId="13" borderId="3" xfId="0" applyNumberFormat="1" applyFont="1" applyFill="1" applyBorder="1" applyAlignment="1">
      <alignment wrapText="1"/>
    </xf>
    <xf numFmtId="0" fontId="4" fillId="0" borderId="19" xfId="0" applyFont="1" applyFill="1" applyBorder="1" applyAlignment="1">
      <alignment horizontal="left" wrapText="1"/>
    </xf>
    <xf numFmtId="43" fontId="6" fillId="0" borderId="19" xfId="1" applyFont="1" applyFill="1" applyBorder="1" applyAlignment="1">
      <alignment horizontal="left"/>
    </xf>
    <xf numFmtId="43" fontId="6" fillId="0" borderId="19" xfId="4" applyNumberFormat="1" applyFont="1" applyFill="1" applyBorder="1"/>
    <xf numFmtId="0" fontId="5" fillId="0" borderId="19" xfId="4" applyFont="1" applyFill="1" applyBorder="1" applyAlignment="1">
      <alignment horizontal="left"/>
    </xf>
    <xf numFmtId="43" fontId="7" fillId="0" borderId="19" xfId="4" applyNumberFormat="1" applyFont="1" applyFill="1" applyBorder="1" applyAlignment="1">
      <alignment horizontal="center" vertical="center" wrapText="1"/>
    </xf>
    <xf numFmtId="43" fontId="6" fillId="0" borderId="0" xfId="1" applyFont="1" applyFill="1" applyBorder="1"/>
    <xf numFmtId="0" fontId="3" fillId="2" borderId="84" xfId="4" applyFont="1" applyFill="1" applyBorder="1" applyAlignment="1" applyProtection="1">
      <alignment horizontal="left" vertical="center" wrapText="1"/>
      <protection locked="0"/>
    </xf>
    <xf numFmtId="0" fontId="3" fillId="2" borderId="78" xfId="4" applyFont="1" applyFill="1" applyBorder="1" applyAlignment="1" applyProtection="1">
      <alignment horizontal="left" vertical="center" wrapText="1"/>
      <protection locked="0"/>
    </xf>
    <xf numFmtId="0" fontId="3" fillId="2" borderId="0" xfId="4" applyFont="1" applyFill="1" applyBorder="1" applyAlignment="1" applyProtection="1">
      <alignment horizontal="left" vertical="center" wrapText="1"/>
      <protection locked="0"/>
    </xf>
    <xf numFmtId="0" fontId="3" fillId="2" borderId="77" xfId="4" applyFont="1" applyFill="1" applyBorder="1" applyAlignment="1" applyProtection="1">
      <alignment horizontal="left" vertical="center" wrapText="1"/>
      <protection locked="0"/>
    </xf>
    <xf numFmtId="0" fontId="3" fillId="2" borderId="1" xfId="4" applyFont="1" applyFill="1" applyBorder="1" applyAlignment="1" applyProtection="1">
      <alignment horizontal="center" vertical="center" wrapText="1"/>
      <protection locked="0"/>
    </xf>
    <xf numFmtId="0" fontId="3" fillId="2" borderId="2" xfId="4" applyFont="1" applyFill="1" applyBorder="1" applyAlignment="1" applyProtection="1">
      <alignment horizontal="center" vertical="center" wrapText="1"/>
      <protection locked="0"/>
    </xf>
    <xf numFmtId="0" fontId="3" fillId="2" borderId="81" xfId="4" applyFont="1" applyFill="1" applyBorder="1" applyAlignment="1" applyProtection="1">
      <alignment horizontal="left" vertical="center" wrapText="1"/>
      <protection locked="0"/>
    </xf>
    <xf numFmtId="0" fontId="3" fillId="2" borderId="82" xfId="4" applyFont="1" applyFill="1" applyBorder="1" applyAlignment="1" applyProtection="1">
      <alignment horizontal="left" vertical="center" wrapText="1"/>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4" fillId="0" borderId="0" xfId="0" applyFont="1" applyAlignment="1">
      <alignment horizontal="justify"/>
    </xf>
    <xf numFmtId="0" fontId="32" fillId="0" borderId="0" xfId="0" applyFont="1" applyAlignment="1">
      <alignment horizontal="center" vertical="center"/>
    </xf>
    <xf numFmtId="0" fontId="5" fillId="0" borderId="0" xfId="0" applyFont="1" applyAlignment="1" applyProtection="1">
      <alignment horizontal="center"/>
      <protection locked="0"/>
    </xf>
    <xf numFmtId="0" fontId="5" fillId="5" borderId="4" xfId="6" applyFont="1" applyFill="1" applyBorder="1" applyAlignment="1">
      <alignment horizontal="center" vertical="top" wrapText="1"/>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 xfId="6" applyFont="1" applyFill="1" applyBorder="1" applyAlignment="1">
      <alignment horizontal="left" vertical="top"/>
    </xf>
    <xf numFmtId="0" fontId="5" fillId="5" borderId="5" xfId="6" applyFont="1" applyFill="1" applyBorder="1" applyAlignment="1">
      <alignment horizontal="left" vertical="top"/>
    </xf>
    <xf numFmtId="0" fontId="5" fillId="0" borderId="29" xfId="4" applyFont="1" applyFill="1" applyBorder="1" applyAlignment="1">
      <alignment horizontal="center"/>
    </xf>
    <xf numFmtId="0" fontId="6" fillId="0" borderId="0" xfId="4" applyFont="1" applyFill="1" applyBorder="1" applyAlignment="1">
      <alignment horizontal="left" wrapText="1"/>
    </xf>
    <xf numFmtId="0" fontId="4" fillId="0" borderId="0" xfId="0" applyFont="1" applyAlignment="1">
      <alignment horizontal="center"/>
    </xf>
    <xf numFmtId="0" fontId="32" fillId="0" borderId="0" xfId="0" applyFont="1" applyAlignment="1">
      <alignment horizontal="justify" vertical="center"/>
    </xf>
    <xf numFmtId="0" fontId="5" fillId="5" borderId="1" xfId="6" applyFont="1" applyFill="1" applyBorder="1" applyAlignment="1">
      <alignment horizontal="left" vertical="center" wrapText="1"/>
    </xf>
    <xf numFmtId="0" fontId="5" fillId="5" borderId="5" xfId="6" applyFont="1" applyFill="1" applyBorder="1" applyAlignment="1">
      <alignment horizontal="left" vertical="center" wrapText="1"/>
    </xf>
    <xf numFmtId="0" fontId="4" fillId="0" borderId="0" xfId="0" applyFont="1"/>
    <xf numFmtId="0" fontId="4" fillId="0" borderId="0" xfId="0" applyFont="1" applyFill="1" applyAlignment="1">
      <alignment horizontal="center"/>
    </xf>
    <xf numFmtId="0" fontId="4" fillId="0" borderId="0" xfId="0" applyFont="1" applyFill="1"/>
    <xf numFmtId="0" fontId="5" fillId="5" borderId="44"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51" xfId="0" applyFont="1" applyFill="1" applyBorder="1" applyAlignment="1">
      <alignment horizontal="center" vertical="center"/>
    </xf>
    <xf numFmtId="0" fontId="5" fillId="5" borderId="50" xfId="0" applyFont="1" applyFill="1" applyBorder="1" applyAlignment="1">
      <alignment horizontal="center" vertical="center"/>
    </xf>
    <xf numFmtId="0" fontId="5" fillId="5" borderId="49" xfId="0" applyFont="1" applyFill="1" applyBorder="1" applyAlignment="1">
      <alignment horizontal="center" vertical="center"/>
    </xf>
    <xf numFmtId="0" fontId="5" fillId="5" borderId="46"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51" xfId="0" applyFont="1" applyFill="1" applyBorder="1" applyAlignment="1">
      <alignment horizontal="left" vertical="center"/>
    </xf>
    <xf numFmtId="0" fontId="5" fillId="5" borderId="50" xfId="0" applyFont="1" applyFill="1" applyBorder="1" applyAlignment="1">
      <alignment horizontal="left" vertical="center"/>
    </xf>
    <xf numFmtId="0" fontId="5" fillId="5" borderId="48"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0" borderId="0" xfId="0" applyFont="1" applyAlignment="1">
      <alignment horizontal="center"/>
    </xf>
    <xf numFmtId="0" fontId="5" fillId="5" borderId="1" xfId="6" applyFont="1" applyFill="1" applyBorder="1" applyAlignment="1">
      <alignment horizontal="left" vertical="top" wrapText="1"/>
    </xf>
    <xf numFmtId="0" fontId="5" fillId="5" borderId="2" xfId="6" applyFont="1" applyFill="1" applyBorder="1" applyAlignment="1">
      <alignment horizontal="left" vertical="top" wrapText="1"/>
    </xf>
    <xf numFmtId="0" fontId="5" fillId="5" borderId="5" xfId="6" applyFont="1" applyFill="1" applyBorder="1" applyAlignment="1">
      <alignment horizontal="left" vertical="top" wrapText="1"/>
    </xf>
    <xf numFmtId="0" fontId="6" fillId="0" borderId="0" xfId="4" applyFont="1" applyFill="1" applyBorder="1" applyAlignment="1">
      <alignment horizontal="left" vertical="top" wrapText="1"/>
    </xf>
    <xf numFmtId="0" fontId="4" fillId="0" borderId="0" xfId="0" applyFont="1" applyAlignment="1">
      <alignment horizontal="justify" vertical="center"/>
    </xf>
    <xf numFmtId="165" fontId="4" fillId="0" borderId="0" xfId="11" applyFont="1" applyAlignment="1">
      <alignment horizontal="justify"/>
    </xf>
    <xf numFmtId="165" fontId="32" fillId="0" borderId="0" xfId="11" applyFont="1" applyAlignment="1">
      <alignment horizontal="justify" vertical="center"/>
    </xf>
    <xf numFmtId="165" fontId="4" fillId="0" borderId="0" xfId="11" applyFont="1" applyAlignment="1">
      <alignment horizontal="justify" vertical="center"/>
    </xf>
    <xf numFmtId="165" fontId="5" fillId="0" borderId="0" xfId="11" applyFont="1" applyAlignment="1" applyProtection="1">
      <alignment horizontal="center"/>
      <protection locked="0"/>
    </xf>
    <xf numFmtId="165" fontId="5" fillId="5" borderId="4" xfId="11" applyFont="1" applyFill="1" applyBorder="1" applyAlignment="1">
      <alignment horizontal="center" vertical="top" wrapText="1"/>
    </xf>
    <xf numFmtId="165" fontId="5" fillId="5" borderId="2" xfId="11" applyFont="1" applyFill="1" applyBorder="1" applyAlignment="1">
      <alignment horizontal="center" vertical="center"/>
    </xf>
    <xf numFmtId="165" fontId="5" fillId="5" borderId="5" xfId="11" applyFont="1" applyFill="1" applyBorder="1" applyAlignment="1">
      <alignment horizontal="center" vertical="center"/>
    </xf>
    <xf numFmtId="165" fontId="5" fillId="5" borderId="1" xfId="11" applyFont="1" applyFill="1" applyBorder="1" applyAlignment="1">
      <alignment horizontal="left" vertical="top"/>
    </xf>
    <xf numFmtId="165" fontId="5" fillId="5" borderId="5" xfId="11" applyFont="1" applyFill="1" applyBorder="1" applyAlignment="1">
      <alignment horizontal="left" vertical="top"/>
    </xf>
    <xf numFmtId="165" fontId="6" fillId="0" borderId="0" xfId="12" applyFont="1" applyFill="1" applyBorder="1" applyAlignment="1">
      <alignment horizontal="left" wrapText="1"/>
    </xf>
    <xf numFmtId="165" fontId="5" fillId="0" borderId="29" xfId="12" applyFont="1" applyFill="1" applyBorder="1" applyAlignment="1">
      <alignment horizontal="center"/>
    </xf>
    <xf numFmtId="0" fontId="9" fillId="0" borderId="0" xfId="0" applyFont="1" applyAlignment="1">
      <alignment horizontal="justify"/>
    </xf>
    <xf numFmtId="0" fontId="5" fillId="10" borderId="4" xfId="6" applyFont="1" applyFill="1" applyBorder="1" applyAlignment="1">
      <alignment horizontal="center" vertical="top" wrapText="1"/>
    </xf>
    <xf numFmtId="0" fontId="5" fillId="10" borderId="2" xfId="0" applyFont="1" applyFill="1" applyBorder="1" applyAlignment="1">
      <alignment horizontal="center" vertical="center"/>
    </xf>
    <xf numFmtId="0" fontId="5" fillId="10" borderId="5" xfId="0" applyFont="1" applyFill="1" applyBorder="1" applyAlignment="1">
      <alignment horizontal="center" vertical="center"/>
    </xf>
    <xf numFmtId="0" fontId="5" fillId="10" borderId="1" xfId="6" applyFont="1" applyFill="1" applyBorder="1" applyAlignment="1">
      <alignment horizontal="left" vertical="top"/>
    </xf>
    <xf numFmtId="0" fontId="5" fillId="10" borderId="5" xfId="6" applyFont="1" applyFill="1" applyBorder="1" applyAlignment="1">
      <alignment horizontal="left" vertical="top"/>
    </xf>
    <xf numFmtId="0" fontId="5" fillId="0" borderId="68" xfId="4" applyFont="1" applyFill="1" applyBorder="1" applyAlignment="1">
      <alignment horizontal="center"/>
    </xf>
    <xf numFmtId="0" fontId="5" fillId="0" borderId="0" xfId="4" applyFont="1" applyFill="1" applyBorder="1" applyAlignment="1">
      <alignment horizontal="center"/>
    </xf>
    <xf numFmtId="49" fontId="32" fillId="0" borderId="1" xfId="0" applyNumberFormat="1" applyFont="1" applyFill="1" applyBorder="1" applyAlignment="1" applyProtection="1">
      <alignment horizontal="center" wrapText="1"/>
      <protection locked="0"/>
    </xf>
    <xf numFmtId="49" fontId="32" fillId="0" borderId="85" xfId="0" applyNumberFormat="1" applyFont="1" applyFill="1" applyBorder="1" applyAlignment="1" applyProtection="1">
      <alignment horizontal="center" wrapText="1"/>
      <protection locked="0"/>
    </xf>
    <xf numFmtId="0" fontId="5" fillId="0" borderId="86" xfId="0" applyFont="1" applyFill="1" applyBorder="1" applyAlignment="1">
      <alignment horizontal="center"/>
    </xf>
    <xf numFmtId="0" fontId="6" fillId="0" borderId="87" xfId="0" applyFont="1" applyFill="1" applyBorder="1"/>
  </cellXfs>
  <cellStyles count="18">
    <cellStyle name="Millares" xfId="1" builtinId="3"/>
    <cellStyle name="Millares 2" xfId="5"/>
    <cellStyle name="Millares 2 2" xfId="15"/>
    <cellStyle name="Millares 2 2 2" xfId="17"/>
    <cellStyle name="Moneda" xfId="2" builtinId="4"/>
    <cellStyle name="Normal" xfId="0" builtinId="0"/>
    <cellStyle name="Normal 2" xfId="6"/>
    <cellStyle name="Normal 2 2" xfId="4"/>
    <cellStyle name="Normal 2 2 2" xfId="12"/>
    <cellStyle name="Normal 2 3" xfId="11"/>
    <cellStyle name="Normal 3" xfId="10"/>
    <cellStyle name="Normal 4" xfId="9"/>
    <cellStyle name="Normal 4 2" xfId="14"/>
    <cellStyle name="Normal 56" xfId="7"/>
    <cellStyle name="Normal 56 2" xfId="13"/>
    <cellStyle name="Porcentaje" xfId="3" builtinId="5"/>
    <cellStyle name="Porcentaje 2" xfId="8"/>
    <cellStyle name="Porcentaje 2 2" xfId="16"/>
  </cellStyles>
  <dxfs count="2">
    <dxf>
      <font>
        <b/>
        <i val="0"/>
      </font>
      <fill>
        <patternFill>
          <fgColor indexed="64"/>
          <bgColor rgb="FFFF0000"/>
        </patternFill>
      </fill>
      <border>
        <left style="thin">
          <color auto="1"/>
        </left>
        <right style="thin">
          <color auto="1"/>
        </right>
        <top style="thin">
          <color auto="1"/>
        </top>
        <bottom style="thin">
          <color auto="1"/>
        </bottom>
      </border>
    </dxf>
    <dxf>
      <font>
        <b/>
        <i val="0"/>
      </font>
      <fill>
        <patternFill>
          <fgColor indexed="64"/>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531" Type="http://schemas.openxmlformats.org/officeDocument/2006/relationships/worksheet" Target="worksheets/sheet531.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00" Type="http://schemas.openxmlformats.org/officeDocument/2006/relationships/worksheet" Target="worksheets/sheet500.xml"/><Relationship Id="rId542" Type="http://schemas.openxmlformats.org/officeDocument/2006/relationships/worksheet" Target="worksheets/sheet542.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86" Type="http://schemas.openxmlformats.org/officeDocument/2006/relationships/worksheet" Target="worksheets/sheet486.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511" Type="http://schemas.openxmlformats.org/officeDocument/2006/relationships/worksheet" Target="worksheets/sheet511.xml"/><Relationship Id="rId553" Type="http://schemas.openxmlformats.org/officeDocument/2006/relationships/sharedStrings" Target="sharedStrings.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455" Type="http://schemas.openxmlformats.org/officeDocument/2006/relationships/worksheet" Target="worksheets/sheet455.xml"/><Relationship Id="rId497" Type="http://schemas.openxmlformats.org/officeDocument/2006/relationships/worksheet" Target="worksheets/sheet497.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22" Type="http://schemas.openxmlformats.org/officeDocument/2006/relationships/worksheet" Target="worksheets/sheet522.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533" Type="http://schemas.openxmlformats.org/officeDocument/2006/relationships/worksheet" Target="worksheets/sheet533.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281" Type="http://schemas.openxmlformats.org/officeDocument/2006/relationships/worksheet" Target="worksheets/sheet281.xml"/><Relationship Id="rId337" Type="http://schemas.openxmlformats.org/officeDocument/2006/relationships/worksheet" Target="worksheets/sheet337.xml"/><Relationship Id="rId502" Type="http://schemas.openxmlformats.org/officeDocument/2006/relationships/worksheet" Target="worksheets/sheet502.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44" Type="http://schemas.openxmlformats.org/officeDocument/2006/relationships/worksheet" Target="worksheets/sheet544.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worksheet" Target="worksheets/sheet488.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513" Type="http://schemas.openxmlformats.org/officeDocument/2006/relationships/worksheet" Target="worksheets/sheet513.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457" Type="http://schemas.openxmlformats.org/officeDocument/2006/relationships/worksheet" Target="worksheets/sheet457.xml"/><Relationship Id="rId261" Type="http://schemas.openxmlformats.org/officeDocument/2006/relationships/worksheet" Target="worksheets/sheet261.xml"/><Relationship Id="rId499" Type="http://schemas.openxmlformats.org/officeDocument/2006/relationships/worksheet" Target="worksheets/sheet499.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worksheet" Target="worksheets/sheet359.xml"/><Relationship Id="rId524" Type="http://schemas.openxmlformats.org/officeDocument/2006/relationships/worksheet" Target="worksheets/sheet524.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worksheet" Target="worksheets/sheet370.xml"/><Relationship Id="rId426" Type="http://schemas.openxmlformats.org/officeDocument/2006/relationships/worksheet" Target="worksheets/sheet426.xml"/><Relationship Id="rId230" Type="http://schemas.openxmlformats.org/officeDocument/2006/relationships/worksheet" Target="worksheets/sheet230.xml"/><Relationship Id="rId468" Type="http://schemas.openxmlformats.org/officeDocument/2006/relationships/worksheet" Target="worksheets/sheet468.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535" Type="http://schemas.openxmlformats.org/officeDocument/2006/relationships/worksheet" Target="worksheets/sheet535.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25" Type="http://schemas.openxmlformats.org/officeDocument/2006/relationships/worksheet" Target="worksheets/sheet525.xml"/><Relationship Id="rId546" Type="http://schemas.openxmlformats.org/officeDocument/2006/relationships/worksheet" Target="worksheets/sheet546.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448" Type="http://schemas.openxmlformats.org/officeDocument/2006/relationships/worksheet" Target="worksheets/sheet448.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80" Type="http://schemas.openxmlformats.org/officeDocument/2006/relationships/worksheet" Target="worksheets/sheet480.xml"/><Relationship Id="rId515" Type="http://schemas.openxmlformats.org/officeDocument/2006/relationships/worksheet" Target="worksheets/sheet515.xml"/><Relationship Id="rId536" Type="http://schemas.openxmlformats.org/officeDocument/2006/relationships/worksheet" Target="worksheets/sheet53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470" Type="http://schemas.openxmlformats.org/officeDocument/2006/relationships/worksheet" Target="worksheets/sheet470.xml"/><Relationship Id="rId491" Type="http://schemas.openxmlformats.org/officeDocument/2006/relationships/worksheet" Target="worksheets/sheet491.xml"/><Relationship Id="rId505" Type="http://schemas.openxmlformats.org/officeDocument/2006/relationships/worksheet" Target="worksheets/sheet505.xml"/><Relationship Id="rId526" Type="http://schemas.openxmlformats.org/officeDocument/2006/relationships/worksheet" Target="worksheets/sheet52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547" Type="http://schemas.openxmlformats.org/officeDocument/2006/relationships/worksheet" Target="worksheets/sheet547.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449" Type="http://schemas.openxmlformats.org/officeDocument/2006/relationships/worksheet" Target="worksheets/sheet449.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481" Type="http://schemas.openxmlformats.org/officeDocument/2006/relationships/worksheet" Target="worksheets/sheet481.xml"/><Relationship Id="rId516" Type="http://schemas.openxmlformats.org/officeDocument/2006/relationships/worksheet" Target="worksheets/sheet51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537" Type="http://schemas.openxmlformats.org/officeDocument/2006/relationships/worksheet" Target="worksheets/sheet537.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450" Type="http://schemas.openxmlformats.org/officeDocument/2006/relationships/worksheet" Target="worksheets/sheet450.xml"/><Relationship Id="rId471" Type="http://schemas.openxmlformats.org/officeDocument/2006/relationships/worksheet" Target="worksheets/sheet471.xml"/><Relationship Id="rId506" Type="http://schemas.openxmlformats.org/officeDocument/2006/relationships/worksheet" Target="worksheets/sheet50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492" Type="http://schemas.openxmlformats.org/officeDocument/2006/relationships/worksheet" Target="worksheets/sheet492.xml"/><Relationship Id="rId527" Type="http://schemas.openxmlformats.org/officeDocument/2006/relationships/worksheet" Target="worksheets/sheet527.xml"/><Relationship Id="rId548" Type="http://schemas.openxmlformats.org/officeDocument/2006/relationships/externalLink" Target="externalLinks/externalLink1.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461" Type="http://schemas.openxmlformats.org/officeDocument/2006/relationships/worksheet" Target="worksheets/sheet461.xml"/><Relationship Id="rId482" Type="http://schemas.openxmlformats.org/officeDocument/2006/relationships/worksheet" Target="worksheets/sheet482.xml"/><Relationship Id="rId517" Type="http://schemas.openxmlformats.org/officeDocument/2006/relationships/worksheet" Target="worksheets/sheet517.xml"/><Relationship Id="rId538" Type="http://schemas.openxmlformats.org/officeDocument/2006/relationships/worksheet" Target="worksheets/sheet538.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451" Type="http://schemas.openxmlformats.org/officeDocument/2006/relationships/worksheet" Target="worksheets/sheet451.xml"/><Relationship Id="rId472" Type="http://schemas.openxmlformats.org/officeDocument/2006/relationships/worksheet" Target="worksheets/sheet472.xml"/><Relationship Id="rId493" Type="http://schemas.openxmlformats.org/officeDocument/2006/relationships/worksheet" Target="worksheets/sheet493.xml"/><Relationship Id="rId507" Type="http://schemas.openxmlformats.org/officeDocument/2006/relationships/worksheet" Target="worksheets/sheet507.xml"/><Relationship Id="rId528" Type="http://schemas.openxmlformats.org/officeDocument/2006/relationships/worksheet" Target="worksheets/sheet528.xml"/><Relationship Id="rId549" Type="http://schemas.openxmlformats.org/officeDocument/2006/relationships/externalLink" Target="externalLinks/externalLink2.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62" Type="http://schemas.openxmlformats.org/officeDocument/2006/relationships/worksheet" Target="worksheets/sheet462.xml"/><Relationship Id="rId483" Type="http://schemas.openxmlformats.org/officeDocument/2006/relationships/worksheet" Target="worksheets/sheet483.xml"/><Relationship Id="rId518" Type="http://schemas.openxmlformats.org/officeDocument/2006/relationships/worksheet" Target="worksheets/sheet518.xml"/><Relationship Id="rId539" Type="http://schemas.openxmlformats.org/officeDocument/2006/relationships/worksheet" Target="worksheets/sheet53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550"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452" Type="http://schemas.openxmlformats.org/officeDocument/2006/relationships/worksheet" Target="worksheets/sheet452.xml"/><Relationship Id="rId473" Type="http://schemas.openxmlformats.org/officeDocument/2006/relationships/worksheet" Target="worksheets/sheet473.xml"/><Relationship Id="rId494" Type="http://schemas.openxmlformats.org/officeDocument/2006/relationships/worksheet" Target="worksheets/sheet494.xml"/><Relationship Id="rId508" Type="http://schemas.openxmlformats.org/officeDocument/2006/relationships/worksheet" Target="worksheets/sheet508.xml"/><Relationship Id="rId529" Type="http://schemas.openxmlformats.org/officeDocument/2006/relationships/worksheet" Target="worksheets/sheet529.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40" Type="http://schemas.openxmlformats.org/officeDocument/2006/relationships/worksheet" Target="worksheets/sheet540.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463" Type="http://schemas.openxmlformats.org/officeDocument/2006/relationships/worksheet" Target="worksheets/sheet463.xml"/><Relationship Id="rId484" Type="http://schemas.openxmlformats.org/officeDocument/2006/relationships/worksheet" Target="worksheets/sheet484.xml"/><Relationship Id="rId519" Type="http://schemas.openxmlformats.org/officeDocument/2006/relationships/worksheet" Target="worksheets/sheet519.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530" Type="http://schemas.openxmlformats.org/officeDocument/2006/relationships/worksheet" Target="worksheets/sheet53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551" Type="http://schemas.openxmlformats.org/officeDocument/2006/relationships/theme" Target="theme/theme1.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453" Type="http://schemas.openxmlformats.org/officeDocument/2006/relationships/worksheet" Target="worksheets/sheet453.xml"/><Relationship Id="rId474" Type="http://schemas.openxmlformats.org/officeDocument/2006/relationships/worksheet" Target="worksheets/sheet474.xml"/><Relationship Id="rId509" Type="http://schemas.openxmlformats.org/officeDocument/2006/relationships/worksheet" Target="worksheets/sheet509.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495" Type="http://schemas.openxmlformats.org/officeDocument/2006/relationships/worksheet" Target="worksheets/sheet49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520" Type="http://schemas.openxmlformats.org/officeDocument/2006/relationships/worksheet" Target="worksheets/sheet520.xml"/><Relationship Id="rId541" Type="http://schemas.openxmlformats.org/officeDocument/2006/relationships/worksheet" Target="worksheets/sheet541.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464" Type="http://schemas.openxmlformats.org/officeDocument/2006/relationships/worksheet" Target="worksheets/sheet464.xml"/><Relationship Id="rId303" Type="http://schemas.openxmlformats.org/officeDocument/2006/relationships/worksheet" Target="worksheets/sheet303.xml"/><Relationship Id="rId485" Type="http://schemas.openxmlformats.org/officeDocument/2006/relationships/worksheet" Target="worksheets/sheet485.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552" Type="http://schemas.openxmlformats.org/officeDocument/2006/relationships/styles" Target="styles.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54" Type="http://schemas.openxmlformats.org/officeDocument/2006/relationships/calcChain" Target="calcChain.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240" Type="http://schemas.openxmlformats.org/officeDocument/2006/relationships/worksheet" Target="worksheets/sheet240.xml"/><Relationship Id="rId478" Type="http://schemas.openxmlformats.org/officeDocument/2006/relationships/worksheet" Target="worksheets/sheet478.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251" Type="http://schemas.openxmlformats.org/officeDocument/2006/relationships/worksheet" Target="worksheets/sheet251.xml"/><Relationship Id="rId489" Type="http://schemas.openxmlformats.org/officeDocument/2006/relationships/worksheet" Target="worksheets/sheet489.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220" Type="http://schemas.openxmlformats.org/officeDocument/2006/relationships/worksheet" Target="worksheets/sheet220.xml"/><Relationship Id="rId458" Type="http://schemas.openxmlformats.org/officeDocument/2006/relationships/worksheet" Target="worksheets/sheet45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746760</xdr:colOff>
      <xdr:row>1</xdr:row>
      <xdr:rowOff>7620</xdr:rowOff>
    </xdr:to>
    <xdr:pic>
      <xdr:nvPicPr>
        <xdr:cNvPr id="2" name="Imagen 1" descr="cid:image002.png@01D10732.852F16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0"/>
          <a:ext cx="746760" cy="563880"/>
        </a:xfrm>
        <a:prstGeom prst="rect">
          <a:avLst/>
        </a:prstGeom>
        <a:noFill/>
        <a:ln>
          <a:noFill/>
        </a:ln>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815340</xdr:colOff>
      <xdr:row>1</xdr:row>
      <xdr:rowOff>7620</xdr:rowOff>
    </xdr:to>
    <xdr:pic>
      <xdr:nvPicPr>
        <xdr:cNvPr id="2" name="Imagen 1" descr="cid:image002.png@01D10732.852F16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5340" cy="487680"/>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_2/Documents/2017/Cuenta%20Publica/1er%20Trimestre/Digital%20COMUDE/0319_NOTDYM_1701_MLEO_DP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K%20CONTADORES/Google%20Drive/sk%20contadores/1-%20RESPALDO%20CONTABILIDAD%202017/1-%20RESPALDO%20contabilidad%2016022014/INSTITUTO%20MUNICIPAL%20DE%20LAS%20MUJERES/cuenta%20publica/2017/CUARTO%20TRIMESTRE/0311_ESF_1704_MLEO_MU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K%20CONTADORES/Google%20Drive/sk%20contadores/1-%20RESPALDO%20CONTABILIDAD%202017/1-%20RESPALDO%20contabilidad%2016022014/INSTITUTO%20MUNICIPAL%20DE%20LAS%20MUJERES/estados%20financieros/2017/12%20DICIEMBRE/EEFFDIC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01"/>
      <sheetName val="ESF-02 "/>
      <sheetName val="ESF-03"/>
      <sheetName val="ESF-04"/>
      <sheetName val="ESF-05"/>
      <sheetName val="ESF-06 "/>
      <sheetName val="ESF-07"/>
      <sheetName val="ESF-08"/>
      <sheetName val="ESF-09"/>
      <sheetName val="ESF-10"/>
      <sheetName val="ESF-11"/>
      <sheetName val="ESF-12 "/>
      <sheetName val="ESF-13"/>
      <sheetName val="ESF-14"/>
      <sheetName val="ESF-15"/>
      <sheetName val="EA-01"/>
      <sheetName val="EA-02"/>
      <sheetName val="EA-03"/>
      <sheetName val="VHP-01"/>
      <sheetName val="VHP-02"/>
      <sheetName val="EFE-01  "/>
      <sheetName val="EFE-02"/>
      <sheetName val="EFE-03"/>
      <sheetName val="Conciliacion_Ig"/>
      <sheetName val="Conciliacion_Eg"/>
      <sheetName val="Memo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17">
          <cell r="C117">
            <v>15245072.259999998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F"/>
      <sheetName val="Instructivo_ESF"/>
    </sheetNames>
    <sheetDataSet>
      <sheetData sheetId="0">
        <row r="175">
          <cell r="C175">
            <v>1246550.98</v>
          </cell>
        </row>
        <row r="176">
          <cell r="C176">
            <v>22320098.140000001</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RESUPUESTO VS EJERCIDO"/>
      <sheetName val="EDO ACTIVIDADES"/>
      <sheetName val="BALANCE"/>
      <sheetName val="FLUJO "/>
      <sheetName val="ANALITICA FLUJO"/>
      <sheetName val="PASIVOS"/>
      <sheetName val="CONCILIACION"/>
      <sheetName val="Hoja1"/>
    </sheetNames>
    <sheetDataSet>
      <sheetData sheetId="0">
        <row r="13">
          <cell r="BB13">
            <v>10915162.199999999</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6.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29.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330.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31.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32.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334.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335.xml.rels><?xml version="1.0" encoding="UTF-8" standalone="yes"?>
<Relationships xmlns="http://schemas.openxmlformats.org/package/2006/relationships"><Relationship Id="rId1" Type="http://schemas.openxmlformats.org/officeDocument/2006/relationships/printerSettings" Target="../printerSettings/printerSettings328.bin"/></Relationships>
</file>

<file path=xl/worksheets/_rels/sheet336.xml.rels><?xml version="1.0" encoding="UTF-8" standalone="yes"?>
<Relationships xmlns="http://schemas.openxmlformats.org/package/2006/relationships"><Relationship Id="rId1" Type="http://schemas.openxmlformats.org/officeDocument/2006/relationships/printerSettings" Target="../printerSettings/printerSettings329.bin"/></Relationships>
</file>

<file path=xl/worksheets/_rels/sheet337.xml.rels><?xml version="1.0" encoding="UTF-8" standalone="yes"?>
<Relationships xmlns="http://schemas.openxmlformats.org/package/2006/relationships"><Relationship Id="rId1" Type="http://schemas.openxmlformats.org/officeDocument/2006/relationships/printerSettings" Target="../printerSettings/printerSettings330.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332.bin"/></Relationships>
</file>

<file path=xl/worksheets/_rels/sheet340.xml.rels><?xml version="1.0" encoding="UTF-8" standalone="yes"?>
<Relationships xmlns="http://schemas.openxmlformats.org/package/2006/relationships"><Relationship Id="rId1" Type="http://schemas.openxmlformats.org/officeDocument/2006/relationships/printerSettings" Target="../printerSettings/printerSettings333.bin"/></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334.bin"/></Relationships>
</file>

<file path=xl/worksheets/_rels/sheet342.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_rels/sheet343.xml.rels><?xml version="1.0" encoding="UTF-8" standalone="yes"?>
<Relationships xmlns="http://schemas.openxmlformats.org/package/2006/relationships"><Relationship Id="rId1" Type="http://schemas.openxmlformats.org/officeDocument/2006/relationships/printerSettings" Target="../printerSettings/printerSettings336.bin"/></Relationships>
</file>

<file path=xl/worksheets/_rels/sheet344.xml.rels><?xml version="1.0" encoding="UTF-8" standalone="yes"?>
<Relationships xmlns="http://schemas.openxmlformats.org/package/2006/relationships"><Relationship Id="rId1" Type="http://schemas.openxmlformats.org/officeDocument/2006/relationships/printerSettings" Target="../printerSettings/printerSettings337.bin"/></Relationships>
</file>

<file path=xl/worksheets/_rels/sheet345.xml.rels><?xml version="1.0" encoding="UTF-8" standalone="yes"?>
<Relationships xmlns="http://schemas.openxmlformats.org/package/2006/relationships"><Relationship Id="rId1" Type="http://schemas.openxmlformats.org/officeDocument/2006/relationships/printerSettings" Target="../printerSettings/printerSettings338.bin"/></Relationships>
</file>

<file path=xl/worksheets/_rels/sheet346.xml.rels><?xml version="1.0" encoding="UTF-8" standalone="yes"?>
<Relationships xmlns="http://schemas.openxmlformats.org/package/2006/relationships"><Relationship Id="rId1" Type="http://schemas.openxmlformats.org/officeDocument/2006/relationships/printerSettings" Target="../printerSettings/printerSettings339.bin"/></Relationships>
</file>

<file path=xl/worksheets/_rels/sheet347.xml.rels><?xml version="1.0" encoding="UTF-8" standalone="yes"?>
<Relationships xmlns="http://schemas.openxmlformats.org/package/2006/relationships"><Relationship Id="rId1" Type="http://schemas.openxmlformats.org/officeDocument/2006/relationships/printerSettings" Target="../printerSettings/printerSettings340.bin"/></Relationships>
</file>

<file path=xl/worksheets/_rels/sheet348.xml.rels><?xml version="1.0" encoding="UTF-8" standalone="yes"?>
<Relationships xmlns="http://schemas.openxmlformats.org/package/2006/relationships"><Relationship Id="rId1" Type="http://schemas.openxmlformats.org/officeDocument/2006/relationships/printerSettings" Target="../printerSettings/printerSettings341.bin"/></Relationships>
</file>

<file path=xl/worksheets/_rels/sheet349.xml.rels><?xml version="1.0" encoding="UTF-8" standalone="yes"?>
<Relationships xmlns="http://schemas.openxmlformats.org/package/2006/relationships"><Relationship Id="rId1" Type="http://schemas.openxmlformats.org/officeDocument/2006/relationships/printerSettings" Target="../printerSettings/printerSettings342.bin"/></Relationships>
</file>

<file path=xl/worksheets/_rels/sheet350.xml.rels><?xml version="1.0" encoding="UTF-8" standalone="yes"?>
<Relationships xmlns="http://schemas.openxmlformats.org/package/2006/relationships"><Relationship Id="rId1" Type="http://schemas.openxmlformats.org/officeDocument/2006/relationships/printerSettings" Target="../printerSettings/printerSettings343.bin"/></Relationships>
</file>

<file path=xl/worksheets/_rels/sheet351.xml.rels><?xml version="1.0" encoding="UTF-8" standalone="yes"?>
<Relationships xmlns="http://schemas.openxmlformats.org/package/2006/relationships"><Relationship Id="rId1" Type="http://schemas.openxmlformats.org/officeDocument/2006/relationships/printerSettings" Target="../printerSettings/printerSettings344.bin"/></Relationships>
</file>

<file path=xl/worksheets/_rels/sheet352.xml.rels><?xml version="1.0" encoding="UTF-8" standalone="yes"?>
<Relationships xmlns="http://schemas.openxmlformats.org/package/2006/relationships"><Relationship Id="rId1" Type="http://schemas.openxmlformats.org/officeDocument/2006/relationships/printerSettings" Target="../printerSettings/printerSettings345.bin"/></Relationships>
</file>

<file path=xl/worksheets/_rels/sheet353.xml.rels><?xml version="1.0" encoding="UTF-8" standalone="yes"?>
<Relationships xmlns="http://schemas.openxmlformats.org/package/2006/relationships"><Relationship Id="rId1" Type="http://schemas.openxmlformats.org/officeDocument/2006/relationships/printerSettings" Target="../printerSettings/printerSettings346.bin"/></Relationships>
</file>

<file path=xl/worksheets/_rels/sheet354.xml.rels><?xml version="1.0" encoding="UTF-8" standalone="yes"?>
<Relationships xmlns="http://schemas.openxmlformats.org/package/2006/relationships"><Relationship Id="rId1" Type="http://schemas.openxmlformats.org/officeDocument/2006/relationships/printerSettings" Target="../printerSettings/printerSettings347.bin"/></Relationships>
</file>

<file path=xl/worksheets/_rels/sheet355.xml.rels><?xml version="1.0" encoding="UTF-8" standalone="yes"?>
<Relationships xmlns="http://schemas.openxmlformats.org/package/2006/relationships"><Relationship Id="rId1" Type="http://schemas.openxmlformats.org/officeDocument/2006/relationships/printerSettings" Target="../printerSettings/printerSettings348.bin"/></Relationships>
</file>

<file path=xl/worksheets/_rels/sheet356.xml.rels><?xml version="1.0" encoding="UTF-8" standalone="yes"?>
<Relationships xmlns="http://schemas.openxmlformats.org/package/2006/relationships"><Relationship Id="rId1" Type="http://schemas.openxmlformats.org/officeDocument/2006/relationships/printerSettings" Target="../printerSettings/printerSettings349.bin"/></Relationships>
</file>

<file path=xl/worksheets/_rels/sheet357.xml.rels><?xml version="1.0" encoding="UTF-8" standalone="yes"?>
<Relationships xmlns="http://schemas.openxmlformats.org/package/2006/relationships"><Relationship Id="rId1" Type="http://schemas.openxmlformats.org/officeDocument/2006/relationships/printerSettings" Target="../printerSettings/printerSettings350.bin"/></Relationships>
</file>

<file path=xl/worksheets/_rels/sheet358.xml.rels><?xml version="1.0" encoding="UTF-8" standalone="yes"?>
<Relationships xmlns="http://schemas.openxmlformats.org/package/2006/relationships"><Relationship Id="rId1" Type="http://schemas.openxmlformats.org/officeDocument/2006/relationships/printerSettings" Target="../printerSettings/printerSettings351.bin"/></Relationships>
</file>

<file path=xl/worksheets/_rels/sheet359.xml.rels><?xml version="1.0" encoding="UTF-8" standalone="yes"?>
<Relationships xmlns="http://schemas.openxmlformats.org/package/2006/relationships"><Relationship Id="rId1" Type="http://schemas.openxmlformats.org/officeDocument/2006/relationships/printerSettings" Target="../printerSettings/printerSettings352.bin"/></Relationships>
</file>

<file path=xl/worksheets/_rels/sheet360.xml.rels><?xml version="1.0" encoding="UTF-8" standalone="yes"?>
<Relationships xmlns="http://schemas.openxmlformats.org/package/2006/relationships"><Relationship Id="rId1" Type="http://schemas.openxmlformats.org/officeDocument/2006/relationships/printerSettings" Target="../printerSettings/printerSettings353.bin"/></Relationships>
</file>

<file path=xl/worksheets/_rels/sheet361.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362.xml.rels><?xml version="1.0" encoding="UTF-8" standalone="yes"?>
<Relationships xmlns="http://schemas.openxmlformats.org/package/2006/relationships"><Relationship Id="rId1" Type="http://schemas.openxmlformats.org/officeDocument/2006/relationships/printerSettings" Target="../printerSettings/printerSettings355.bin"/></Relationships>
</file>

<file path=xl/worksheets/_rels/sheet363.xml.rels><?xml version="1.0" encoding="UTF-8" standalone="yes"?>
<Relationships xmlns="http://schemas.openxmlformats.org/package/2006/relationships"><Relationship Id="rId1" Type="http://schemas.openxmlformats.org/officeDocument/2006/relationships/printerSettings" Target="../printerSettings/printerSettings356.bin"/></Relationships>
</file>

<file path=xl/worksheets/_rels/sheet365.xml.rels><?xml version="1.0" encoding="UTF-8" standalone="yes"?>
<Relationships xmlns="http://schemas.openxmlformats.org/package/2006/relationships"><Relationship Id="rId1" Type="http://schemas.openxmlformats.org/officeDocument/2006/relationships/printerSettings" Target="../printerSettings/printerSettings357.bin"/></Relationships>
</file>

<file path=xl/worksheets/_rels/sheet366.xml.rels><?xml version="1.0" encoding="UTF-8" standalone="yes"?>
<Relationships xmlns="http://schemas.openxmlformats.org/package/2006/relationships"><Relationship Id="rId1" Type="http://schemas.openxmlformats.org/officeDocument/2006/relationships/printerSettings" Target="../printerSettings/printerSettings358.bin"/></Relationships>
</file>

<file path=xl/worksheets/_rels/sheet367.xml.rels><?xml version="1.0" encoding="UTF-8" standalone="yes"?>
<Relationships xmlns="http://schemas.openxmlformats.org/package/2006/relationships"><Relationship Id="rId1" Type="http://schemas.openxmlformats.org/officeDocument/2006/relationships/printerSettings" Target="../printerSettings/printerSettings359.bin"/></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360.bin"/></Relationships>
</file>

<file path=xl/worksheets/_rels/sheet369.xml.rels><?xml version="1.0" encoding="UTF-8" standalone="yes"?>
<Relationships xmlns="http://schemas.openxmlformats.org/package/2006/relationships"><Relationship Id="rId1" Type="http://schemas.openxmlformats.org/officeDocument/2006/relationships/printerSettings" Target="../printerSettings/printerSettings361.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362.bin"/></Relationships>
</file>

<file path=xl/worksheets/_rels/sheet371.xml.rels><?xml version="1.0" encoding="UTF-8" standalone="yes"?>
<Relationships xmlns="http://schemas.openxmlformats.org/package/2006/relationships"><Relationship Id="rId1" Type="http://schemas.openxmlformats.org/officeDocument/2006/relationships/printerSettings" Target="../printerSettings/printerSettings363.bin"/></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364.bin"/></Relationships>
</file>

<file path=xl/worksheets/_rels/sheet373.xml.rels><?xml version="1.0" encoding="UTF-8" standalone="yes"?>
<Relationships xmlns="http://schemas.openxmlformats.org/package/2006/relationships"><Relationship Id="rId1" Type="http://schemas.openxmlformats.org/officeDocument/2006/relationships/printerSettings" Target="../printerSettings/printerSettings365.bin"/></Relationships>
</file>

<file path=xl/worksheets/_rels/sheet374.xml.rels><?xml version="1.0" encoding="UTF-8" standalone="yes"?>
<Relationships xmlns="http://schemas.openxmlformats.org/package/2006/relationships"><Relationship Id="rId1" Type="http://schemas.openxmlformats.org/officeDocument/2006/relationships/printerSettings" Target="../printerSettings/printerSettings366.bin"/></Relationships>
</file>

<file path=xl/worksheets/_rels/sheet375.xml.rels><?xml version="1.0" encoding="UTF-8" standalone="yes"?>
<Relationships xmlns="http://schemas.openxmlformats.org/package/2006/relationships"><Relationship Id="rId1" Type="http://schemas.openxmlformats.org/officeDocument/2006/relationships/printerSettings" Target="../printerSettings/printerSettings367.bin"/></Relationships>
</file>

<file path=xl/worksheets/_rels/sheet376.xml.rels><?xml version="1.0" encoding="UTF-8" standalone="yes"?>
<Relationships xmlns="http://schemas.openxmlformats.org/package/2006/relationships"><Relationship Id="rId1" Type="http://schemas.openxmlformats.org/officeDocument/2006/relationships/printerSettings" Target="../printerSettings/printerSettings368.bin"/></Relationships>
</file>

<file path=xl/worksheets/_rels/sheet377.xml.rels><?xml version="1.0" encoding="UTF-8" standalone="yes"?>
<Relationships xmlns="http://schemas.openxmlformats.org/package/2006/relationships"><Relationship Id="rId1" Type="http://schemas.openxmlformats.org/officeDocument/2006/relationships/printerSettings" Target="../printerSettings/printerSettings369.bin"/></Relationships>
</file>

<file path=xl/worksheets/_rels/sheet378.xml.rels><?xml version="1.0" encoding="UTF-8" standalone="yes"?>
<Relationships xmlns="http://schemas.openxmlformats.org/package/2006/relationships"><Relationship Id="rId1" Type="http://schemas.openxmlformats.org/officeDocument/2006/relationships/printerSettings" Target="../printerSettings/printerSettings370.bin"/></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371.bin"/></Relationships>
</file>

<file path=xl/worksheets/_rels/sheet380.xml.rels><?xml version="1.0" encoding="UTF-8" standalone="yes"?>
<Relationships xmlns="http://schemas.openxmlformats.org/package/2006/relationships"><Relationship Id="rId1" Type="http://schemas.openxmlformats.org/officeDocument/2006/relationships/printerSettings" Target="../printerSettings/printerSettings372.bin"/></Relationships>
</file>

<file path=xl/worksheets/_rels/sheet381.xml.rels><?xml version="1.0" encoding="UTF-8" standalone="yes"?>
<Relationships xmlns="http://schemas.openxmlformats.org/package/2006/relationships"><Relationship Id="rId1" Type="http://schemas.openxmlformats.org/officeDocument/2006/relationships/printerSettings" Target="../printerSettings/printerSettings373.bin"/></Relationships>
</file>

<file path=xl/worksheets/_rels/sheet382.xml.rels><?xml version="1.0" encoding="UTF-8" standalone="yes"?>
<Relationships xmlns="http://schemas.openxmlformats.org/package/2006/relationships"><Relationship Id="rId1" Type="http://schemas.openxmlformats.org/officeDocument/2006/relationships/printerSettings" Target="../printerSettings/printerSettings374.bin"/></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375.bin"/></Relationships>
</file>

<file path=xl/worksheets/_rels/sheet384.xml.rels><?xml version="1.0" encoding="UTF-8" standalone="yes"?>
<Relationships xmlns="http://schemas.openxmlformats.org/package/2006/relationships"><Relationship Id="rId1" Type="http://schemas.openxmlformats.org/officeDocument/2006/relationships/printerSettings" Target="../printerSettings/printerSettings376.bin"/></Relationships>
</file>

<file path=xl/worksheets/_rels/sheet385.xml.rels><?xml version="1.0" encoding="UTF-8" standalone="yes"?>
<Relationships xmlns="http://schemas.openxmlformats.org/package/2006/relationships"><Relationship Id="rId1" Type="http://schemas.openxmlformats.org/officeDocument/2006/relationships/printerSettings" Target="../printerSettings/printerSettings377.bin"/></Relationships>
</file>

<file path=xl/worksheets/_rels/sheet386.xml.rels><?xml version="1.0" encoding="UTF-8" standalone="yes"?>
<Relationships xmlns="http://schemas.openxmlformats.org/package/2006/relationships"><Relationship Id="rId1" Type="http://schemas.openxmlformats.org/officeDocument/2006/relationships/printerSettings" Target="../printerSettings/printerSettings378.bin"/></Relationships>
</file>

<file path=xl/worksheets/_rels/sheet387.xml.rels><?xml version="1.0" encoding="UTF-8" standalone="yes"?>
<Relationships xmlns="http://schemas.openxmlformats.org/package/2006/relationships"><Relationship Id="rId1" Type="http://schemas.openxmlformats.org/officeDocument/2006/relationships/printerSettings" Target="../printerSettings/printerSettings379.bin"/></Relationships>
</file>

<file path=xl/worksheets/_rels/sheet388.xml.rels><?xml version="1.0" encoding="UTF-8" standalone="yes"?>
<Relationships xmlns="http://schemas.openxmlformats.org/package/2006/relationships"><Relationship Id="rId1" Type="http://schemas.openxmlformats.org/officeDocument/2006/relationships/printerSettings" Target="../printerSettings/printerSettings380.bin"/></Relationships>
</file>

<file path=xl/worksheets/_rels/sheet389.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_rels/sheet390.xml.rels><?xml version="1.0" encoding="UTF-8" standalone="yes"?>
<Relationships xmlns="http://schemas.openxmlformats.org/package/2006/relationships"><Relationship Id="rId1" Type="http://schemas.openxmlformats.org/officeDocument/2006/relationships/printerSettings" Target="../printerSettings/printerSettings382.bin"/></Relationships>
</file>

<file path=xl/worksheets/_rels/sheet391.xml.rels><?xml version="1.0" encoding="UTF-8" standalone="yes"?>
<Relationships xmlns="http://schemas.openxmlformats.org/package/2006/relationships"><Relationship Id="rId1" Type="http://schemas.openxmlformats.org/officeDocument/2006/relationships/printerSettings" Target="../printerSettings/printerSettings383.bin"/></Relationships>
</file>

<file path=xl/worksheets/_rels/sheet392.xml.rels><?xml version="1.0" encoding="UTF-8" standalone="yes"?>
<Relationships xmlns="http://schemas.openxmlformats.org/package/2006/relationships"><Relationship Id="rId1" Type="http://schemas.openxmlformats.org/officeDocument/2006/relationships/printerSettings" Target="../printerSettings/printerSettings384.bin"/></Relationships>
</file>

<file path=xl/worksheets/_rels/sheet393.xml.rels><?xml version="1.0" encoding="UTF-8" standalone="yes"?>
<Relationships xmlns="http://schemas.openxmlformats.org/package/2006/relationships"><Relationship Id="rId1" Type="http://schemas.openxmlformats.org/officeDocument/2006/relationships/printerSettings" Target="../printerSettings/printerSettings385.bin"/></Relationships>
</file>

<file path=xl/worksheets/_rels/sheet394.xml.rels><?xml version="1.0" encoding="UTF-8" standalone="yes"?>
<Relationships xmlns="http://schemas.openxmlformats.org/package/2006/relationships"><Relationship Id="rId1" Type="http://schemas.openxmlformats.org/officeDocument/2006/relationships/printerSettings" Target="../printerSettings/printerSettings386.bin"/></Relationships>
</file>

<file path=xl/worksheets/_rels/sheet395.xml.rels><?xml version="1.0" encoding="UTF-8" standalone="yes"?>
<Relationships xmlns="http://schemas.openxmlformats.org/package/2006/relationships"><Relationship Id="rId1" Type="http://schemas.openxmlformats.org/officeDocument/2006/relationships/printerSettings" Target="../printerSettings/printerSettings387.bin"/></Relationships>
</file>

<file path=xl/worksheets/_rels/sheet396.xml.rels><?xml version="1.0" encoding="UTF-8" standalone="yes"?>
<Relationships xmlns="http://schemas.openxmlformats.org/package/2006/relationships"><Relationship Id="rId1" Type="http://schemas.openxmlformats.org/officeDocument/2006/relationships/printerSettings" Target="../printerSettings/printerSettings388.bin"/></Relationships>
</file>

<file path=xl/worksheets/_rels/sheet397.xml.rels><?xml version="1.0" encoding="UTF-8" standalone="yes"?>
<Relationships xmlns="http://schemas.openxmlformats.org/package/2006/relationships"><Relationship Id="rId1" Type="http://schemas.openxmlformats.org/officeDocument/2006/relationships/printerSettings" Target="../printerSettings/printerSettings389.bin"/></Relationships>
</file>

<file path=xl/worksheets/_rels/sheet398.xml.rels><?xml version="1.0" encoding="UTF-8" standalone="yes"?>
<Relationships xmlns="http://schemas.openxmlformats.org/package/2006/relationships"><Relationship Id="rId1" Type="http://schemas.openxmlformats.org/officeDocument/2006/relationships/printerSettings" Target="../printerSettings/printerSettings390.bin"/></Relationships>
</file>

<file path=xl/worksheets/_rels/sheet399.xml.rels><?xml version="1.0" encoding="UTF-8" standalone="yes"?>
<Relationships xmlns="http://schemas.openxmlformats.org/package/2006/relationships"><Relationship Id="rId1" Type="http://schemas.openxmlformats.org/officeDocument/2006/relationships/printerSettings" Target="../printerSettings/printerSettings391.bin"/></Relationships>
</file>

<file path=xl/worksheets/_rels/sheet400.xml.rels><?xml version="1.0" encoding="UTF-8" standalone="yes"?>
<Relationships xmlns="http://schemas.openxmlformats.org/package/2006/relationships"><Relationship Id="rId1" Type="http://schemas.openxmlformats.org/officeDocument/2006/relationships/printerSettings" Target="../printerSettings/printerSettings392.bin"/></Relationships>
</file>

<file path=xl/worksheets/_rels/sheet401.xml.rels><?xml version="1.0" encoding="UTF-8" standalone="yes"?>
<Relationships xmlns="http://schemas.openxmlformats.org/package/2006/relationships"><Relationship Id="rId1" Type="http://schemas.openxmlformats.org/officeDocument/2006/relationships/printerSettings" Target="../printerSettings/printerSettings393.bin"/></Relationships>
</file>

<file path=xl/worksheets/_rels/sheet402.xml.rels><?xml version="1.0" encoding="UTF-8" standalone="yes"?>
<Relationships xmlns="http://schemas.openxmlformats.org/package/2006/relationships"><Relationship Id="rId1" Type="http://schemas.openxmlformats.org/officeDocument/2006/relationships/printerSettings" Target="../printerSettings/printerSettings394.bin"/></Relationships>
</file>

<file path=xl/worksheets/_rels/sheet403.xml.rels><?xml version="1.0" encoding="UTF-8" standalone="yes"?>
<Relationships xmlns="http://schemas.openxmlformats.org/package/2006/relationships"><Relationship Id="rId1" Type="http://schemas.openxmlformats.org/officeDocument/2006/relationships/printerSettings" Target="../printerSettings/printerSettings395.bin"/></Relationships>
</file>

<file path=xl/worksheets/_rels/sheet404.xml.rels><?xml version="1.0" encoding="UTF-8" standalone="yes"?>
<Relationships xmlns="http://schemas.openxmlformats.org/package/2006/relationships"><Relationship Id="rId1" Type="http://schemas.openxmlformats.org/officeDocument/2006/relationships/printerSettings" Target="../printerSettings/printerSettings396.bin"/></Relationships>
</file>

<file path=xl/worksheets/_rels/sheet405.xml.rels><?xml version="1.0" encoding="UTF-8" standalone="yes"?>
<Relationships xmlns="http://schemas.openxmlformats.org/package/2006/relationships"><Relationship Id="rId1" Type="http://schemas.openxmlformats.org/officeDocument/2006/relationships/printerSettings" Target="../printerSettings/printerSettings397.bin"/></Relationships>
</file>

<file path=xl/worksheets/_rels/sheet406.xml.rels><?xml version="1.0" encoding="UTF-8" standalone="yes"?>
<Relationships xmlns="http://schemas.openxmlformats.org/package/2006/relationships"><Relationship Id="rId1" Type="http://schemas.openxmlformats.org/officeDocument/2006/relationships/printerSettings" Target="../printerSettings/printerSettings398.bin"/></Relationships>
</file>

<file path=xl/worksheets/_rels/sheet407.xml.rels><?xml version="1.0" encoding="UTF-8" standalone="yes"?>
<Relationships xmlns="http://schemas.openxmlformats.org/package/2006/relationships"><Relationship Id="rId1" Type="http://schemas.openxmlformats.org/officeDocument/2006/relationships/printerSettings" Target="../printerSettings/printerSettings399.bin"/></Relationships>
</file>

<file path=xl/worksheets/_rels/sheet408.xml.rels><?xml version="1.0" encoding="UTF-8" standalone="yes"?>
<Relationships xmlns="http://schemas.openxmlformats.org/package/2006/relationships"><Relationship Id="rId1" Type="http://schemas.openxmlformats.org/officeDocument/2006/relationships/printerSettings" Target="../printerSettings/printerSettings400.bin"/></Relationships>
</file>

<file path=xl/worksheets/_rels/sheet409.xml.rels><?xml version="1.0" encoding="UTF-8" standalone="yes"?>
<Relationships xmlns="http://schemas.openxmlformats.org/package/2006/relationships"><Relationship Id="rId1" Type="http://schemas.openxmlformats.org/officeDocument/2006/relationships/printerSettings" Target="../printerSettings/printerSettings401.bin"/></Relationships>
</file>

<file path=xl/worksheets/_rels/sheet410.xml.rels><?xml version="1.0" encoding="UTF-8" standalone="yes"?>
<Relationships xmlns="http://schemas.openxmlformats.org/package/2006/relationships"><Relationship Id="rId1" Type="http://schemas.openxmlformats.org/officeDocument/2006/relationships/printerSettings" Target="../printerSettings/printerSettings402.bin"/></Relationships>
</file>

<file path=xl/worksheets/_rels/sheet411.xml.rels><?xml version="1.0" encoding="UTF-8" standalone="yes"?>
<Relationships xmlns="http://schemas.openxmlformats.org/package/2006/relationships"><Relationship Id="rId1" Type="http://schemas.openxmlformats.org/officeDocument/2006/relationships/printerSettings" Target="../printerSettings/printerSettings403.bin"/></Relationships>
</file>

<file path=xl/worksheets/_rels/sheet412.xml.rels><?xml version="1.0" encoding="UTF-8" standalone="yes"?>
<Relationships xmlns="http://schemas.openxmlformats.org/package/2006/relationships"><Relationship Id="rId1" Type="http://schemas.openxmlformats.org/officeDocument/2006/relationships/printerSettings" Target="../printerSettings/printerSettings404.bin"/></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405.bin"/></Relationships>
</file>

<file path=xl/worksheets/_rels/sheet414.xml.rels><?xml version="1.0" encoding="UTF-8" standalone="yes"?>
<Relationships xmlns="http://schemas.openxmlformats.org/package/2006/relationships"><Relationship Id="rId1" Type="http://schemas.openxmlformats.org/officeDocument/2006/relationships/printerSettings" Target="../printerSettings/printerSettings406.bin"/></Relationships>
</file>

<file path=xl/worksheets/_rels/sheet415.xml.rels><?xml version="1.0" encoding="UTF-8" standalone="yes"?>
<Relationships xmlns="http://schemas.openxmlformats.org/package/2006/relationships"><Relationship Id="rId1" Type="http://schemas.openxmlformats.org/officeDocument/2006/relationships/printerSettings" Target="../printerSettings/printerSettings407.bin"/></Relationships>
</file>

<file path=xl/worksheets/_rels/sheet416.xml.rels><?xml version="1.0" encoding="UTF-8" standalone="yes"?>
<Relationships xmlns="http://schemas.openxmlformats.org/package/2006/relationships"><Relationship Id="rId1" Type="http://schemas.openxmlformats.org/officeDocument/2006/relationships/printerSettings" Target="../printerSettings/printerSettings408.bin"/></Relationships>
</file>

<file path=xl/worksheets/_rels/sheet417.xml.rels><?xml version="1.0" encoding="UTF-8" standalone="yes"?>
<Relationships xmlns="http://schemas.openxmlformats.org/package/2006/relationships"><Relationship Id="rId1" Type="http://schemas.openxmlformats.org/officeDocument/2006/relationships/printerSettings" Target="../printerSettings/printerSettings409.bin"/></Relationships>
</file>

<file path=xl/worksheets/_rels/sheet418.xml.rels><?xml version="1.0" encoding="UTF-8" standalone="yes"?>
<Relationships xmlns="http://schemas.openxmlformats.org/package/2006/relationships"><Relationship Id="rId1" Type="http://schemas.openxmlformats.org/officeDocument/2006/relationships/printerSettings" Target="../printerSettings/printerSettings410.bin"/></Relationships>
</file>

<file path=xl/worksheets/_rels/sheet419.xml.rels><?xml version="1.0" encoding="UTF-8" standalone="yes"?>
<Relationships xmlns="http://schemas.openxmlformats.org/package/2006/relationships"><Relationship Id="rId1" Type="http://schemas.openxmlformats.org/officeDocument/2006/relationships/printerSettings" Target="../printerSettings/printerSettings411.bin"/></Relationships>
</file>

<file path=xl/worksheets/_rels/sheet420.xml.rels><?xml version="1.0" encoding="UTF-8" standalone="yes"?>
<Relationships xmlns="http://schemas.openxmlformats.org/package/2006/relationships"><Relationship Id="rId1" Type="http://schemas.openxmlformats.org/officeDocument/2006/relationships/printerSettings" Target="../printerSettings/printerSettings412.bin"/></Relationships>
</file>

<file path=xl/worksheets/_rels/sheet421.xml.rels><?xml version="1.0" encoding="UTF-8" standalone="yes"?>
<Relationships xmlns="http://schemas.openxmlformats.org/package/2006/relationships"><Relationship Id="rId1" Type="http://schemas.openxmlformats.org/officeDocument/2006/relationships/printerSettings" Target="../printerSettings/printerSettings413.bin"/></Relationships>
</file>

<file path=xl/worksheets/_rels/sheet422.xml.rels><?xml version="1.0" encoding="UTF-8" standalone="yes"?>
<Relationships xmlns="http://schemas.openxmlformats.org/package/2006/relationships"><Relationship Id="rId1" Type="http://schemas.openxmlformats.org/officeDocument/2006/relationships/printerSettings" Target="../printerSettings/printerSettings414.bin"/></Relationships>
</file>

<file path=xl/worksheets/_rels/sheet423.xml.rels><?xml version="1.0" encoding="UTF-8" standalone="yes"?>
<Relationships xmlns="http://schemas.openxmlformats.org/package/2006/relationships"><Relationship Id="rId1" Type="http://schemas.openxmlformats.org/officeDocument/2006/relationships/printerSettings" Target="../printerSettings/printerSettings415.bin"/></Relationships>
</file>

<file path=xl/worksheets/_rels/sheet424.xml.rels><?xml version="1.0" encoding="UTF-8" standalone="yes"?>
<Relationships xmlns="http://schemas.openxmlformats.org/package/2006/relationships"><Relationship Id="rId1" Type="http://schemas.openxmlformats.org/officeDocument/2006/relationships/printerSettings" Target="../printerSettings/printerSettings416.bin"/></Relationships>
</file>

<file path=xl/worksheets/_rels/sheet425.xml.rels><?xml version="1.0" encoding="UTF-8" standalone="yes"?>
<Relationships xmlns="http://schemas.openxmlformats.org/package/2006/relationships"><Relationship Id="rId1" Type="http://schemas.openxmlformats.org/officeDocument/2006/relationships/printerSettings" Target="../printerSettings/printerSettings417.bin"/></Relationships>
</file>

<file path=xl/worksheets/_rels/sheet426.xml.rels><?xml version="1.0" encoding="UTF-8" standalone="yes"?>
<Relationships xmlns="http://schemas.openxmlformats.org/package/2006/relationships"><Relationship Id="rId1" Type="http://schemas.openxmlformats.org/officeDocument/2006/relationships/printerSettings" Target="../printerSettings/printerSettings418.bin"/></Relationships>
</file>

<file path=xl/worksheets/_rels/sheet427.xml.rels><?xml version="1.0" encoding="UTF-8" standalone="yes"?>
<Relationships xmlns="http://schemas.openxmlformats.org/package/2006/relationships"><Relationship Id="rId1" Type="http://schemas.openxmlformats.org/officeDocument/2006/relationships/printerSettings" Target="../printerSettings/printerSettings419.bin"/></Relationships>
</file>

<file path=xl/worksheets/_rels/sheet428.xml.rels><?xml version="1.0" encoding="UTF-8" standalone="yes"?>
<Relationships xmlns="http://schemas.openxmlformats.org/package/2006/relationships"><Relationship Id="rId1" Type="http://schemas.openxmlformats.org/officeDocument/2006/relationships/printerSettings" Target="../printerSettings/printerSettings420.bin"/></Relationships>
</file>

<file path=xl/worksheets/_rels/sheet429.xml.rels><?xml version="1.0" encoding="UTF-8" standalone="yes"?>
<Relationships xmlns="http://schemas.openxmlformats.org/package/2006/relationships"><Relationship Id="rId1" Type="http://schemas.openxmlformats.org/officeDocument/2006/relationships/printerSettings" Target="../printerSettings/printerSettings421.bin"/></Relationships>
</file>

<file path=xl/worksheets/_rels/sheet430.xml.rels><?xml version="1.0" encoding="UTF-8" standalone="yes"?>
<Relationships xmlns="http://schemas.openxmlformats.org/package/2006/relationships"><Relationship Id="rId1" Type="http://schemas.openxmlformats.org/officeDocument/2006/relationships/printerSettings" Target="../printerSettings/printerSettings422.bin"/></Relationships>
</file>

<file path=xl/worksheets/_rels/sheet431.xml.rels><?xml version="1.0" encoding="UTF-8" standalone="yes"?>
<Relationships xmlns="http://schemas.openxmlformats.org/package/2006/relationships"><Relationship Id="rId1" Type="http://schemas.openxmlformats.org/officeDocument/2006/relationships/printerSettings" Target="../printerSettings/printerSettings423.bin"/></Relationships>
</file>

<file path=xl/worksheets/_rels/sheet432.xml.rels><?xml version="1.0" encoding="UTF-8" standalone="yes"?>
<Relationships xmlns="http://schemas.openxmlformats.org/package/2006/relationships"><Relationship Id="rId1" Type="http://schemas.openxmlformats.org/officeDocument/2006/relationships/printerSettings" Target="../printerSettings/printerSettings424.bin"/></Relationships>
</file>

<file path=xl/worksheets/_rels/sheet433.xml.rels><?xml version="1.0" encoding="UTF-8" standalone="yes"?>
<Relationships xmlns="http://schemas.openxmlformats.org/package/2006/relationships"><Relationship Id="rId1" Type="http://schemas.openxmlformats.org/officeDocument/2006/relationships/printerSettings" Target="../printerSettings/printerSettings425.bin"/></Relationships>
</file>

<file path=xl/worksheets/_rels/sheet434.xml.rels><?xml version="1.0" encoding="UTF-8" standalone="yes"?>
<Relationships xmlns="http://schemas.openxmlformats.org/package/2006/relationships"><Relationship Id="rId1" Type="http://schemas.openxmlformats.org/officeDocument/2006/relationships/printerSettings" Target="../printerSettings/printerSettings426.bin"/></Relationships>
</file>

<file path=xl/worksheets/_rels/sheet435.xml.rels><?xml version="1.0" encoding="UTF-8" standalone="yes"?>
<Relationships xmlns="http://schemas.openxmlformats.org/package/2006/relationships"><Relationship Id="rId1" Type="http://schemas.openxmlformats.org/officeDocument/2006/relationships/printerSettings" Target="../printerSettings/printerSettings427.bin"/></Relationships>
</file>

<file path=xl/worksheets/_rels/sheet436.xml.rels><?xml version="1.0" encoding="UTF-8" standalone="yes"?>
<Relationships xmlns="http://schemas.openxmlformats.org/package/2006/relationships"><Relationship Id="rId1" Type="http://schemas.openxmlformats.org/officeDocument/2006/relationships/printerSettings" Target="../printerSettings/printerSettings428.bin"/></Relationships>
</file>

<file path=xl/worksheets/_rels/sheet437.xml.rels><?xml version="1.0" encoding="UTF-8" standalone="yes"?>
<Relationships xmlns="http://schemas.openxmlformats.org/package/2006/relationships"><Relationship Id="rId1" Type="http://schemas.openxmlformats.org/officeDocument/2006/relationships/printerSettings" Target="../printerSettings/printerSettings429.bin"/></Relationships>
</file>

<file path=xl/worksheets/_rels/sheet438.xml.rels><?xml version="1.0" encoding="UTF-8" standalone="yes"?>
<Relationships xmlns="http://schemas.openxmlformats.org/package/2006/relationships"><Relationship Id="rId1" Type="http://schemas.openxmlformats.org/officeDocument/2006/relationships/printerSettings" Target="../printerSettings/printerSettings430.bin"/></Relationships>
</file>

<file path=xl/worksheets/_rels/sheet439.xml.rels><?xml version="1.0" encoding="UTF-8" standalone="yes"?>
<Relationships xmlns="http://schemas.openxmlformats.org/package/2006/relationships"><Relationship Id="rId1" Type="http://schemas.openxmlformats.org/officeDocument/2006/relationships/printerSettings" Target="../printerSettings/printerSettings431.bin"/></Relationships>
</file>

<file path=xl/worksheets/_rels/sheet440.xml.rels><?xml version="1.0" encoding="UTF-8" standalone="yes"?>
<Relationships xmlns="http://schemas.openxmlformats.org/package/2006/relationships"><Relationship Id="rId1" Type="http://schemas.openxmlformats.org/officeDocument/2006/relationships/printerSettings" Target="../printerSettings/printerSettings432.bin"/></Relationships>
</file>

<file path=xl/worksheets/_rels/sheet441.xml.rels><?xml version="1.0" encoding="UTF-8" standalone="yes"?>
<Relationships xmlns="http://schemas.openxmlformats.org/package/2006/relationships"><Relationship Id="rId1" Type="http://schemas.openxmlformats.org/officeDocument/2006/relationships/printerSettings" Target="../printerSettings/printerSettings433.bin"/></Relationships>
</file>

<file path=xl/worksheets/_rels/sheet442.xml.rels><?xml version="1.0" encoding="UTF-8" standalone="yes"?>
<Relationships xmlns="http://schemas.openxmlformats.org/package/2006/relationships"><Relationship Id="rId1" Type="http://schemas.openxmlformats.org/officeDocument/2006/relationships/printerSettings" Target="../printerSettings/printerSettings434.bin"/></Relationships>
</file>

<file path=xl/worksheets/_rels/sheet443.xml.rels><?xml version="1.0" encoding="UTF-8" standalone="yes"?>
<Relationships xmlns="http://schemas.openxmlformats.org/package/2006/relationships"><Relationship Id="rId1" Type="http://schemas.openxmlformats.org/officeDocument/2006/relationships/printerSettings" Target="../printerSettings/printerSettings435.bin"/></Relationships>
</file>

<file path=xl/worksheets/_rels/sheet444.xml.rels><?xml version="1.0" encoding="UTF-8" standalone="yes"?>
<Relationships xmlns="http://schemas.openxmlformats.org/package/2006/relationships"><Relationship Id="rId1" Type="http://schemas.openxmlformats.org/officeDocument/2006/relationships/printerSettings" Target="../printerSettings/printerSettings436.bin"/></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437.bin"/></Relationships>
</file>

<file path=xl/worksheets/_rels/sheet446.xml.rels><?xml version="1.0" encoding="UTF-8" standalone="yes"?>
<Relationships xmlns="http://schemas.openxmlformats.org/package/2006/relationships"><Relationship Id="rId1" Type="http://schemas.openxmlformats.org/officeDocument/2006/relationships/printerSettings" Target="../printerSettings/printerSettings438.bin"/></Relationships>
</file>

<file path=xl/worksheets/_rels/sheet447.xml.rels><?xml version="1.0" encoding="UTF-8" standalone="yes"?>
<Relationships xmlns="http://schemas.openxmlformats.org/package/2006/relationships"><Relationship Id="rId1" Type="http://schemas.openxmlformats.org/officeDocument/2006/relationships/printerSettings" Target="../printerSettings/printerSettings439.bin"/></Relationships>
</file>

<file path=xl/worksheets/_rels/sheet448.xml.rels><?xml version="1.0" encoding="UTF-8" standalone="yes"?>
<Relationships xmlns="http://schemas.openxmlformats.org/package/2006/relationships"><Relationship Id="rId1" Type="http://schemas.openxmlformats.org/officeDocument/2006/relationships/printerSettings" Target="../printerSettings/printerSettings440.bin"/></Relationships>
</file>

<file path=xl/worksheets/_rels/sheet449.xml.rels><?xml version="1.0" encoding="UTF-8" standalone="yes"?>
<Relationships xmlns="http://schemas.openxmlformats.org/package/2006/relationships"><Relationship Id="rId1" Type="http://schemas.openxmlformats.org/officeDocument/2006/relationships/printerSettings" Target="../printerSettings/printerSettings441.bin"/></Relationships>
</file>

<file path=xl/worksheets/_rels/sheet450.xml.rels><?xml version="1.0" encoding="UTF-8" standalone="yes"?>
<Relationships xmlns="http://schemas.openxmlformats.org/package/2006/relationships"><Relationship Id="rId1" Type="http://schemas.openxmlformats.org/officeDocument/2006/relationships/printerSettings" Target="../printerSettings/printerSettings442.bin"/></Relationships>
</file>

<file path=xl/worksheets/_rels/sheet451.xml.rels><?xml version="1.0" encoding="UTF-8" standalone="yes"?>
<Relationships xmlns="http://schemas.openxmlformats.org/package/2006/relationships"><Relationship Id="rId1" Type="http://schemas.openxmlformats.org/officeDocument/2006/relationships/printerSettings" Target="../printerSettings/printerSettings443.bin"/></Relationships>
</file>

<file path=xl/worksheets/_rels/sheet452.xml.rels><?xml version="1.0" encoding="UTF-8" standalone="yes"?>
<Relationships xmlns="http://schemas.openxmlformats.org/package/2006/relationships"><Relationship Id="rId1" Type="http://schemas.openxmlformats.org/officeDocument/2006/relationships/printerSettings" Target="../printerSettings/printerSettings444.bin"/></Relationships>
</file>

<file path=xl/worksheets/_rels/sheet453.xml.rels><?xml version="1.0" encoding="UTF-8" standalone="yes"?>
<Relationships xmlns="http://schemas.openxmlformats.org/package/2006/relationships"><Relationship Id="rId1" Type="http://schemas.openxmlformats.org/officeDocument/2006/relationships/printerSettings" Target="../printerSettings/printerSettings445.bin"/></Relationships>
</file>

<file path=xl/worksheets/_rels/sheet454.xml.rels><?xml version="1.0" encoding="UTF-8" standalone="yes"?>
<Relationships xmlns="http://schemas.openxmlformats.org/package/2006/relationships"><Relationship Id="rId1" Type="http://schemas.openxmlformats.org/officeDocument/2006/relationships/printerSettings" Target="../printerSettings/printerSettings446.bin"/></Relationships>
</file>

<file path=xl/worksheets/_rels/sheet455.xml.rels><?xml version="1.0" encoding="UTF-8" standalone="yes"?>
<Relationships xmlns="http://schemas.openxmlformats.org/package/2006/relationships"><Relationship Id="rId1" Type="http://schemas.openxmlformats.org/officeDocument/2006/relationships/printerSettings" Target="../printerSettings/printerSettings447.bin"/></Relationships>
</file>

<file path=xl/worksheets/_rels/sheet456.xml.rels><?xml version="1.0" encoding="UTF-8" standalone="yes"?>
<Relationships xmlns="http://schemas.openxmlformats.org/package/2006/relationships"><Relationship Id="rId1" Type="http://schemas.openxmlformats.org/officeDocument/2006/relationships/printerSettings" Target="../printerSettings/printerSettings448.bin"/></Relationships>
</file>

<file path=xl/worksheets/_rels/sheet457.xml.rels><?xml version="1.0" encoding="UTF-8" standalone="yes"?>
<Relationships xmlns="http://schemas.openxmlformats.org/package/2006/relationships"><Relationship Id="rId1" Type="http://schemas.openxmlformats.org/officeDocument/2006/relationships/printerSettings" Target="../printerSettings/printerSettings449.bin"/></Relationships>
</file>

<file path=xl/worksheets/_rels/sheet458.xml.rels><?xml version="1.0" encoding="UTF-8" standalone="yes"?>
<Relationships xmlns="http://schemas.openxmlformats.org/package/2006/relationships"><Relationship Id="rId1" Type="http://schemas.openxmlformats.org/officeDocument/2006/relationships/printerSettings" Target="../printerSettings/printerSettings450.bin"/></Relationships>
</file>

<file path=xl/worksheets/_rels/sheet459.xml.rels><?xml version="1.0" encoding="UTF-8" standalone="yes"?>
<Relationships xmlns="http://schemas.openxmlformats.org/package/2006/relationships"><Relationship Id="rId1" Type="http://schemas.openxmlformats.org/officeDocument/2006/relationships/printerSettings" Target="../printerSettings/printerSettings451.bin"/></Relationships>
</file>

<file path=xl/worksheets/_rels/sheet460.xml.rels><?xml version="1.0" encoding="UTF-8" standalone="yes"?>
<Relationships xmlns="http://schemas.openxmlformats.org/package/2006/relationships"><Relationship Id="rId1" Type="http://schemas.openxmlformats.org/officeDocument/2006/relationships/printerSettings" Target="../printerSettings/printerSettings452.bin"/></Relationships>
</file>

<file path=xl/worksheets/_rels/sheet461.xml.rels><?xml version="1.0" encoding="UTF-8" standalone="yes"?>
<Relationships xmlns="http://schemas.openxmlformats.org/package/2006/relationships"><Relationship Id="rId1" Type="http://schemas.openxmlformats.org/officeDocument/2006/relationships/printerSettings" Target="../printerSettings/printerSettings453.bin"/></Relationships>
</file>

<file path=xl/worksheets/_rels/sheet462.xml.rels><?xml version="1.0" encoding="UTF-8" standalone="yes"?>
<Relationships xmlns="http://schemas.openxmlformats.org/package/2006/relationships"><Relationship Id="rId1" Type="http://schemas.openxmlformats.org/officeDocument/2006/relationships/printerSettings" Target="../printerSettings/printerSettings454.bin"/></Relationships>
</file>

<file path=xl/worksheets/_rels/sheet463.xml.rels><?xml version="1.0" encoding="UTF-8" standalone="yes"?>
<Relationships xmlns="http://schemas.openxmlformats.org/package/2006/relationships"><Relationship Id="rId1" Type="http://schemas.openxmlformats.org/officeDocument/2006/relationships/printerSettings" Target="../printerSettings/printerSettings455.bin"/></Relationships>
</file>

<file path=xl/worksheets/_rels/sheet464.xml.rels><?xml version="1.0" encoding="UTF-8" standalone="yes"?>
<Relationships xmlns="http://schemas.openxmlformats.org/package/2006/relationships"><Relationship Id="rId1" Type="http://schemas.openxmlformats.org/officeDocument/2006/relationships/printerSettings" Target="../printerSettings/printerSettings456.bin"/></Relationships>
</file>

<file path=xl/worksheets/_rels/sheet465.xml.rels><?xml version="1.0" encoding="UTF-8" standalone="yes"?>
<Relationships xmlns="http://schemas.openxmlformats.org/package/2006/relationships"><Relationship Id="rId1" Type="http://schemas.openxmlformats.org/officeDocument/2006/relationships/printerSettings" Target="../printerSettings/printerSettings457.bin"/></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458.bin"/></Relationships>
</file>

<file path=xl/worksheets/_rels/sheet467.xml.rels><?xml version="1.0" encoding="UTF-8" standalone="yes"?>
<Relationships xmlns="http://schemas.openxmlformats.org/package/2006/relationships"><Relationship Id="rId1" Type="http://schemas.openxmlformats.org/officeDocument/2006/relationships/printerSettings" Target="../printerSettings/printerSettings459.bin"/></Relationships>
</file>

<file path=xl/worksheets/_rels/sheet468.xml.rels><?xml version="1.0" encoding="UTF-8" standalone="yes"?>
<Relationships xmlns="http://schemas.openxmlformats.org/package/2006/relationships"><Relationship Id="rId1" Type="http://schemas.openxmlformats.org/officeDocument/2006/relationships/printerSettings" Target="../printerSettings/printerSettings460.bin"/></Relationships>
</file>

<file path=xl/worksheets/_rels/sheet469.xml.rels><?xml version="1.0" encoding="UTF-8" standalone="yes"?>
<Relationships xmlns="http://schemas.openxmlformats.org/package/2006/relationships"><Relationship Id="rId1" Type="http://schemas.openxmlformats.org/officeDocument/2006/relationships/printerSettings" Target="../printerSettings/printerSettings461.bin"/></Relationships>
</file>

<file path=xl/worksheets/_rels/sheet470.xml.rels><?xml version="1.0" encoding="UTF-8" standalone="yes"?>
<Relationships xmlns="http://schemas.openxmlformats.org/package/2006/relationships"><Relationship Id="rId1" Type="http://schemas.openxmlformats.org/officeDocument/2006/relationships/printerSettings" Target="../printerSettings/printerSettings462.bin"/></Relationships>
</file>

<file path=xl/worksheets/_rels/sheet471.xml.rels><?xml version="1.0" encoding="UTF-8" standalone="yes"?>
<Relationships xmlns="http://schemas.openxmlformats.org/package/2006/relationships"><Relationship Id="rId1" Type="http://schemas.openxmlformats.org/officeDocument/2006/relationships/printerSettings" Target="../printerSettings/printerSettings463.bin"/></Relationships>
</file>

<file path=xl/worksheets/_rels/sheet472.xml.rels><?xml version="1.0" encoding="UTF-8" standalone="yes"?>
<Relationships xmlns="http://schemas.openxmlformats.org/package/2006/relationships"><Relationship Id="rId1" Type="http://schemas.openxmlformats.org/officeDocument/2006/relationships/printerSettings" Target="../printerSettings/printerSettings464.bin"/></Relationships>
</file>

<file path=xl/worksheets/_rels/sheet473.xml.rels><?xml version="1.0" encoding="UTF-8" standalone="yes"?>
<Relationships xmlns="http://schemas.openxmlformats.org/package/2006/relationships"><Relationship Id="rId1" Type="http://schemas.openxmlformats.org/officeDocument/2006/relationships/printerSettings" Target="../printerSettings/printerSettings465.bin"/></Relationships>
</file>

<file path=xl/worksheets/_rels/sheet474.xml.rels><?xml version="1.0" encoding="UTF-8" standalone="yes"?>
<Relationships xmlns="http://schemas.openxmlformats.org/package/2006/relationships"><Relationship Id="rId1" Type="http://schemas.openxmlformats.org/officeDocument/2006/relationships/printerSettings" Target="../printerSettings/printerSettings466.bin"/></Relationships>
</file>

<file path=xl/worksheets/_rels/sheet475.xml.rels><?xml version="1.0" encoding="UTF-8" standalone="yes"?>
<Relationships xmlns="http://schemas.openxmlformats.org/package/2006/relationships"><Relationship Id="rId1" Type="http://schemas.openxmlformats.org/officeDocument/2006/relationships/printerSettings" Target="../printerSettings/printerSettings467.bin"/></Relationships>
</file>

<file path=xl/worksheets/_rels/sheet476.xml.rels><?xml version="1.0" encoding="UTF-8" standalone="yes"?>
<Relationships xmlns="http://schemas.openxmlformats.org/package/2006/relationships"><Relationship Id="rId1" Type="http://schemas.openxmlformats.org/officeDocument/2006/relationships/printerSettings" Target="../printerSettings/printerSettings468.bin"/></Relationships>
</file>

<file path=xl/worksheets/_rels/sheet477.xml.rels><?xml version="1.0" encoding="UTF-8" standalone="yes"?>
<Relationships xmlns="http://schemas.openxmlformats.org/package/2006/relationships"><Relationship Id="rId1" Type="http://schemas.openxmlformats.org/officeDocument/2006/relationships/printerSettings" Target="../printerSettings/printerSettings469.bin"/></Relationships>
</file>

<file path=xl/worksheets/_rels/sheet478.xml.rels><?xml version="1.0" encoding="UTF-8" standalone="yes"?>
<Relationships xmlns="http://schemas.openxmlformats.org/package/2006/relationships"><Relationship Id="rId1" Type="http://schemas.openxmlformats.org/officeDocument/2006/relationships/printerSettings" Target="../printerSettings/printerSettings470.bin"/></Relationships>
</file>

<file path=xl/worksheets/_rels/sheet479.xml.rels><?xml version="1.0" encoding="UTF-8" standalone="yes"?>
<Relationships xmlns="http://schemas.openxmlformats.org/package/2006/relationships"><Relationship Id="rId1" Type="http://schemas.openxmlformats.org/officeDocument/2006/relationships/printerSettings" Target="../printerSettings/printerSettings471.bin"/></Relationships>
</file>

<file path=xl/worksheets/_rels/sheet480.xml.rels><?xml version="1.0" encoding="UTF-8" standalone="yes"?>
<Relationships xmlns="http://schemas.openxmlformats.org/package/2006/relationships"><Relationship Id="rId1" Type="http://schemas.openxmlformats.org/officeDocument/2006/relationships/printerSettings" Target="../printerSettings/printerSettings472.bin"/></Relationships>
</file>

<file path=xl/worksheets/_rels/sheet481.xml.rels><?xml version="1.0" encoding="UTF-8" standalone="yes"?>
<Relationships xmlns="http://schemas.openxmlformats.org/package/2006/relationships"><Relationship Id="rId1" Type="http://schemas.openxmlformats.org/officeDocument/2006/relationships/printerSettings" Target="../printerSettings/printerSettings473.bin"/></Relationships>
</file>

<file path=xl/worksheets/_rels/sheet482.xml.rels><?xml version="1.0" encoding="UTF-8" standalone="yes"?>
<Relationships xmlns="http://schemas.openxmlformats.org/package/2006/relationships"><Relationship Id="rId1" Type="http://schemas.openxmlformats.org/officeDocument/2006/relationships/printerSettings" Target="../printerSettings/printerSettings474.bin"/></Relationships>
</file>

<file path=xl/worksheets/_rels/sheet483.xml.rels><?xml version="1.0" encoding="UTF-8" standalone="yes"?>
<Relationships xmlns="http://schemas.openxmlformats.org/package/2006/relationships"><Relationship Id="rId1" Type="http://schemas.openxmlformats.org/officeDocument/2006/relationships/printerSettings" Target="../printerSettings/printerSettings475.bin"/></Relationships>
</file>

<file path=xl/worksheets/_rels/sheet484.xml.rels><?xml version="1.0" encoding="UTF-8" standalone="yes"?>
<Relationships xmlns="http://schemas.openxmlformats.org/package/2006/relationships"><Relationship Id="rId1" Type="http://schemas.openxmlformats.org/officeDocument/2006/relationships/printerSettings" Target="../printerSettings/printerSettings476.bin"/></Relationships>
</file>

<file path=xl/worksheets/_rels/sheet485.xml.rels><?xml version="1.0" encoding="UTF-8" standalone="yes"?>
<Relationships xmlns="http://schemas.openxmlformats.org/package/2006/relationships"><Relationship Id="rId1" Type="http://schemas.openxmlformats.org/officeDocument/2006/relationships/printerSettings" Target="../printerSettings/printerSettings477.bin"/></Relationships>
</file>

<file path=xl/worksheets/_rels/sheet486.xml.rels><?xml version="1.0" encoding="UTF-8" standalone="yes"?>
<Relationships xmlns="http://schemas.openxmlformats.org/package/2006/relationships"><Relationship Id="rId1" Type="http://schemas.openxmlformats.org/officeDocument/2006/relationships/printerSettings" Target="../printerSettings/printerSettings478.bin"/></Relationships>
</file>

<file path=xl/worksheets/_rels/sheet487.xml.rels><?xml version="1.0" encoding="UTF-8" standalone="yes"?>
<Relationships xmlns="http://schemas.openxmlformats.org/package/2006/relationships"><Relationship Id="rId1" Type="http://schemas.openxmlformats.org/officeDocument/2006/relationships/printerSettings" Target="../printerSettings/printerSettings479.bin"/></Relationships>
</file>

<file path=xl/worksheets/_rels/sheet488.xml.rels><?xml version="1.0" encoding="UTF-8" standalone="yes"?>
<Relationships xmlns="http://schemas.openxmlformats.org/package/2006/relationships"><Relationship Id="rId1" Type="http://schemas.openxmlformats.org/officeDocument/2006/relationships/printerSettings" Target="../printerSettings/printerSettings480.bin"/></Relationships>
</file>

<file path=xl/worksheets/_rels/sheet489.xml.rels><?xml version="1.0" encoding="UTF-8" standalone="yes"?>
<Relationships xmlns="http://schemas.openxmlformats.org/package/2006/relationships"><Relationship Id="rId1" Type="http://schemas.openxmlformats.org/officeDocument/2006/relationships/printerSettings" Target="../printerSettings/printerSettings481.bin"/></Relationships>
</file>

<file path=xl/worksheets/_rels/sheet490.xml.rels><?xml version="1.0" encoding="UTF-8" standalone="yes"?>
<Relationships xmlns="http://schemas.openxmlformats.org/package/2006/relationships"><Relationship Id="rId1" Type="http://schemas.openxmlformats.org/officeDocument/2006/relationships/printerSettings" Target="../printerSettings/printerSettings482.bin"/></Relationships>
</file>

<file path=xl/worksheets/_rels/sheet491.xml.rels><?xml version="1.0" encoding="UTF-8" standalone="yes"?>
<Relationships xmlns="http://schemas.openxmlformats.org/package/2006/relationships"><Relationship Id="rId1" Type="http://schemas.openxmlformats.org/officeDocument/2006/relationships/printerSettings" Target="../printerSettings/printerSettings483.bin"/></Relationships>
</file>

<file path=xl/worksheets/_rels/sheet492.xml.rels><?xml version="1.0" encoding="UTF-8" standalone="yes"?>
<Relationships xmlns="http://schemas.openxmlformats.org/package/2006/relationships"><Relationship Id="rId1" Type="http://schemas.openxmlformats.org/officeDocument/2006/relationships/printerSettings" Target="../printerSettings/printerSettings484.bin"/></Relationships>
</file>

<file path=xl/worksheets/_rels/sheet493.xml.rels><?xml version="1.0" encoding="UTF-8" standalone="yes"?>
<Relationships xmlns="http://schemas.openxmlformats.org/package/2006/relationships"><Relationship Id="rId1" Type="http://schemas.openxmlformats.org/officeDocument/2006/relationships/printerSettings" Target="../printerSettings/printerSettings485.bin"/></Relationships>
</file>

<file path=xl/worksheets/_rels/sheet495.xml.rels><?xml version="1.0" encoding="UTF-8" standalone="yes"?>
<Relationships xmlns="http://schemas.openxmlformats.org/package/2006/relationships"><Relationship Id="rId1" Type="http://schemas.openxmlformats.org/officeDocument/2006/relationships/printerSettings" Target="../printerSettings/printerSettings486.bin"/></Relationships>
</file>

<file path=xl/worksheets/_rels/sheet496.xml.rels><?xml version="1.0" encoding="UTF-8" standalone="yes"?>
<Relationships xmlns="http://schemas.openxmlformats.org/package/2006/relationships"><Relationship Id="rId1" Type="http://schemas.openxmlformats.org/officeDocument/2006/relationships/printerSettings" Target="../printerSettings/printerSettings487.bin"/></Relationships>
</file>

<file path=xl/worksheets/_rels/sheet497.xml.rels><?xml version="1.0" encoding="UTF-8" standalone="yes"?>
<Relationships xmlns="http://schemas.openxmlformats.org/package/2006/relationships"><Relationship Id="rId1" Type="http://schemas.openxmlformats.org/officeDocument/2006/relationships/printerSettings" Target="../printerSettings/printerSettings488.bin"/></Relationships>
</file>

<file path=xl/worksheets/_rels/sheet498.xml.rels><?xml version="1.0" encoding="UTF-8" standalone="yes"?>
<Relationships xmlns="http://schemas.openxmlformats.org/package/2006/relationships"><Relationship Id="rId1" Type="http://schemas.openxmlformats.org/officeDocument/2006/relationships/printerSettings" Target="../printerSettings/printerSettings489.bin"/></Relationships>
</file>

<file path=xl/worksheets/_rels/sheet499.xml.rels><?xml version="1.0" encoding="UTF-8" standalone="yes"?>
<Relationships xmlns="http://schemas.openxmlformats.org/package/2006/relationships"><Relationship Id="rId1" Type="http://schemas.openxmlformats.org/officeDocument/2006/relationships/printerSettings" Target="../printerSettings/printerSettings490.bin"/></Relationships>
</file>

<file path=xl/worksheets/_rels/sheet500.xml.rels><?xml version="1.0" encoding="UTF-8" standalone="yes"?>
<Relationships xmlns="http://schemas.openxmlformats.org/package/2006/relationships"><Relationship Id="rId1" Type="http://schemas.openxmlformats.org/officeDocument/2006/relationships/printerSettings" Target="../printerSettings/printerSettings491.bin"/></Relationships>
</file>

<file path=xl/worksheets/_rels/sheet501.xml.rels><?xml version="1.0" encoding="UTF-8" standalone="yes"?>
<Relationships xmlns="http://schemas.openxmlformats.org/package/2006/relationships"><Relationship Id="rId1" Type="http://schemas.openxmlformats.org/officeDocument/2006/relationships/printerSettings" Target="../printerSettings/printerSettings492.bin"/></Relationships>
</file>

<file path=xl/worksheets/_rels/sheet502.xml.rels><?xml version="1.0" encoding="UTF-8" standalone="yes"?>
<Relationships xmlns="http://schemas.openxmlformats.org/package/2006/relationships"><Relationship Id="rId1" Type="http://schemas.openxmlformats.org/officeDocument/2006/relationships/printerSettings" Target="../printerSettings/printerSettings493.bin"/></Relationships>
</file>

<file path=xl/worksheets/_rels/sheet503.xml.rels><?xml version="1.0" encoding="UTF-8" standalone="yes"?>
<Relationships xmlns="http://schemas.openxmlformats.org/package/2006/relationships"><Relationship Id="rId1" Type="http://schemas.openxmlformats.org/officeDocument/2006/relationships/printerSettings" Target="../printerSettings/printerSettings494.bin"/></Relationships>
</file>

<file path=xl/worksheets/_rels/sheet504.xml.rels><?xml version="1.0" encoding="UTF-8" standalone="yes"?>
<Relationships xmlns="http://schemas.openxmlformats.org/package/2006/relationships"><Relationship Id="rId1" Type="http://schemas.openxmlformats.org/officeDocument/2006/relationships/printerSettings" Target="../printerSettings/printerSettings495.bin"/></Relationships>
</file>

<file path=xl/worksheets/_rels/sheet505.xml.rels><?xml version="1.0" encoding="UTF-8" standalone="yes"?>
<Relationships xmlns="http://schemas.openxmlformats.org/package/2006/relationships"><Relationship Id="rId1" Type="http://schemas.openxmlformats.org/officeDocument/2006/relationships/printerSettings" Target="../printerSettings/printerSettings496.bin"/></Relationships>
</file>

<file path=xl/worksheets/_rels/sheet506.xml.rels><?xml version="1.0" encoding="UTF-8" standalone="yes"?>
<Relationships xmlns="http://schemas.openxmlformats.org/package/2006/relationships"><Relationship Id="rId1" Type="http://schemas.openxmlformats.org/officeDocument/2006/relationships/printerSettings" Target="../printerSettings/printerSettings497.bin"/></Relationships>
</file>

<file path=xl/worksheets/_rels/sheet507.xml.rels><?xml version="1.0" encoding="UTF-8" standalone="yes"?>
<Relationships xmlns="http://schemas.openxmlformats.org/package/2006/relationships"><Relationship Id="rId1" Type="http://schemas.openxmlformats.org/officeDocument/2006/relationships/printerSettings" Target="../printerSettings/printerSettings498.bin"/></Relationships>
</file>

<file path=xl/worksheets/_rels/sheet508.xml.rels><?xml version="1.0" encoding="UTF-8" standalone="yes"?>
<Relationships xmlns="http://schemas.openxmlformats.org/package/2006/relationships"><Relationship Id="rId1" Type="http://schemas.openxmlformats.org/officeDocument/2006/relationships/printerSettings" Target="../printerSettings/printerSettings499.bin"/></Relationships>
</file>

<file path=xl/worksheets/_rels/sheet509.xml.rels><?xml version="1.0" encoding="UTF-8" standalone="yes"?>
<Relationships xmlns="http://schemas.openxmlformats.org/package/2006/relationships"><Relationship Id="rId1" Type="http://schemas.openxmlformats.org/officeDocument/2006/relationships/printerSettings" Target="../printerSettings/printerSettings500.bin"/></Relationships>
</file>

<file path=xl/worksheets/_rels/sheet510.xml.rels><?xml version="1.0" encoding="UTF-8" standalone="yes"?>
<Relationships xmlns="http://schemas.openxmlformats.org/package/2006/relationships"><Relationship Id="rId1" Type="http://schemas.openxmlformats.org/officeDocument/2006/relationships/printerSettings" Target="../printerSettings/printerSettings501.bin"/></Relationships>
</file>

<file path=xl/worksheets/_rels/sheet511.xml.rels><?xml version="1.0" encoding="UTF-8" standalone="yes"?>
<Relationships xmlns="http://schemas.openxmlformats.org/package/2006/relationships"><Relationship Id="rId1" Type="http://schemas.openxmlformats.org/officeDocument/2006/relationships/printerSettings" Target="../printerSettings/printerSettings502.bin"/></Relationships>
</file>

<file path=xl/worksheets/_rels/sheet512.xml.rels><?xml version="1.0" encoding="UTF-8" standalone="yes"?>
<Relationships xmlns="http://schemas.openxmlformats.org/package/2006/relationships"><Relationship Id="rId1" Type="http://schemas.openxmlformats.org/officeDocument/2006/relationships/printerSettings" Target="../printerSettings/printerSettings503.bin"/></Relationships>
</file>

<file path=xl/worksheets/_rels/sheet513.xml.rels><?xml version="1.0" encoding="UTF-8" standalone="yes"?>
<Relationships xmlns="http://schemas.openxmlformats.org/package/2006/relationships"><Relationship Id="rId1" Type="http://schemas.openxmlformats.org/officeDocument/2006/relationships/printerSettings" Target="../printerSettings/printerSettings504.bin"/></Relationships>
</file>

<file path=xl/worksheets/_rels/sheet514.xml.rels><?xml version="1.0" encoding="UTF-8" standalone="yes"?>
<Relationships xmlns="http://schemas.openxmlformats.org/package/2006/relationships"><Relationship Id="rId1" Type="http://schemas.openxmlformats.org/officeDocument/2006/relationships/printerSettings" Target="../printerSettings/printerSettings505.bin"/></Relationships>
</file>

<file path=xl/worksheets/_rels/sheet515.xml.rels><?xml version="1.0" encoding="UTF-8" standalone="yes"?>
<Relationships xmlns="http://schemas.openxmlformats.org/package/2006/relationships"><Relationship Id="rId1" Type="http://schemas.openxmlformats.org/officeDocument/2006/relationships/printerSettings" Target="../printerSettings/printerSettings506.bin"/></Relationships>
</file>

<file path=xl/worksheets/_rels/sheet516.xml.rels><?xml version="1.0" encoding="UTF-8" standalone="yes"?>
<Relationships xmlns="http://schemas.openxmlformats.org/package/2006/relationships"><Relationship Id="rId1" Type="http://schemas.openxmlformats.org/officeDocument/2006/relationships/printerSettings" Target="../printerSettings/printerSettings507.bin"/></Relationships>
</file>

<file path=xl/worksheets/_rels/sheet517.xml.rels><?xml version="1.0" encoding="UTF-8" standalone="yes"?>
<Relationships xmlns="http://schemas.openxmlformats.org/package/2006/relationships"><Relationship Id="rId1" Type="http://schemas.openxmlformats.org/officeDocument/2006/relationships/printerSettings" Target="../printerSettings/printerSettings508.bin"/></Relationships>
</file>

<file path=xl/worksheets/_rels/sheet518.xml.rels><?xml version="1.0" encoding="UTF-8" standalone="yes"?>
<Relationships xmlns="http://schemas.openxmlformats.org/package/2006/relationships"><Relationship Id="rId1" Type="http://schemas.openxmlformats.org/officeDocument/2006/relationships/printerSettings" Target="../printerSettings/printerSettings509.bin"/></Relationships>
</file>

<file path=xl/worksheets/_rels/sheet519.xml.rels><?xml version="1.0" encoding="UTF-8" standalone="yes"?>
<Relationships xmlns="http://schemas.openxmlformats.org/package/2006/relationships"><Relationship Id="rId1" Type="http://schemas.openxmlformats.org/officeDocument/2006/relationships/printerSettings" Target="../printerSettings/printerSettings510.bin"/></Relationships>
</file>

<file path=xl/worksheets/_rels/sheet521.xml.rels><?xml version="1.0" encoding="UTF-8" standalone="yes"?>
<Relationships xmlns="http://schemas.openxmlformats.org/package/2006/relationships"><Relationship Id="rId1" Type="http://schemas.openxmlformats.org/officeDocument/2006/relationships/printerSettings" Target="../printerSettings/printerSettings511.bin"/></Relationships>
</file>

<file path=xl/worksheets/_rels/sheet522.xml.rels><?xml version="1.0" encoding="UTF-8" standalone="yes"?>
<Relationships xmlns="http://schemas.openxmlformats.org/package/2006/relationships"><Relationship Id="rId1" Type="http://schemas.openxmlformats.org/officeDocument/2006/relationships/printerSettings" Target="../printerSettings/printerSettings512.bin"/></Relationships>
</file>

<file path=xl/worksheets/_rels/sheet523.xml.rels><?xml version="1.0" encoding="UTF-8" standalone="yes"?>
<Relationships xmlns="http://schemas.openxmlformats.org/package/2006/relationships"><Relationship Id="rId1" Type="http://schemas.openxmlformats.org/officeDocument/2006/relationships/printerSettings" Target="../printerSettings/printerSettings513.bin"/></Relationships>
</file>

<file path=xl/worksheets/_rels/sheet524.xml.rels><?xml version="1.0" encoding="UTF-8" standalone="yes"?>
<Relationships xmlns="http://schemas.openxmlformats.org/package/2006/relationships"><Relationship Id="rId1" Type="http://schemas.openxmlformats.org/officeDocument/2006/relationships/printerSettings" Target="../printerSettings/printerSettings514.bin"/></Relationships>
</file>

<file path=xl/worksheets/_rels/sheet525.xml.rels><?xml version="1.0" encoding="UTF-8" standalone="yes"?>
<Relationships xmlns="http://schemas.openxmlformats.org/package/2006/relationships"><Relationship Id="rId1" Type="http://schemas.openxmlformats.org/officeDocument/2006/relationships/printerSettings" Target="../printerSettings/printerSettings515.bin"/></Relationships>
</file>

<file path=xl/worksheets/_rels/sheet526.xml.rels><?xml version="1.0" encoding="UTF-8" standalone="yes"?>
<Relationships xmlns="http://schemas.openxmlformats.org/package/2006/relationships"><Relationship Id="rId1" Type="http://schemas.openxmlformats.org/officeDocument/2006/relationships/printerSettings" Target="../printerSettings/printerSettings516.bin"/></Relationships>
</file>

<file path=xl/worksheets/_rels/sheet527.xml.rels><?xml version="1.0" encoding="UTF-8" standalone="yes"?>
<Relationships xmlns="http://schemas.openxmlformats.org/package/2006/relationships"><Relationship Id="rId1" Type="http://schemas.openxmlformats.org/officeDocument/2006/relationships/printerSettings" Target="../printerSettings/printerSettings517.bin"/></Relationships>
</file>

<file path=xl/worksheets/_rels/sheet528.xml.rels><?xml version="1.0" encoding="UTF-8" standalone="yes"?>
<Relationships xmlns="http://schemas.openxmlformats.org/package/2006/relationships"><Relationship Id="rId1" Type="http://schemas.openxmlformats.org/officeDocument/2006/relationships/printerSettings" Target="../printerSettings/printerSettings518.bin"/></Relationships>
</file>

<file path=xl/worksheets/_rels/sheet529.xml.rels><?xml version="1.0" encoding="UTF-8" standalone="yes"?>
<Relationships xmlns="http://schemas.openxmlformats.org/package/2006/relationships"><Relationship Id="rId1" Type="http://schemas.openxmlformats.org/officeDocument/2006/relationships/printerSettings" Target="../printerSettings/printerSettings519.bin"/></Relationships>
</file>

<file path=xl/worksheets/_rels/sheet530.xml.rels><?xml version="1.0" encoding="UTF-8" standalone="yes"?>
<Relationships xmlns="http://schemas.openxmlformats.org/package/2006/relationships"><Relationship Id="rId1" Type="http://schemas.openxmlformats.org/officeDocument/2006/relationships/printerSettings" Target="../printerSettings/printerSettings520.bin"/></Relationships>
</file>

<file path=xl/worksheets/_rels/sheet531.xml.rels><?xml version="1.0" encoding="UTF-8" standalone="yes"?>
<Relationships xmlns="http://schemas.openxmlformats.org/package/2006/relationships"><Relationship Id="rId1" Type="http://schemas.openxmlformats.org/officeDocument/2006/relationships/printerSettings" Target="../printerSettings/printerSettings521.bin"/></Relationships>
</file>

<file path=xl/worksheets/_rels/sheet532.xml.rels><?xml version="1.0" encoding="UTF-8" standalone="yes"?>
<Relationships xmlns="http://schemas.openxmlformats.org/package/2006/relationships"><Relationship Id="rId1" Type="http://schemas.openxmlformats.org/officeDocument/2006/relationships/printerSettings" Target="../printerSettings/printerSettings522.bin"/></Relationships>
</file>

<file path=xl/worksheets/_rels/sheet533.xml.rels><?xml version="1.0" encoding="UTF-8" standalone="yes"?>
<Relationships xmlns="http://schemas.openxmlformats.org/package/2006/relationships"><Relationship Id="rId1" Type="http://schemas.openxmlformats.org/officeDocument/2006/relationships/printerSettings" Target="../printerSettings/printerSettings523.bin"/></Relationships>
</file>

<file path=xl/worksheets/_rels/sheet534.xml.rels><?xml version="1.0" encoding="UTF-8" standalone="yes"?>
<Relationships xmlns="http://schemas.openxmlformats.org/package/2006/relationships"><Relationship Id="rId1" Type="http://schemas.openxmlformats.org/officeDocument/2006/relationships/printerSettings" Target="../printerSettings/printerSettings524.bin"/></Relationships>
</file>

<file path=xl/worksheets/_rels/sheet535.xml.rels><?xml version="1.0" encoding="UTF-8" standalone="yes"?>
<Relationships xmlns="http://schemas.openxmlformats.org/package/2006/relationships"><Relationship Id="rId1" Type="http://schemas.openxmlformats.org/officeDocument/2006/relationships/printerSettings" Target="../printerSettings/printerSettings525.bin"/></Relationships>
</file>

<file path=xl/worksheets/_rels/sheet536.xml.rels><?xml version="1.0" encoding="UTF-8" standalone="yes"?>
<Relationships xmlns="http://schemas.openxmlformats.org/package/2006/relationships"><Relationship Id="rId1" Type="http://schemas.openxmlformats.org/officeDocument/2006/relationships/printerSettings" Target="../printerSettings/printerSettings526.bin"/></Relationships>
</file>

<file path=xl/worksheets/_rels/sheet537.xml.rels><?xml version="1.0" encoding="UTF-8" standalone="yes"?>
<Relationships xmlns="http://schemas.openxmlformats.org/package/2006/relationships"><Relationship Id="rId1" Type="http://schemas.openxmlformats.org/officeDocument/2006/relationships/printerSettings" Target="../printerSettings/printerSettings527.bin"/></Relationships>
</file>

<file path=xl/worksheets/_rels/sheet538.xml.rels><?xml version="1.0" encoding="UTF-8" standalone="yes"?>
<Relationships xmlns="http://schemas.openxmlformats.org/package/2006/relationships"><Relationship Id="rId1" Type="http://schemas.openxmlformats.org/officeDocument/2006/relationships/printerSettings" Target="../printerSettings/printerSettings528.bin"/></Relationships>
</file>

<file path=xl/worksheets/_rels/sheet539.xml.rels><?xml version="1.0" encoding="UTF-8" standalone="yes"?>
<Relationships xmlns="http://schemas.openxmlformats.org/package/2006/relationships"><Relationship Id="rId1" Type="http://schemas.openxmlformats.org/officeDocument/2006/relationships/printerSettings" Target="../printerSettings/printerSettings529.bin"/></Relationships>
</file>

<file path=xl/worksheets/_rels/sheet540.xml.rels><?xml version="1.0" encoding="UTF-8" standalone="yes"?>
<Relationships xmlns="http://schemas.openxmlformats.org/package/2006/relationships"><Relationship Id="rId1" Type="http://schemas.openxmlformats.org/officeDocument/2006/relationships/printerSettings" Target="../printerSettings/printerSettings530.bin"/></Relationships>
</file>

<file path=xl/worksheets/_rels/sheet541.xml.rels><?xml version="1.0" encoding="UTF-8" standalone="yes"?>
<Relationships xmlns="http://schemas.openxmlformats.org/package/2006/relationships"><Relationship Id="rId1" Type="http://schemas.openxmlformats.org/officeDocument/2006/relationships/printerSettings" Target="../printerSettings/printerSettings531.bin"/></Relationships>
</file>

<file path=xl/worksheets/_rels/sheet542.xml.rels><?xml version="1.0" encoding="UTF-8" standalone="yes"?>
<Relationships xmlns="http://schemas.openxmlformats.org/package/2006/relationships"><Relationship Id="rId1" Type="http://schemas.openxmlformats.org/officeDocument/2006/relationships/printerSettings" Target="../printerSettings/printerSettings532.bin"/></Relationships>
</file>

<file path=xl/worksheets/_rels/sheet543.xml.rels><?xml version="1.0" encoding="UTF-8" standalone="yes"?>
<Relationships xmlns="http://schemas.openxmlformats.org/package/2006/relationships"><Relationship Id="rId1" Type="http://schemas.openxmlformats.org/officeDocument/2006/relationships/printerSettings" Target="../printerSettings/printerSettings533.bin"/></Relationships>
</file>

<file path=xl/worksheets/_rels/sheet544.xml.rels><?xml version="1.0" encoding="UTF-8" standalone="yes"?>
<Relationships xmlns="http://schemas.openxmlformats.org/package/2006/relationships"><Relationship Id="rId1" Type="http://schemas.openxmlformats.org/officeDocument/2006/relationships/printerSettings" Target="../printerSettings/printerSettings534.bin"/></Relationships>
</file>

<file path=xl/worksheets/_rels/sheet545.xml.rels><?xml version="1.0" encoding="UTF-8" standalone="yes"?>
<Relationships xmlns="http://schemas.openxmlformats.org/package/2006/relationships"><Relationship Id="rId1" Type="http://schemas.openxmlformats.org/officeDocument/2006/relationships/printerSettings" Target="../printerSettings/printerSettings535.bin"/></Relationships>
</file>

<file path=xl/worksheets/_rels/sheet546.xml.rels><?xml version="1.0" encoding="UTF-8" standalone="yes"?>
<Relationships xmlns="http://schemas.openxmlformats.org/package/2006/relationships"><Relationship Id="rId1" Type="http://schemas.openxmlformats.org/officeDocument/2006/relationships/printerSettings" Target="../printerSettings/printerSettings536.bin"/></Relationships>
</file>

<file path=xl/worksheets/_rels/sheet547.xml.rels><?xml version="1.0" encoding="UTF-8" standalone="yes"?>
<Relationships xmlns="http://schemas.openxmlformats.org/package/2006/relationships"><Relationship Id="rId1" Type="http://schemas.openxmlformats.org/officeDocument/2006/relationships/printerSettings" Target="../printerSettings/printerSettings5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E23"/>
  <sheetViews>
    <sheetView showGridLines="0" zoomScaleNormal="100" workbookViewId="0">
      <selection activeCell="E10" sqref="E10"/>
    </sheetView>
  </sheetViews>
  <sheetFormatPr baseColWidth="10" defaultColWidth="11.44140625" defaultRowHeight="10.199999999999999" x14ac:dyDescent="0.2"/>
  <cols>
    <col min="1" max="1" width="1.33203125" style="1257" bestFit="1" customWidth="1"/>
    <col min="2" max="2" width="16.33203125" style="1257" customWidth="1"/>
    <col min="3" max="3" width="39.88671875" style="1257" bestFit="1" customWidth="1"/>
    <col min="4" max="16384" width="11.44140625" style="1257"/>
  </cols>
  <sheetData>
    <row r="1" spans="2:5" ht="44.25" customHeight="1" x14ac:dyDescent="0.2">
      <c r="B1" s="1325" t="s">
        <v>13728</v>
      </c>
      <c r="C1" s="1326"/>
      <c r="D1" s="1326"/>
      <c r="E1" s="1326"/>
    </row>
    <row r="2" spans="2:5" x14ac:dyDescent="0.2">
      <c r="B2" s="130"/>
    </row>
    <row r="3" spans="2:5" x14ac:dyDescent="0.2">
      <c r="B3" s="1296" t="s">
        <v>0</v>
      </c>
      <c r="C3" s="1327" t="s">
        <v>1</v>
      </c>
      <c r="D3" s="1328"/>
    </row>
    <row r="4" spans="2:5" x14ac:dyDescent="0.2">
      <c r="B4" s="1289" t="s">
        <v>2</v>
      </c>
      <c r="C4" s="1323" t="s">
        <v>3</v>
      </c>
      <c r="D4" s="1324"/>
    </row>
    <row r="5" spans="2:5" x14ac:dyDescent="0.2">
      <c r="B5" s="1289" t="s">
        <v>4</v>
      </c>
      <c r="C5" s="1323" t="s">
        <v>5</v>
      </c>
      <c r="D5" s="1324"/>
    </row>
    <row r="6" spans="2:5" x14ac:dyDescent="0.2">
      <c r="B6" s="1289" t="s">
        <v>6</v>
      </c>
      <c r="C6" s="1323" t="s">
        <v>7</v>
      </c>
      <c r="D6" s="1324"/>
    </row>
    <row r="7" spans="2:5" x14ac:dyDescent="0.2">
      <c r="B7" s="1289" t="s">
        <v>8</v>
      </c>
      <c r="C7" s="1323" t="s">
        <v>9</v>
      </c>
      <c r="D7" s="1324"/>
    </row>
    <row r="8" spans="2:5" x14ac:dyDescent="0.2">
      <c r="B8" s="1289" t="s">
        <v>10</v>
      </c>
      <c r="C8" s="1323" t="s">
        <v>11</v>
      </c>
      <c r="D8" s="1324"/>
    </row>
    <row r="9" spans="2:5" x14ac:dyDescent="0.2">
      <c r="B9" s="1289" t="s">
        <v>12</v>
      </c>
      <c r="C9" s="1323" t="s">
        <v>13</v>
      </c>
      <c r="D9" s="1324"/>
    </row>
    <row r="10" spans="2:5" x14ac:dyDescent="0.2">
      <c r="B10" s="1289" t="s">
        <v>14</v>
      </c>
      <c r="C10" s="1323" t="s">
        <v>15</v>
      </c>
      <c r="D10" s="1324"/>
    </row>
    <row r="11" spans="2:5" x14ac:dyDescent="0.2">
      <c r="B11" s="1289" t="s">
        <v>16</v>
      </c>
      <c r="C11" s="1323" t="s">
        <v>17</v>
      </c>
      <c r="D11" s="1324"/>
    </row>
    <row r="12" spans="2:5" x14ac:dyDescent="0.2">
      <c r="B12" s="1289" t="s">
        <v>18</v>
      </c>
      <c r="C12" s="1323" t="s">
        <v>19</v>
      </c>
      <c r="D12" s="1324"/>
    </row>
    <row r="13" spans="2:5" x14ac:dyDescent="0.2">
      <c r="B13" s="1289" t="s">
        <v>20</v>
      </c>
      <c r="C13" s="1323" t="s">
        <v>21</v>
      </c>
      <c r="D13" s="1324"/>
    </row>
    <row r="14" spans="2:5" x14ac:dyDescent="0.2">
      <c r="B14" s="1289" t="s">
        <v>22</v>
      </c>
      <c r="C14" s="1323" t="s">
        <v>23</v>
      </c>
      <c r="D14" s="1324"/>
    </row>
    <row r="15" spans="2:5" x14ac:dyDescent="0.2">
      <c r="B15" s="1289" t="s">
        <v>24</v>
      </c>
      <c r="C15" s="1323" t="s">
        <v>25</v>
      </c>
      <c r="D15" s="1324"/>
    </row>
    <row r="16" spans="2:5" x14ac:dyDescent="0.2">
      <c r="B16" s="1289" t="s">
        <v>26</v>
      </c>
      <c r="C16" s="1323" t="s">
        <v>27</v>
      </c>
      <c r="D16" s="1324"/>
    </row>
    <row r="17" spans="2:4" x14ac:dyDescent="0.2">
      <c r="B17" s="1289" t="s">
        <v>28</v>
      </c>
      <c r="C17" s="1323" t="s">
        <v>29</v>
      </c>
      <c r="D17" s="1324"/>
    </row>
    <row r="18" spans="2:4" x14ac:dyDescent="0.2">
      <c r="B18" s="1289" t="s">
        <v>30</v>
      </c>
      <c r="C18" s="1323" t="s">
        <v>31</v>
      </c>
      <c r="D18" s="1324"/>
    </row>
    <row r="19" spans="2:4" x14ac:dyDescent="0.2">
      <c r="B19" s="1289" t="s">
        <v>32</v>
      </c>
      <c r="C19" s="1323" t="s">
        <v>33</v>
      </c>
      <c r="D19" s="1324"/>
    </row>
    <row r="20" spans="2:4" x14ac:dyDescent="0.2">
      <c r="B20" s="1289" t="s">
        <v>34</v>
      </c>
      <c r="C20" s="1323" t="s">
        <v>35</v>
      </c>
      <c r="D20" s="1324"/>
    </row>
    <row r="21" spans="2:4" x14ac:dyDescent="0.2">
      <c r="B21" s="1289" t="s">
        <v>36</v>
      </c>
      <c r="C21" s="1323" t="s">
        <v>37</v>
      </c>
      <c r="D21" s="1324"/>
    </row>
    <row r="22" spans="2:4" x14ac:dyDescent="0.2">
      <c r="B22" s="1289" t="s">
        <v>13698</v>
      </c>
      <c r="C22" s="1323" t="s">
        <v>13699</v>
      </c>
      <c r="D22" s="1324"/>
    </row>
    <row r="23" spans="2:4" x14ac:dyDescent="0.2">
      <c r="B23" s="1297" t="s">
        <v>13729</v>
      </c>
      <c r="C23" s="1321" t="s">
        <v>13730</v>
      </c>
      <c r="D23" s="1322"/>
    </row>
  </sheetData>
  <mergeCells count="22">
    <mergeCell ref="C19:D19"/>
    <mergeCell ref="C14:D14"/>
    <mergeCell ref="C15:D15"/>
    <mergeCell ref="C16:D16"/>
    <mergeCell ref="C17:D17"/>
    <mergeCell ref="C18:D18"/>
    <mergeCell ref="C23:D23"/>
    <mergeCell ref="C13:D13"/>
    <mergeCell ref="B1:E1"/>
    <mergeCell ref="C3:D3"/>
    <mergeCell ref="C4:D4"/>
    <mergeCell ref="C5:D5"/>
    <mergeCell ref="C6:D6"/>
    <mergeCell ref="C7:D7"/>
    <mergeCell ref="C8:D8"/>
    <mergeCell ref="C9:D9"/>
    <mergeCell ref="C10:D10"/>
    <mergeCell ref="C11:D11"/>
    <mergeCell ref="C12:D12"/>
    <mergeCell ref="C22:D22"/>
    <mergeCell ref="C20:D20"/>
    <mergeCell ref="C21: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abSelected="1" workbookViewId="0">
      <pane ySplit="2" topLeftCell="A3" activePane="bottomLeft" state="frozen"/>
      <selection pane="bottomLeft" activeCell="C5" sqref="C5"/>
    </sheetView>
  </sheetViews>
  <sheetFormatPr baseColWidth="10" defaultRowHeight="14.4" x14ac:dyDescent="0.3"/>
  <cols>
    <col min="1" max="1" width="14.6640625" customWidth="1"/>
    <col min="2" max="2" width="63.6640625" bestFit="1" customWidth="1"/>
  </cols>
  <sheetData>
    <row r="1" spans="1:2" ht="37.799999999999997" customHeight="1" x14ac:dyDescent="0.3">
      <c r="A1" s="1329" t="s">
        <v>38</v>
      </c>
      <c r="B1" s="1330"/>
    </row>
    <row r="2" spans="1:2" x14ac:dyDescent="0.3">
      <c r="A2" s="4" t="s">
        <v>39</v>
      </c>
      <c r="B2" s="5" t="s">
        <v>40</v>
      </c>
    </row>
    <row r="3" spans="1:2" x14ac:dyDescent="0.3">
      <c r="A3" s="1388"/>
      <c r="B3" s="1389"/>
    </row>
    <row r="4" spans="1:2" x14ac:dyDescent="0.3">
      <c r="A4" s="6"/>
      <c r="B4" s="7" t="s">
        <v>41</v>
      </c>
    </row>
    <row r="5" spans="1:2" x14ac:dyDescent="0.3">
      <c r="A5" s="6"/>
      <c r="B5" s="7"/>
    </row>
    <row r="6" spans="1:2" x14ac:dyDescent="0.3">
      <c r="A6" s="6"/>
      <c r="B6" s="8" t="s">
        <v>42</v>
      </c>
    </row>
    <row r="7" spans="1:2" x14ac:dyDescent="0.3">
      <c r="A7" s="6" t="s">
        <v>43</v>
      </c>
      <c r="B7" s="9" t="s">
        <v>44</v>
      </c>
    </row>
    <row r="8" spans="1:2" x14ac:dyDescent="0.3">
      <c r="A8" s="6" t="s">
        <v>45</v>
      </c>
      <c r="B8" s="9" t="s">
        <v>46</v>
      </c>
    </row>
    <row r="9" spans="1:2" x14ac:dyDescent="0.3">
      <c r="A9" s="6" t="s">
        <v>47</v>
      </c>
      <c r="B9" s="9" t="s">
        <v>48</v>
      </c>
    </row>
    <row r="10" spans="1:2" x14ac:dyDescent="0.3">
      <c r="A10" s="6" t="s">
        <v>49</v>
      </c>
      <c r="B10" s="9" t="s">
        <v>50</v>
      </c>
    </row>
    <row r="11" spans="1:2" x14ac:dyDescent="0.3">
      <c r="A11" s="6" t="s">
        <v>51</v>
      </c>
      <c r="B11" s="9" t="s">
        <v>52</v>
      </c>
    </row>
    <row r="12" spans="1:2" x14ac:dyDescent="0.3">
      <c r="A12" s="6" t="s">
        <v>53</v>
      </c>
      <c r="B12" s="9" t="s">
        <v>54</v>
      </c>
    </row>
    <row r="13" spans="1:2" x14ac:dyDescent="0.3">
      <c r="A13" s="6" t="s">
        <v>55</v>
      </c>
      <c r="B13" s="9" t="s">
        <v>56</v>
      </c>
    </row>
    <row r="14" spans="1:2" x14ac:dyDescent="0.3">
      <c r="A14" s="6" t="s">
        <v>57</v>
      </c>
      <c r="B14" s="9" t="s">
        <v>58</v>
      </c>
    </row>
    <row r="15" spans="1:2" x14ac:dyDescent="0.3">
      <c r="A15" s="6" t="s">
        <v>59</v>
      </c>
      <c r="B15" s="9" t="s">
        <v>60</v>
      </c>
    </row>
    <row r="16" spans="1:2" x14ac:dyDescent="0.3">
      <c r="A16" s="6" t="s">
        <v>61</v>
      </c>
      <c r="B16" s="9" t="s">
        <v>62</v>
      </c>
    </row>
    <row r="17" spans="1:2" x14ac:dyDescent="0.3">
      <c r="A17" s="6" t="s">
        <v>63</v>
      </c>
      <c r="B17" s="9" t="s">
        <v>64</v>
      </c>
    </row>
    <row r="18" spans="1:2" x14ac:dyDescent="0.3">
      <c r="A18" s="6" t="s">
        <v>65</v>
      </c>
      <c r="B18" s="9" t="s">
        <v>66</v>
      </c>
    </row>
    <row r="19" spans="1:2" x14ac:dyDescent="0.3">
      <c r="A19" s="6" t="s">
        <v>67</v>
      </c>
      <c r="B19" s="9" t="s">
        <v>68</v>
      </c>
    </row>
    <row r="20" spans="1:2" x14ac:dyDescent="0.3">
      <c r="A20" s="6" t="s">
        <v>69</v>
      </c>
      <c r="B20" s="9" t="s">
        <v>70</v>
      </c>
    </row>
    <row r="21" spans="1:2" x14ac:dyDescent="0.3">
      <c r="A21" s="6" t="s">
        <v>71</v>
      </c>
      <c r="B21" s="9" t="s">
        <v>72</v>
      </c>
    </row>
    <row r="22" spans="1:2" x14ac:dyDescent="0.3">
      <c r="A22" s="6" t="s">
        <v>73</v>
      </c>
      <c r="B22" s="9" t="s">
        <v>74</v>
      </c>
    </row>
    <row r="23" spans="1:2" x14ac:dyDescent="0.3">
      <c r="A23" s="6" t="s">
        <v>75</v>
      </c>
      <c r="B23" s="9" t="s">
        <v>76</v>
      </c>
    </row>
    <row r="24" spans="1:2" x14ac:dyDescent="0.3">
      <c r="A24" s="6" t="s">
        <v>77</v>
      </c>
      <c r="B24" s="9" t="s">
        <v>78</v>
      </c>
    </row>
    <row r="25" spans="1:2" x14ac:dyDescent="0.3">
      <c r="A25" s="6" t="s">
        <v>79</v>
      </c>
      <c r="B25" s="9" t="s">
        <v>80</v>
      </c>
    </row>
    <row r="26" spans="1:2" x14ac:dyDescent="0.3">
      <c r="A26" s="6" t="s">
        <v>81</v>
      </c>
      <c r="B26" s="9" t="s">
        <v>82</v>
      </c>
    </row>
    <row r="27" spans="1:2" x14ac:dyDescent="0.3">
      <c r="A27" s="6" t="s">
        <v>83</v>
      </c>
      <c r="B27" s="9" t="s">
        <v>84</v>
      </c>
    </row>
    <row r="28" spans="1:2" x14ac:dyDescent="0.3">
      <c r="A28" s="6" t="s">
        <v>85</v>
      </c>
      <c r="B28" s="9" t="s">
        <v>86</v>
      </c>
    </row>
    <row r="29" spans="1:2" x14ac:dyDescent="0.3">
      <c r="A29" s="6" t="s">
        <v>87</v>
      </c>
      <c r="B29" s="9" t="s">
        <v>88</v>
      </c>
    </row>
    <row r="30" spans="1:2" x14ac:dyDescent="0.3">
      <c r="A30" s="6"/>
      <c r="B30" s="9"/>
    </row>
    <row r="31" spans="1:2" x14ac:dyDescent="0.3">
      <c r="A31" s="6"/>
      <c r="B31" s="8"/>
    </row>
    <row r="32" spans="1:2" x14ac:dyDescent="0.3">
      <c r="A32" s="6" t="s">
        <v>89</v>
      </c>
      <c r="B32" s="9" t="s">
        <v>90</v>
      </c>
    </row>
    <row r="33" spans="1:2" x14ac:dyDescent="0.3">
      <c r="A33" s="6" t="s">
        <v>91</v>
      </c>
      <c r="B33" s="9" t="s">
        <v>92</v>
      </c>
    </row>
    <row r="34" spans="1:2" x14ac:dyDescent="0.3">
      <c r="A34" s="6"/>
      <c r="B34" s="9"/>
    </row>
    <row r="35" spans="1:2" x14ac:dyDescent="0.3">
      <c r="A35" s="6"/>
      <c r="B35" s="7" t="s">
        <v>93</v>
      </c>
    </row>
    <row r="36" spans="1:2" x14ac:dyDescent="0.3">
      <c r="A36" s="6" t="s">
        <v>94</v>
      </c>
      <c r="B36" s="9" t="s">
        <v>95</v>
      </c>
    </row>
    <row r="37" spans="1:2" x14ac:dyDescent="0.3">
      <c r="A37" s="6"/>
      <c r="B37" s="9" t="s">
        <v>96</v>
      </c>
    </row>
    <row r="38" spans="1:2" ht="15" thickBot="1" x14ac:dyDescent="0.35">
      <c r="A38" s="10"/>
      <c r="B38" s="11"/>
    </row>
  </sheetData>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zoomScaleNormal="100" zoomScaleSheetLayoutView="90" workbookViewId="0">
      <selection activeCell="B23" sqref="B23"/>
    </sheetView>
  </sheetViews>
  <sheetFormatPr baseColWidth="10" defaultColWidth="11.44140625" defaultRowHeight="10.199999999999999" x14ac:dyDescent="0.2"/>
  <cols>
    <col min="1" max="1" width="41.33203125" style="15" bestFit="1" customWidth="1"/>
    <col min="2" max="2" width="34.5546875" style="15" bestFit="1" customWidth="1"/>
    <col min="3" max="3" width="7.88671875" style="17" bestFit="1" customWidth="1"/>
    <col min="4" max="4" width="29.5546875" style="16" bestFit="1" customWidth="1"/>
    <col min="5" max="5" width="14" style="16" bestFit="1" customWidth="1"/>
    <col min="6" max="6" width="14.6640625" style="15" customWidth="1"/>
    <col min="7" max="16384" width="11.44140625" style="15"/>
  </cols>
  <sheetData>
    <row r="1" spans="1:6" s="1" customFormat="1" x14ac:dyDescent="0.2">
      <c r="A1" s="57" t="s">
        <v>115</v>
      </c>
      <c r="B1" s="57"/>
      <c r="C1" s="58"/>
      <c r="D1" s="48"/>
      <c r="E1" s="47"/>
      <c r="F1" s="61"/>
    </row>
    <row r="2" spans="1:6" s="1" customFormat="1" x14ac:dyDescent="0.2">
      <c r="A2" s="57" t="s">
        <v>114</v>
      </c>
      <c r="B2" s="57"/>
      <c r="C2" s="58"/>
      <c r="D2" s="48"/>
      <c r="E2" s="47"/>
    </row>
    <row r="3" spans="1:6" s="1" customFormat="1" x14ac:dyDescent="0.2">
      <c r="C3" s="31"/>
      <c r="D3" s="48"/>
      <c r="E3" s="47"/>
    </row>
    <row r="4" spans="1:6" s="1" customFormat="1" x14ac:dyDescent="0.2">
      <c r="C4" s="31"/>
      <c r="D4" s="48"/>
      <c r="E4" s="47"/>
    </row>
    <row r="5" spans="1:6" s="1" customFormat="1" ht="11.25" customHeight="1" x14ac:dyDescent="0.2">
      <c r="A5" s="35" t="s">
        <v>113</v>
      </c>
      <c r="B5" s="34"/>
      <c r="C5" s="31"/>
      <c r="D5" s="58"/>
      <c r="E5" s="32" t="s">
        <v>103</v>
      </c>
    </row>
    <row r="6" spans="1:6" s="1" customFormat="1" x14ac:dyDescent="0.2">
      <c r="A6" s="60"/>
      <c r="B6" s="60"/>
      <c r="C6" s="59"/>
      <c r="D6" s="57"/>
      <c r="E6" s="58"/>
      <c r="F6" s="57"/>
    </row>
    <row r="7" spans="1:6" ht="15" customHeight="1" x14ac:dyDescent="0.2">
      <c r="A7" s="30" t="s">
        <v>102</v>
      </c>
      <c r="B7" s="29" t="s">
        <v>101</v>
      </c>
      <c r="C7" s="27" t="s">
        <v>100</v>
      </c>
      <c r="D7" s="28" t="s">
        <v>99</v>
      </c>
      <c r="E7" s="27" t="s">
        <v>98</v>
      </c>
    </row>
    <row r="8" spans="1:6" ht="23.25" customHeight="1" x14ac:dyDescent="0.2">
      <c r="A8" s="25" t="s">
        <v>112</v>
      </c>
      <c r="B8" s="25" t="s">
        <v>111</v>
      </c>
      <c r="C8" s="24">
        <v>10202.49</v>
      </c>
      <c r="D8" s="56" t="s">
        <v>110</v>
      </c>
      <c r="E8" s="24"/>
    </row>
    <row r="9" spans="1:6" x14ac:dyDescent="0.2">
      <c r="A9" s="52"/>
      <c r="B9" s="52" t="s">
        <v>109</v>
      </c>
      <c r="C9" s="38">
        <f>SUM(C8:C8)</f>
        <v>10202.49</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32" t="s">
        <v>103</v>
      </c>
    </row>
    <row r="13" spans="1:6" x14ac:dyDescent="0.2">
      <c r="A13" s="1"/>
      <c r="B13" s="1"/>
      <c r="C13" s="31"/>
      <c r="D13" s="48"/>
      <c r="E13" s="47"/>
      <c r="F13" s="1"/>
    </row>
    <row r="14" spans="1:6" ht="15" customHeight="1" x14ac:dyDescent="0.2">
      <c r="A14" s="30" t="s">
        <v>102</v>
      </c>
      <c r="B14" s="29" t="s">
        <v>101</v>
      </c>
      <c r="C14" s="27" t="s">
        <v>100</v>
      </c>
      <c r="D14" s="28" t="s">
        <v>99</v>
      </c>
      <c r="E14" s="46"/>
    </row>
    <row r="15" spans="1:6" ht="11.25" customHeight="1" x14ac:dyDescent="0.2">
      <c r="A15" s="44"/>
      <c r="B15" s="1224" t="s">
        <v>13593</v>
      </c>
      <c r="C15" s="42"/>
      <c r="D15" s="24"/>
      <c r="E15" s="23"/>
    </row>
    <row r="16" spans="1:6" x14ac:dyDescent="0.2">
      <c r="A16" s="41"/>
      <c r="B16" s="41" t="s">
        <v>107</v>
      </c>
      <c r="C16" s="40">
        <f>SUM(C15:C15)</f>
        <v>0</v>
      </c>
      <c r="D16" s="45"/>
      <c r="E16" s="18"/>
    </row>
    <row r="17" spans="1:6" x14ac:dyDescent="0.2">
      <c r="A17" s="37"/>
      <c r="B17" s="37"/>
      <c r="C17" s="36"/>
      <c r="D17" s="37"/>
      <c r="E17" s="36"/>
      <c r="F17" s="1"/>
    </row>
    <row r="18" spans="1:6" x14ac:dyDescent="0.2">
      <c r="A18" s="37"/>
      <c r="B18" s="37"/>
      <c r="C18" s="36"/>
      <c r="D18" s="37"/>
      <c r="E18" s="36"/>
      <c r="F18" s="1"/>
    </row>
    <row r="19" spans="1:6" ht="11.25" customHeight="1" x14ac:dyDescent="0.2">
      <c r="A19" s="35" t="s">
        <v>106</v>
      </c>
      <c r="B19" s="34"/>
      <c r="C19" s="33"/>
      <c r="D19" s="1"/>
      <c r="E19" s="32" t="s">
        <v>103</v>
      </c>
    </row>
    <row r="20" spans="1:6" x14ac:dyDescent="0.2">
      <c r="A20" s="1"/>
      <c r="B20" s="1"/>
      <c r="C20" s="31"/>
      <c r="D20" s="1"/>
      <c r="E20" s="31"/>
      <c r="F20" s="1"/>
    </row>
    <row r="21" spans="1:6" ht="15" customHeight="1" x14ac:dyDescent="0.2">
      <c r="A21" s="30" t="s">
        <v>102</v>
      </c>
      <c r="B21" s="29" t="s">
        <v>101</v>
      </c>
      <c r="C21" s="27" t="s">
        <v>100</v>
      </c>
      <c r="D21" s="28" t="s">
        <v>99</v>
      </c>
      <c r="E21" s="27" t="s">
        <v>98</v>
      </c>
      <c r="F21" s="26"/>
    </row>
    <row r="22" spans="1:6" x14ac:dyDescent="0.2">
      <c r="A22" s="44"/>
      <c r="B22" s="1224"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1"/>
    </row>
    <row r="25" spans="1:6" x14ac:dyDescent="0.2">
      <c r="A25" s="37"/>
      <c r="B25" s="37"/>
      <c r="C25" s="36"/>
      <c r="D25" s="37"/>
      <c r="E25" s="36"/>
      <c r="F25" s="1"/>
    </row>
    <row r="26" spans="1:6" ht="11.25" customHeight="1" x14ac:dyDescent="0.2">
      <c r="A26" s="35" t="s">
        <v>104</v>
      </c>
      <c r="B26" s="34"/>
      <c r="C26" s="33"/>
      <c r="D26" s="1"/>
      <c r="E26" s="32" t="s">
        <v>103</v>
      </c>
    </row>
    <row r="27" spans="1:6" x14ac:dyDescent="0.2">
      <c r="A27" s="1"/>
      <c r="B27" s="1"/>
      <c r="C27" s="31"/>
      <c r="D27" s="1"/>
      <c r="E27" s="31"/>
      <c r="F27" s="1"/>
    </row>
    <row r="28" spans="1:6" ht="15" customHeight="1" x14ac:dyDescent="0.2">
      <c r="A28" s="30" t="s">
        <v>102</v>
      </c>
      <c r="B28" s="29" t="s">
        <v>101</v>
      </c>
      <c r="C28" s="27" t="s">
        <v>100</v>
      </c>
      <c r="D28" s="28" t="s">
        <v>99</v>
      </c>
      <c r="E28" s="27" t="s">
        <v>98</v>
      </c>
      <c r="F28" s="26"/>
    </row>
    <row r="29" spans="1:6" x14ac:dyDescent="0.2">
      <c r="A29" s="25"/>
      <c r="B29" s="1224" t="s">
        <v>13593</v>
      </c>
      <c r="C29" s="24"/>
      <c r="D29" s="24"/>
      <c r="E29" s="24"/>
      <c r="F29" s="23"/>
    </row>
    <row r="30" spans="1:6" x14ac:dyDescent="0.2">
      <c r="A30" s="22"/>
      <c r="B30" s="22" t="s">
        <v>97</v>
      </c>
      <c r="C30" s="21">
        <f>SUM(C29:C29)</f>
        <v>0</v>
      </c>
      <c r="D30" s="20"/>
      <c r="E30" s="19"/>
      <c r="F30" s="18"/>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 right="0.7" top="0.75" bottom="0.75" header="0.3" footer="0.3"/>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63"/>
  <sheetViews>
    <sheetView zoomScaleNormal="100" zoomScaleSheetLayoutView="100" workbookViewId="0">
      <selection activeCell="A9" sqref="A9"/>
    </sheetView>
  </sheetViews>
  <sheetFormatPr baseColWidth="10" defaultColWidth="11.44140625" defaultRowHeight="10.199999999999999" x14ac:dyDescent="0.2"/>
  <cols>
    <col min="1" max="1" width="40.5546875" style="1" bestFit="1" customWidth="1"/>
    <col min="2" max="2" width="35.33203125" style="1" bestFit="1" customWidth="1"/>
    <col min="3" max="3" width="7" style="31" bestFit="1" customWidth="1"/>
    <col min="4" max="4" width="7.88671875" style="31" bestFit="1" customWidth="1"/>
    <col min="5" max="5" width="5.6640625" style="31" bestFit="1" customWidth="1"/>
    <col min="6" max="6" width="8.6640625" style="31" bestFit="1" customWidth="1"/>
    <col min="7" max="7" width="7" style="31" bestFit="1" customWidth="1"/>
    <col min="8" max="8" width="12" style="31" bestFit="1" customWidth="1"/>
    <col min="9" max="10" width="11.44140625" style="1" customWidth="1"/>
    <col min="11" max="16384" width="11.44140625" style="1"/>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67" t="s">
        <v>217</v>
      </c>
      <c r="B8" s="66" t="s">
        <v>216</v>
      </c>
      <c r="C8" s="65"/>
      <c r="D8" s="65"/>
      <c r="E8" s="64"/>
      <c r="F8" s="64"/>
      <c r="G8" s="64"/>
      <c r="H8" s="64"/>
    </row>
    <row r="9" spans="1:8" x14ac:dyDescent="0.2">
      <c r="A9" s="44" t="s">
        <v>215</v>
      </c>
      <c r="B9" s="44" t="s">
        <v>214</v>
      </c>
      <c r="C9" s="65">
        <v>0</v>
      </c>
      <c r="D9" s="64">
        <v>0</v>
      </c>
      <c r="E9" s="64">
        <v>0</v>
      </c>
      <c r="F9" s="64">
        <v>206</v>
      </c>
      <c r="G9" s="64">
        <v>0</v>
      </c>
      <c r="H9" s="64">
        <v>0</v>
      </c>
    </row>
    <row r="10" spans="1:8" x14ac:dyDescent="0.2">
      <c r="A10" s="44" t="s">
        <v>213</v>
      </c>
      <c r="B10" s="44" t="s">
        <v>212</v>
      </c>
      <c r="C10" s="65">
        <v>0</v>
      </c>
      <c r="D10" s="64">
        <v>0</v>
      </c>
      <c r="E10" s="64">
        <v>84</v>
      </c>
      <c r="F10" s="64">
        <v>0</v>
      </c>
      <c r="G10" s="64">
        <v>0</v>
      </c>
      <c r="H10" s="64">
        <v>0</v>
      </c>
    </row>
    <row r="11" spans="1:8" x14ac:dyDescent="0.2">
      <c r="A11" s="44" t="s">
        <v>211</v>
      </c>
      <c r="B11" s="65" t="s">
        <v>210</v>
      </c>
      <c r="C11" s="65">
        <v>0</v>
      </c>
      <c r="D11" s="64">
        <v>0</v>
      </c>
      <c r="E11" s="64">
        <v>0</v>
      </c>
      <c r="F11" s="64">
        <v>100</v>
      </c>
      <c r="G11" s="64">
        <v>0</v>
      </c>
      <c r="H11" s="64">
        <v>0</v>
      </c>
    </row>
    <row r="12" spans="1:8" x14ac:dyDescent="0.2">
      <c r="A12" s="44" t="s">
        <v>209</v>
      </c>
      <c r="B12" s="44" t="s">
        <v>208</v>
      </c>
      <c r="C12" s="65">
        <v>0</v>
      </c>
      <c r="D12" s="64">
        <v>0</v>
      </c>
      <c r="E12" s="64">
        <v>0</v>
      </c>
      <c r="F12" s="64">
        <v>103.34</v>
      </c>
      <c r="G12" s="64">
        <v>0</v>
      </c>
      <c r="H12" s="64">
        <v>0</v>
      </c>
    </row>
    <row r="13" spans="1:8" x14ac:dyDescent="0.2">
      <c r="A13" s="44" t="s">
        <v>207</v>
      </c>
      <c r="B13" s="44" t="s">
        <v>206</v>
      </c>
      <c r="C13" s="65">
        <v>0</v>
      </c>
      <c r="D13" s="64">
        <v>0</v>
      </c>
      <c r="E13" s="64">
        <v>153.34</v>
      </c>
      <c r="F13" s="64">
        <v>0</v>
      </c>
      <c r="G13" s="64">
        <v>0</v>
      </c>
      <c r="H13" s="64">
        <v>0</v>
      </c>
    </row>
    <row r="14" spans="1:8" x14ac:dyDescent="0.2">
      <c r="A14" s="44" t="s">
        <v>205</v>
      </c>
      <c r="B14" s="44" t="s">
        <v>137</v>
      </c>
      <c r="C14" s="65">
        <v>0</v>
      </c>
      <c r="D14" s="64">
        <v>434</v>
      </c>
      <c r="E14" s="64">
        <v>0</v>
      </c>
      <c r="F14" s="64">
        <v>70</v>
      </c>
      <c r="G14" s="64">
        <v>0</v>
      </c>
      <c r="H14" s="64">
        <v>0</v>
      </c>
    </row>
    <row r="15" spans="1:8" x14ac:dyDescent="0.2">
      <c r="A15" s="44" t="s">
        <v>204</v>
      </c>
      <c r="B15" s="65" t="s">
        <v>203</v>
      </c>
      <c r="C15" s="65">
        <v>0</v>
      </c>
      <c r="D15" s="64">
        <v>0</v>
      </c>
      <c r="E15" s="64">
        <v>0</v>
      </c>
      <c r="F15" s="64">
        <v>900</v>
      </c>
      <c r="G15" s="64">
        <v>0</v>
      </c>
      <c r="H15" s="64">
        <v>0</v>
      </c>
    </row>
    <row r="16" spans="1:8" x14ac:dyDescent="0.2">
      <c r="A16" s="44" t="s">
        <v>202</v>
      </c>
      <c r="B16" s="44" t="s">
        <v>201</v>
      </c>
      <c r="C16" s="65">
        <v>0</v>
      </c>
      <c r="D16" s="64">
        <v>0</v>
      </c>
      <c r="E16" s="64">
        <v>0</v>
      </c>
      <c r="F16" s="64">
        <v>73.75</v>
      </c>
      <c r="G16" s="64">
        <v>0</v>
      </c>
      <c r="H16" s="64">
        <v>0</v>
      </c>
    </row>
    <row r="17" spans="1:8" x14ac:dyDescent="0.2">
      <c r="A17" s="44" t="s">
        <v>200</v>
      </c>
      <c r="B17" s="44" t="s">
        <v>199</v>
      </c>
      <c r="C17" s="65">
        <v>0</v>
      </c>
      <c r="D17" s="64">
        <v>0</v>
      </c>
      <c r="E17" s="64">
        <v>0</v>
      </c>
      <c r="F17" s="64">
        <v>395</v>
      </c>
      <c r="G17" s="64">
        <v>0</v>
      </c>
      <c r="H17" s="64">
        <v>0</v>
      </c>
    </row>
    <row r="18" spans="1:8" x14ac:dyDescent="0.2">
      <c r="A18" s="44" t="s">
        <v>198</v>
      </c>
      <c r="B18" s="44" t="s">
        <v>197</v>
      </c>
      <c r="C18" s="65">
        <v>0</v>
      </c>
      <c r="D18" s="64">
        <v>170</v>
      </c>
      <c r="E18" s="64">
        <v>0</v>
      </c>
      <c r="F18" s="64">
        <v>0</v>
      </c>
      <c r="G18" s="64">
        <v>0</v>
      </c>
      <c r="H18" s="64">
        <v>0</v>
      </c>
    </row>
    <row r="19" spans="1:8" x14ac:dyDescent="0.2">
      <c r="A19" s="44" t="s">
        <v>196</v>
      </c>
      <c r="B19" s="44" t="s">
        <v>195</v>
      </c>
      <c r="C19" s="65">
        <v>0</v>
      </c>
      <c r="D19" s="64">
        <v>0</v>
      </c>
      <c r="E19" s="64">
        <v>156.68</v>
      </c>
      <c r="F19" s="64">
        <v>0</v>
      </c>
      <c r="G19" s="64">
        <v>0</v>
      </c>
      <c r="H19" s="64">
        <v>0</v>
      </c>
    </row>
    <row r="20" spans="1:8" x14ac:dyDescent="0.2">
      <c r="A20" s="44" t="s">
        <v>194</v>
      </c>
      <c r="B20" s="44" t="s">
        <v>193</v>
      </c>
      <c r="C20" s="65">
        <v>0</v>
      </c>
      <c r="D20" s="64">
        <v>273.33</v>
      </c>
      <c r="E20" s="64">
        <v>0</v>
      </c>
      <c r="F20" s="64">
        <v>100</v>
      </c>
      <c r="G20" s="64">
        <v>0</v>
      </c>
      <c r="H20" s="64">
        <v>0</v>
      </c>
    </row>
    <row r="21" spans="1:8" x14ac:dyDescent="0.2">
      <c r="A21" s="44" t="s">
        <v>192</v>
      </c>
      <c r="B21" s="44" t="s">
        <v>191</v>
      </c>
      <c r="C21" s="65">
        <v>0</v>
      </c>
      <c r="D21" s="64">
        <v>0</v>
      </c>
      <c r="E21" s="64">
        <v>0</v>
      </c>
      <c r="F21" s="64">
        <v>100</v>
      </c>
      <c r="G21" s="64">
        <v>0</v>
      </c>
      <c r="H21" s="64">
        <v>0</v>
      </c>
    </row>
    <row r="22" spans="1:8" x14ac:dyDescent="0.2">
      <c r="A22" s="44" t="s">
        <v>190</v>
      </c>
      <c r="B22" s="44" t="s">
        <v>189</v>
      </c>
      <c r="C22" s="65">
        <v>0</v>
      </c>
      <c r="D22" s="64">
        <v>0</v>
      </c>
      <c r="E22" s="64">
        <v>0</v>
      </c>
      <c r="F22" s="64">
        <v>914.4</v>
      </c>
      <c r="G22" s="64">
        <v>0</v>
      </c>
      <c r="H22" s="64">
        <v>0</v>
      </c>
    </row>
    <row r="23" spans="1:8" x14ac:dyDescent="0.2">
      <c r="A23" s="44" t="s">
        <v>188</v>
      </c>
      <c r="B23" s="44" t="s">
        <v>187</v>
      </c>
      <c r="C23" s="65">
        <v>0</v>
      </c>
      <c r="D23" s="64">
        <v>0</v>
      </c>
      <c r="E23" s="64">
        <v>0</v>
      </c>
      <c r="F23" s="64">
        <v>280</v>
      </c>
      <c r="G23" s="64">
        <v>0</v>
      </c>
      <c r="H23" s="64">
        <v>0</v>
      </c>
    </row>
    <row r="24" spans="1:8" x14ac:dyDescent="0.2">
      <c r="A24" s="44" t="s">
        <v>186</v>
      </c>
      <c r="B24" s="44" t="s">
        <v>185</v>
      </c>
      <c r="C24" s="65">
        <v>0</v>
      </c>
      <c r="D24" s="64">
        <v>3116.7</v>
      </c>
      <c r="E24" s="64">
        <v>0</v>
      </c>
      <c r="F24" s="64">
        <v>2160</v>
      </c>
      <c r="G24" s="64">
        <v>0</v>
      </c>
      <c r="H24" s="64">
        <v>0</v>
      </c>
    </row>
    <row r="25" spans="1:8" x14ac:dyDescent="0.2">
      <c r="A25" s="44" t="s">
        <v>184</v>
      </c>
      <c r="B25" s="44" t="s">
        <v>183</v>
      </c>
      <c r="C25" s="65">
        <v>0</v>
      </c>
      <c r="D25" s="64">
        <v>226.66</v>
      </c>
      <c r="E25" s="64">
        <v>0</v>
      </c>
      <c r="F25" s="64">
        <v>0</v>
      </c>
      <c r="G25" s="64">
        <v>0</v>
      </c>
      <c r="H25" s="64">
        <v>0</v>
      </c>
    </row>
    <row r="26" spans="1:8" x14ac:dyDescent="0.2">
      <c r="A26" s="44" t="s">
        <v>182</v>
      </c>
      <c r="B26" s="65" t="s">
        <v>181</v>
      </c>
      <c r="C26" s="65">
        <v>0</v>
      </c>
      <c r="D26" s="64">
        <v>86.66</v>
      </c>
      <c r="E26" s="64">
        <v>155</v>
      </c>
      <c r="F26" s="64">
        <v>0</v>
      </c>
      <c r="G26" s="64">
        <v>0</v>
      </c>
      <c r="H26" s="64">
        <v>0</v>
      </c>
    </row>
    <row r="27" spans="1:8" x14ac:dyDescent="0.2">
      <c r="A27" s="44" t="s">
        <v>180</v>
      </c>
      <c r="B27" s="44" t="s">
        <v>179</v>
      </c>
      <c r="C27" s="65">
        <v>0</v>
      </c>
      <c r="D27" s="64">
        <v>10677.84</v>
      </c>
      <c r="E27" s="64">
        <v>0</v>
      </c>
      <c r="F27" s="64">
        <v>0</v>
      </c>
      <c r="G27" s="64">
        <v>0</v>
      </c>
      <c r="H27" s="64">
        <v>0</v>
      </c>
    </row>
    <row r="28" spans="1:8" x14ac:dyDescent="0.2">
      <c r="A28" s="44" t="s">
        <v>178</v>
      </c>
      <c r="B28" s="65" t="s">
        <v>177</v>
      </c>
      <c r="C28" s="65">
        <v>0</v>
      </c>
      <c r="D28" s="64">
        <v>115</v>
      </c>
      <c r="E28" s="64">
        <v>0</v>
      </c>
      <c r="F28" s="64">
        <v>0</v>
      </c>
      <c r="G28" s="64">
        <v>0</v>
      </c>
      <c r="H28" s="64">
        <v>0</v>
      </c>
    </row>
    <row r="29" spans="1:8" x14ac:dyDescent="0.2">
      <c r="A29" s="44" t="s">
        <v>176</v>
      </c>
      <c r="B29" s="65" t="s">
        <v>175</v>
      </c>
      <c r="C29" s="65">
        <v>0</v>
      </c>
      <c r="D29" s="64">
        <v>78</v>
      </c>
      <c r="E29" s="64">
        <v>0</v>
      </c>
      <c r="F29" s="64">
        <v>0</v>
      </c>
      <c r="G29" s="64">
        <v>0</v>
      </c>
      <c r="H29" s="64">
        <v>0</v>
      </c>
    </row>
    <row r="30" spans="1:8" x14ac:dyDescent="0.2">
      <c r="A30" s="44" t="s">
        <v>174</v>
      </c>
      <c r="B30" s="65" t="s">
        <v>173</v>
      </c>
      <c r="C30" s="65">
        <v>0</v>
      </c>
      <c r="D30" s="64">
        <v>360</v>
      </c>
      <c r="E30" s="64">
        <v>0</v>
      </c>
      <c r="F30" s="64">
        <v>0</v>
      </c>
      <c r="G30" s="64">
        <v>0</v>
      </c>
      <c r="H30" s="64">
        <v>0</v>
      </c>
    </row>
    <row r="31" spans="1:8" x14ac:dyDescent="0.2">
      <c r="A31" s="44" t="s">
        <v>172</v>
      </c>
      <c r="B31" s="65" t="s">
        <v>171</v>
      </c>
      <c r="C31" s="65">
        <v>0</v>
      </c>
      <c r="D31" s="64">
        <v>196.66</v>
      </c>
      <c r="E31" s="64">
        <v>0</v>
      </c>
      <c r="F31" s="64">
        <v>0</v>
      </c>
      <c r="G31" s="64">
        <v>0</v>
      </c>
      <c r="H31" s="64">
        <v>0</v>
      </c>
    </row>
    <row r="32" spans="1:8" x14ac:dyDescent="0.2">
      <c r="A32" s="44" t="s">
        <v>170</v>
      </c>
      <c r="B32" s="65" t="s">
        <v>169</v>
      </c>
      <c r="C32" s="65">
        <v>0</v>
      </c>
      <c r="D32" s="64">
        <v>265</v>
      </c>
      <c r="E32" s="64">
        <v>0</v>
      </c>
      <c r="F32" s="64">
        <v>0</v>
      </c>
      <c r="G32" s="64">
        <v>0</v>
      </c>
      <c r="H32" s="64">
        <v>0</v>
      </c>
    </row>
    <row r="33" spans="1:8" x14ac:dyDescent="0.2">
      <c r="A33" s="44" t="s">
        <v>168</v>
      </c>
      <c r="B33" s="65" t="s">
        <v>167</v>
      </c>
      <c r="C33" s="65">
        <v>0</v>
      </c>
      <c r="D33" s="64">
        <v>264</v>
      </c>
      <c r="E33" s="64">
        <v>0</v>
      </c>
      <c r="F33" s="64">
        <v>0</v>
      </c>
      <c r="G33" s="64">
        <v>0</v>
      </c>
      <c r="H33" s="64">
        <v>0</v>
      </c>
    </row>
    <row r="34" spans="1:8" x14ac:dyDescent="0.2">
      <c r="A34" s="44" t="s">
        <v>166</v>
      </c>
      <c r="B34" s="65" t="s">
        <v>165</v>
      </c>
      <c r="C34" s="65">
        <v>0</v>
      </c>
      <c r="D34" s="64">
        <v>302</v>
      </c>
      <c r="E34" s="64">
        <v>0</v>
      </c>
      <c r="F34" s="64">
        <v>0</v>
      </c>
      <c r="G34" s="64">
        <v>0</v>
      </c>
      <c r="H34" s="64">
        <v>0</v>
      </c>
    </row>
    <row r="35" spans="1:8" x14ac:dyDescent="0.2">
      <c r="A35" s="44" t="s">
        <v>164</v>
      </c>
      <c r="B35" s="65" t="s">
        <v>163</v>
      </c>
      <c r="C35" s="65">
        <v>0</v>
      </c>
      <c r="D35" s="64">
        <v>195</v>
      </c>
      <c r="E35" s="64">
        <v>0</v>
      </c>
      <c r="F35" s="64">
        <v>0</v>
      </c>
      <c r="G35" s="64">
        <v>0</v>
      </c>
      <c r="H35" s="64">
        <v>0</v>
      </c>
    </row>
    <row r="36" spans="1:8" x14ac:dyDescent="0.2">
      <c r="A36" s="44" t="s">
        <v>162</v>
      </c>
      <c r="B36" s="65" t="s">
        <v>161</v>
      </c>
      <c r="C36" s="65">
        <v>0</v>
      </c>
      <c r="D36" s="64">
        <v>280</v>
      </c>
      <c r="E36" s="64">
        <v>0</v>
      </c>
      <c r="F36" s="64">
        <v>0</v>
      </c>
      <c r="G36" s="64">
        <v>0</v>
      </c>
      <c r="H36" s="64">
        <v>0</v>
      </c>
    </row>
    <row r="37" spans="1:8" x14ac:dyDescent="0.2">
      <c r="A37" s="44" t="s">
        <v>160</v>
      </c>
      <c r="B37" s="65" t="s">
        <v>159</v>
      </c>
      <c r="C37" s="65">
        <v>0</v>
      </c>
      <c r="D37" s="64">
        <v>300</v>
      </c>
      <c r="E37" s="64">
        <v>0</v>
      </c>
      <c r="F37" s="64">
        <v>0</v>
      </c>
      <c r="G37" s="64">
        <v>0</v>
      </c>
      <c r="H37" s="64">
        <v>0</v>
      </c>
    </row>
    <row r="38" spans="1:8" x14ac:dyDescent="0.2">
      <c r="A38" s="44" t="s">
        <v>158</v>
      </c>
      <c r="B38" s="65" t="s">
        <v>157</v>
      </c>
      <c r="C38" s="65">
        <v>1665</v>
      </c>
      <c r="D38" s="64">
        <v>0</v>
      </c>
      <c r="E38" s="64">
        <v>0</v>
      </c>
      <c r="F38" s="64">
        <v>0</v>
      </c>
      <c r="G38" s="64">
        <v>0</v>
      </c>
      <c r="H38" s="64">
        <v>0</v>
      </c>
    </row>
    <row r="39" spans="1:8" x14ac:dyDescent="0.2">
      <c r="A39" s="44" t="s">
        <v>156</v>
      </c>
      <c r="B39" s="44" t="s">
        <v>155</v>
      </c>
      <c r="C39" s="65">
        <v>4285.71</v>
      </c>
      <c r="D39" s="64">
        <v>0</v>
      </c>
      <c r="E39" s="64">
        <v>0</v>
      </c>
      <c r="F39" s="64">
        <v>0</v>
      </c>
      <c r="G39" s="64">
        <v>0</v>
      </c>
      <c r="H39" s="64">
        <v>0</v>
      </c>
    </row>
    <row r="40" spans="1:8" x14ac:dyDescent="0.2">
      <c r="A40" s="44" t="s">
        <v>154</v>
      </c>
      <c r="B40" s="44" t="s">
        <v>153</v>
      </c>
      <c r="C40" s="65">
        <v>0</v>
      </c>
      <c r="D40" s="64">
        <v>0</v>
      </c>
      <c r="E40" s="64">
        <v>0</v>
      </c>
      <c r="F40" s="64">
        <v>0</v>
      </c>
      <c r="G40" s="64">
        <v>400</v>
      </c>
      <c r="H40" s="64">
        <v>0</v>
      </c>
    </row>
    <row r="41" spans="1:8" x14ac:dyDescent="0.2">
      <c r="A41" s="44" t="s">
        <v>152</v>
      </c>
      <c r="B41" s="44" t="s">
        <v>151</v>
      </c>
      <c r="C41" s="65">
        <v>0</v>
      </c>
      <c r="D41" s="64">
        <v>0</v>
      </c>
      <c r="E41" s="64">
        <v>0</v>
      </c>
      <c r="F41" s="64">
        <v>0</v>
      </c>
      <c r="G41" s="64">
        <v>600</v>
      </c>
      <c r="H41" s="64">
        <v>0</v>
      </c>
    </row>
    <row r="42" spans="1:8" x14ac:dyDescent="0.2">
      <c r="A42" s="44" t="s">
        <v>150</v>
      </c>
      <c r="B42" s="44" t="s">
        <v>149</v>
      </c>
      <c r="C42" s="65">
        <v>0</v>
      </c>
      <c r="D42" s="64">
        <v>0</v>
      </c>
      <c r="E42" s="64">
        <v>0</v>
      </c>
      <c r="F42" s="64">
        <v>0</v>
      </c>
      <c r="G42" s="64">
        <v>150</v>
      </c>
      <c r="H42" s="64">
        <v>0</v>
      </c>
    </row>
    <row r="43" spans="1:8" x14ac:dyDescent="0.2">
      <c r="A43" s="44" t="s">
        <v>148</v>
      </c>
      <c r="B43" s="44" t="s">
        <v>147</v>
      </c>
      <c r="C43" s="65">
        <v>0</v>
      </c>
      <c r="D43" s="64">
        <v>0</v>
      </c>
      <c r="E43" s="64">
        <v>0</v>
      </c>
      <c r="F43" s="64">
        <v>0</v>
      </c>
      <c r="G43" s="64">
        <v>210</v>
      </c>
      <c r="H43" s="64">
        <v>0</v>
      </c>
    </row>
    <row r="44" spans="1:8" x14ac:dyDescent="0.2">
      <c r="A44" s="44" t="s">
        <v>146</v>
      </c>
      <c r="B44" s="44" t="s">
        <v>145</v>
      </c>
      <c r="C44" s="65">
        <v>0</v>
      </c>
      <c r="D44" s="64">
        <v>0</v>
      </c>
      <c r="E44" s="64">
        <v>0</v>
      </c>
      <c r="F44" s="64">
        <v>0</v>
      </c>
      <c r="G44" s="64">
        <v>547</v>
      </c>
      <c r="H44" s="64">
        <v>0</v>
      </c>
    </row>
    <row r="45" spans="1:8" x14ac:dyDescent="0.2">
      <c r="A45" s="44" t="s">
        <v>144</v>
      </c>
      <c r="B45" s="44" t="s">
        <v>143</v>
      </c>
      <c r="C45" s="65">
        <v>0</v>
      </c>
      <c r="D45" s="64">
        <v>0</v>
      </c>
      <c r="E45" s="64">
        <v>0</v>
      </c>
      <c r="F45" s="64">
        <v>0</v>
      </c>
      <c r="G45" s="64">
        <v>547</v>
      </c>
      <c r="H45" s="64">
        <v>0</v>
      </c>
    </row>
    <row r="46" spans="1:8" x14ac:dyDescent="0.2">
      <c r="A46" s="44" t="s">
        <v>142</v>
      </c>
      <c r="B46" s="44" t="s">
        <v>141</v>
      </c>
      <c r="C46" s="65">
        <v>0</v>
      </c>
      <c r="D46" s="64">
        <v>0</v>
      </c>
      <c r="E46" s="64">
        <v>0</v>
      </c>
      <c r="F46" s="64">
        <v>0</v>
      </c>
      <c r="G46" s="64">
        <v>450</v>
      </c>
      <c r="H46" s="64">
        <v>300</v>
      </c>
    </row>
    <row r="47" spans="1:8" x14ac:dyDescent="0.2">
      <c r="A47" s="44" t="s">
        <v>140</v>
      </c>
      <c r="B47" s="44" t="s">
        <v>139</v>
      </c>
      <c r="C47" s="65">
        <v>0</v>
      </c>
      <c r="D47" s="64">
        <v>0</v>
      </c>
      <c r="E47" s="64">
        <v>0</v>
      </c>
      <c r="F47" s="64">
        <v>0</v>
      </c>
      <c r="G47" s="64">
        <v>203.32</v>
      </c>
      <c r="H47" s="64">
        <v>0</v>
      </c>
    </row>
    <row r="48" spans="1:8" x14ac:dyDescent="0.2">
      <c r="A48" s="44" t="s">
        <v>138</v>
      </c>
      <c r="B48" s="44" t="s">
        <v>137</v>
      </c>
      <c r="C48" s="65">
        <v>0</v>
      </c>
      <c r="D48" s="64">
        <v>0</v>
      </c>
      <c r="E48" s="64">
        <v>0</v>
      </c>
      <c r="F48" s="64">
        <v>0</v>
      </c>
      <c r="G48" s="64">
        <v>250</v>
      </c>
      <c r="H48" s="64">
        <v>0</v>
      </c>
    </row>
    <row r="49" spans="1:10" x14ac:dyDescent="0.2">
      <c r="A49" s="44" t="s">
        <v>136</v>
      </c>
      <c r="B49" s="44" t="s">
        <v>135</v>
      </c>
      <c r="C49" s="64">
        <v>0</v>
      </c>
      <c r="D49" s="64">
        <v>0</v>
      </c>
      <c r="E49" s="64">
        <v>0</v>
      </c>
      <c r="F49" s="64">
        <v>0</v>
      </c>
      <c r="G49" s="64">
        <v>181</v>
      </c>
      <c r="H49" s="64">
        <v>0</v>
      </c>
    </row>
    <row r="50" spans="1:10" x14ac:dyDescent="0.2">
      <c r="A50" s="44"/>
      <c r="B50" s="44"/>
      <c r="C50" s="64"/>
      <c r="D50" s="64"/>
      <c r="E50" s="64"/>
      <c r="F50" s="64"/>
      <c r="G50" s="64"/>
      <c r="H50" s="64"/>
      <c r="J50" s="75"/>
    </row>
    <row r="51" spans="1:10" x14ac:dyDescent="0.2">
      <c r="A51" s="63"/>
      <c r="B51" s="63" t="s">
        <v>134</v>
      </c>
      <c r="C51" s="62">
        <f t="shared" ref="C51:H51" si="0">SUM(C8:C50)</f>
        <v>5950.71</v>
      </c>
      <c r="D51" s="62">
        <f t="shared" si="0"/>
        <v>17340.849999999999</v>
      </c>
      <c r="E51" s="62">
        <f t="shared" si="0"/>
        <v>549.02</v>
      </c>
      <c r="F51" s="62">
        <f t="shared" si="0"/>
        <v>5402.49</v>
      </c>
      <c r="G51" s="62">
        <f t="shared" si="0"/>
        <v>3538.32</v>
      </c>
      <c r="H51" s="62">
        <f t="shared" si="0"/>
        <v>300</v>
      </c>
    </row>
    <row r="52" spans="1:10" x14ac:dyDescent="0.2">
      <c r="A52" s="37"/>
      <c r="B52" s="37"/>
      <c r="C52" s="36"/>
      <c r="D52" s="36"/>
      <c r="E52" s="36"/>
      <c r="F52" s="36"/>
      <c r="G52" s="36"/>
      <c r="H52" s="36"/>
    </row>
    <row r="53" spans="1:10" x14ac:dyDescent="0.2">
      <c r="A53" s="37"/>
      <c r="B53" s="37"/>
      <c r="C53" s="36"/>
      <c r="D53" s="36"/>
      <c r="E53" s="36"/>
      <c r="F53" s="36"/>
      <c r="G53" s="36"/>
      <c r="H53" s="36"/>
    </row>
    <row r="54" spans="1:10" s="71" customFormat="1" ht="11.25" customHeight="1" x14ac:dyDescent="0.2">
      <c r="A54" s="74" t="s">
        <v>133</v>
      </c>
      <c r="B54" s="74"/>
      <c r="C54" s="73"/>
      <c r="D54" s="73"/>
      <c r="E54" s="73"/>
      <c r="F54" s="31"/>
      <c r="G54" s="31"/>
      <c r="H54" s="72" t="s">
        <v>132</v>
      </c>
    </row>
    <row r="55" spans="1:10" x14ac:dyDescent="0.2">
      <c r="A55" s="60"/>
      <c r="B55" s="60"/>
      <c r="C55" s="58"/>
      <c r="D55" s="58"/>
      <c r="E55" s="58"/>
      <c r="F55" s="58"/>
      <c r="G55" s="58"/>
      <c r="H55" s="58"/>
    </row>
    <row r="56" spans="1:10" ht="15" customHeight="1" x14ac:dyDescent="0.2">
      <c r="A56" s="30" t="s">
        <v>102</v>
      </c>
      <c r="B56" s="29" t="s">
        <v>101</v>
      </c>
      <c r="C56" s="27" t="s">
        <v>100</v>
      </c>
      <c r="D56" s="70">
        <v>2016</v>
      </c>
      <c r="E56" s="70">
        <v>2015</v>
      </c>
      <c r="F56" s="69" t="s">
        <v>131</v>
      </c>
      <c r="G56" s="69" t="s">
        <v>130</v>
      </c>
      <c r="H56" s="68" t="s">
        <v>129</v>
      </c>
    </row>
    <row r="57" spans="1:10" x14ac:dyDescent="0.2">
      <c r="A57" s="67" t="s">
        <v>128</v>
      </c>
      <c r="B57" s="66" t="s">
        <v>127</v>
      </c>
      <c r="C57" s="65"/>
      <c r="D57" s="65"/>
      <c r="E57" s="64"/>
      <c r="F57" s="64"/>
      <c r="G57" s="64"/>
      <c r="H57" s="64"/>
    </row>
    <row r="58" spans="1:10" x14ac:dyDescent="0.2">
      <c r="A58" s="44" t="s">
        <v>126</v>
      </c>
      <c r="B58" s="65" t="s">
        <v>125</v>
      </c>
      <c r="C58" s="65">
        <v>0</v>
      </c>
      <c r="D58" s="65">
        <v>0</v>
      </c>
      <c r="E58" s="64">
        <v>0</v>
      </c>
      <c r="F58" s="64">
        <v>0</v>
      </c>
      <c r="G58" s="64">
        <v>0</v>
      </c>
      <c r="H58" s="64">
        <v>0</v>
      </c>
    </row>
    <row r="59" spans="1:10" x14ac:dyDescent="0.2">
      <c r="A59" s="44" t="s">
        <v>124</v>
      </c>
      <c r="B59" s="65" t="s">
        <v>123</v>
      </c>
      <c r="C59" s="65">
        <v>0</v>
      </c>
      <c r="D59" s="65">
        <v>0</v>
      </c>
      <c r="E59" s="64">
        <v>0</v>
      </c>
      <c r="F59" s="64">
        <v>0</v>
      </c>
      <c r="G59" s="64">
        <v>0</v>
      </c>
      <c r="H59" s="64">
        <v>0</v>
      </c>
    </row>
    <row r="60" spans="1:10" x14ac:dyDescent="0.2">
      <c r="A60" s="44" t="s">
        <v>122</v>
      </c>
      <c r="B60" s="65" t="s">
        <v>121</v>
      </c>
      <c r="C60" s="65">
        <v>0</v>
      </c>
      <c r="D60" s="65">
        <v>0</v>
      </c>
      <c r="E60" s="64">
        <v>0</v>
      </c>
      <c r="F60" s="64">
        <v>122500</v>
      </c>
      <c r="G60" s="64">
        <v>0</v>
      </c>
      <c r="H60" s="64">
        <v>0</v>
      </c>
    </row>
    <row r="61" spans="1:10" x14ac:dyDescent="0.2">
      <c r="A61" s="44" t="s">
        <v>120</v>
      </c>
      <c r="B61" s="65" t="s">
        <v>119</v>
      </c>
      <c r="C61" s="65">
        <v>0</v>
      </c>
      <c r="D61" s="65">
        <v>0</v>
      </c>
      <c r="E61" s="64">
        <v>0</v>
      </c>
      <c r="F61" s="64">
        <v>0</v>
      </c>
      <c r="G61" s="64">
        <v>0</v>
      </c>
      <c r="H61" s="64">
        <v>0</v>
      </c>
    </row>
    <row r="62" spans="1:10" x14ac:dyDescent="0.2">
      <c r="A62" s="44" t="s">
        <v>118</v>
      </c>
      <c r="B62" s="65" t="s">
        <v>117</v>
      </c>
      <c r="C62" s="65">
        <v>0</v>
      </c>
      <c r="D62" s="65">
        <v>0</v>
      </c>
      <c r="E62" s="64">
        <v>0</v>
      </c>
      <c r="F62" s="64">
        <v>0</v>
      </c>
      <c r="G62" s="64">
        <v>0</v>
      </c>
      <c r="H62" s="64">
        <v>0</v>
      </c>
    </row>
    <row r="63" spans="1:10" x14ac:dyDescent="0.2">
      <c r="A63" s="63"/>
      <c r="B63" s="63" t="s">
        <v>116</v>
      </c>
      <c r="C63" s="62">
        <f t="shared" ref="C63:H63" si="1">SUM(C57:C62)</f>
        <v>0</v>
      </c>
      <c r="D63" s="62">
        <f t="shared" si="1"/>
        <v>0</v>
      </c>
      <c r="E63" s="62">
        <f t="shared" si="1"/>
        <v>0</v>
      </c>
      <c r="F63" s="62">
        <f t="shared" si="1"/>
        <v>122500</v>
      </c>
      <c r="G63" s="62">
        <f t="shared" si="1"/>
        <v>0</v>
      </c>
      <c r="H63" s="62">
        <f t="shared" si="1"/>
        <v>0</v>
      </c>
    </row>
  </sheetData>
  <dataValidations count="8">
    <dataValidation allowBlank="1" showInputMessage="1" showErrorMessage="1" prompt="Saldo final al 31 de diciembre de 2012." sqref="H7 H56"/>
    <dataValidation allowBlank="1" showInputMessage="1" showErrorMessage="1" prompt="Corresponde al nombre o descripción de la cuenta de acuerdo al Plan de Cuentas emitido por el CONAC." sqref="B7 B56"/>
    <dataValidation allowBlank="1" showInputMessage="1" showErrorMessage="1" prompt="Saldo final al 31 de diciembre de 2013." sqref="G7 G56"/>
    <dataValidation allowBlank="1" showInputMessage="1" showErrorMessage="1" prompt="Saldo final al 31 de diciembre de 2014." sqref="F56 F7"/>
    <dataValidation allowBlank="1" showInputMessage="1" showErrorMessage="1" prompt="Saldo final al 31 de diciembre de 2015." sqref="E7 E56"/>
    <dataValidation allowBlank="1" showInputMessage="1" showErrorMessage="1" prompt="Corresponde al número de la cuenta de acuerdo al Plan de Cuentas emitido por el CONAC (DOF 23/12/2015)." sqref="A7 A56"/>
    <dataValidation allowBlank="1" showInputMessage="1" showErrorMessage="1" prompt="Saldo final de la Información Financiera Trimestral que se presenta (trimestral: 1er, 2do, 3ro. o 4to.)." sqref="C56 C7"/>
    <dataValidation allowBlank="1" showInputMessage="1" showErrorMessage="1" prompt="Saldo final al 31 de diciembre de 2016." sqref="D7 D56"/>
  </dataValidation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K159"/>
  <sheetViews>
    <sheetView topLeftCell="A48" zoomScaleNormal="100" zoomScaleSheetLayoutView="100" workbookViewId="0">
      <selection activeCell="B54" sqref="B54"/>
    </sheetView>
  </sheetViews>
  <sheetFormatPr baseColWidth="10" defaultColWidth="11.44140625" defaultRowHeight="10.199999999999999" x14ac:dyDescent="0.2"/>
  <cols>
    <col min="1" max="1" width="63.5546875" style="1" bestFit="1" customWidth="1"/>
    <col min="2" max="2" width="39" style="1" bestFit="1" customWidth="1"/>
    <col min="3" max="3" width="7.88671875" style="31" bestFit="1" customWidth="1"/>
    <col min="4" max="4" width="8" style="31" bestFit="1" customWidth="1"/>
    <col min="5" max="6" width="8.88671875" style="31" bestFit="1" customWidth="1"/>
    <col min="7" max="7" width="8.5546875" style="31" bestFit="1" customWidth="1"/>
    <col min="8" max="8" width="28.109375" style="1" bestFit="1" customWidth="1"/>
    <col min="9" max="9" width="18" style="1" bestFit="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J3" s="15"/>
    </row>
    <row r="4" spans="1:10" x14ac:dyDescent="0.2">
      <c r="J4" s="15"/>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34.5" customHeight="1" x14ac:dyDescent="0.2">
      <c r="A8" s="99" t="s">
        <v>273</v>
      </c>
      <c r="B8" s="66" t="s">
        <v>272</v>
      </c>
      <c r="C8" s="65"/>
      <c r="D8" s="93"/>
      <c r="E8" s="93"/>
      <c r="F8" s="93"/>
      <c r="G8" s="92"/>
      <c r="H8" s="97"/>
      <c r="I8" s="96"/>
    </row>
    <row r="9" spans="1:10" ht="23.25" customHeight="1" x14ac:dyDescent="0.2">
      <c r="A9" s="43" t="s">
        <v>271</v>
      </c>
      <c r="B9" s="65" t="s">
        <v>270</v>
      </c>
      <c r="C9" s="65">
        <v>3362.07</v>
      </c>
      <c r="D9" s="93"/>
      <c r="E9" s="93"/>
      <c r="F9" s="93"/>
      <c r="G9" s="92">
        <v>3362.07</v>
      </c>
      <c r="H9" s="97" t="s">
        <v>269</v>
      </c>
      <c r="I9" s="96" t="s">
        <v>220</v>
      </c>
    </row>
    <row r="10" spans="1:10" ht="24" customHeight="1" x14ac:dyDescent="0.2">
      <c r="A10" s="43" t="s">
        <v>268</v>
      </c>
      <c r="B10" s="65" t="s">
        <v>267</v>
      </c>
      <c r="C10" s="65">
        <v>693</v>
      </c>
      <c r="D10" s="93">
        <v>18</v>
      </c>
      <c r="E10" s="93"/>
      <c r="F10" s="93"/>
      <c r="G10" s="92">
        <v>675</v>
      </c>
      <c r="H10" s="97" t="s">
        <v>266</v>
      </c>
      <c r="I10" s="96" t="s">
        <v>220</v>
      </c>
    </row>
    <row r="11" spans="1:10" ht="24" customHeight="1" x14ac:dyDescent="0.2">
      <c r="A11" s="43" t="s">
        <v>265</v>
      </c>
      <c r="B11" s="65" t="s">
        <v>264</v>
      </c>
      <c r="C11" s="65">
        <v>606.66</v>
      </c>
      <c r="D11" s="93">
        <v>606.66</v>
      </c>
      <c r="E11" s="93"/>
      <c r="F11" s="93"/>
      <c r="G11" s="92"/>
      <c r="H11" s="97" t="s">
        <v>263</v>
      </c>
      <c r="I11" s="96" t="s">
        <v>250</v>
      </c>
    </row>
    <row r="12" spans="1:10" ht="51" x14ac:dyDescent="0.2">
      <c r="A12" s="43" t="s">
        <v>262</v>
      </c>
      <c r="B12" s="65" t="s">
        <v>261</v>
      </c>
      <c r="C12" s="65">
        <v>14316.68</v>
      </c>
      <c r="D12" s="93">
        <v>9672.25</v>
      </c>
      <c r="E12" s="93"/>
      <c r="F12" s="93"/>
      <c r="G12" s="92">
        <v>4644.43</v>
      </c>
      <c r="H12" s="98" t="s">
        <v>260</v>
      </c>
      <c r="I12" s="96" t="s">
        <v>259</v>
      </c>
    </row>
    <row r="13" spans="1:10" ht="22.5" customHeight="1" x14ac:dyDescent="0.2">
      <c r="A13" s="43" t="s">
        <v>258</v>
      </c>
      <c r="B13" s="65" t="s">
        <v>257</v>
      </c>
      <c r="C13" s="65">
        <v>547.52</v>
      </c>
      <c r="D13" s="93">
        <v>547.52</v>
      </c>
      <c r="E13" s="93"/>
      <c r="F13" s="93"/>
      <c r="G13" s="92"/>
      <c r="H13" s="97" t="s">
        <v>251</v>
      </c>
      <c r="I13" s="96" t="s">
        <v>250</v>
      </c>
    </row>
    <row r="14" spans="1:10" ht="22.5" customHeight="1" x14ac:dyDescent="0.2">
      <c r="A14" s="43" t="s">
        <v>256</v>
      </c>
      <c r="B14" s="65" t="s">
        <v>255</v>
      </c>
      <c r="C14" s="65">
        <v>5000</v>
      </c>
      <c r="D14" s="93">
        <v>5000</v>
      </c>
      <c r="E14" s="93"/>
      <c r="F14" s="93"/>
      <c r="G14" s="92"/>
      <c r="H14" s="97" t="s">
        <v>254</v>
      </c>
      <c r="I14" s="96" t="s">
        <v>250</v>
      </c>
    </row>
    <row r="15" spans="1:10" ht="22.5" customHeight="1" x14ac:dyDescent="0.2">
      <c r="A15" s="43" t="s">
        <v>253</v>
      </c>
      <c r="B15" s="65" t="s">
        <v>252</v>
      </c>
      <c r="C15" s="65">
        <v>10</v>
      </c>
      <c r="D15" s="93">
        <v>10</v>
      </c>
      <c r="E15" s="93"/>
      <c r="F15" s="93"/>
      <c r="G15" s="92"/>
      <c r="H15" s="97" t="s">
        <v>251</v>
      </c>
      <c r="I15" s="96" t="s">
        <v>250</v>
      </c>
    </row>
    <row r="16" spans="1:10" x14ac:dyDescent="0.2">
      <c r="A16" s="63"/>
      <c r="B16" s="63" t="s">
        <v>249</v>
      </c>
      <c r="C16" s="62">
        <f>SUM(C8:C15)</f>
        <v>24535.93</v>
      </c>
      <c r="D16" s="62">
        <f>SUM(D8:D15)</f>
        <v>15854.43</v>
      </c>
      <c r="E16" s="62">
        <f>SUM(E8:E15)</f>
        <v>0</v>
      </c>
      <c r="F16" s="62">
        <f>SUM(F8:F15)</f>
        <v>0</v>
      </c>
      <c r="G16" s="62">
        <f>SUM(G8:G15)</f>
        <v>8681.5</v>
      </c>
      <c r="H16" s="51"/>
      <c r="I16" s="51"/>
    </row>
    <row r="17" spans="1:9" x14ac:dyDescent="0.2">
      <c r="A17" s="37"/>
      <c r="B17" s="37"/>
      <c r="C17" s="36"/>
      <c r="D17" s="36"/>
      <c r="E17" s="36"/>
      <c r="F17" s="36"/>
      <c r="G17" s="36"/>
      <c r="H17" s="37"/>
      <c r="I17" s="37"/>
    </row>
    <row r="18" spans="1:9" x14ac:dyDescent="0.2">
      <c r="A18" s="37"/>
      <c r="B18" s="37"/>
      <c r="C18" s="36"/>
      <c r="D18" s="36"/>
      <c r="E18" s="36"/>
      <c r="F18" s="36"/>
      <c r="G18" s="36"/>
      <c r="H18" s="37"/>
      <c r="I18" s="37"/>
    </row>
    <row r="19" spans="1:9" ht="11.25" customHeight="1" x14ac:dyDescent="0.2">
      <c r="A19" s="35" t="s">
        <v>248</v>
      </c>
      <c r="B19" s="34"/>
      <c r="E19" s="87"/>
      <c r="F19" s="87"/>
      <c r="I19" s="89" t="s">
        <v>233</v>
      </c>
    </row>
    <row r="20" spans="1:9" x14ac:dyDescent="0.2">
      <c r="A20" s="88"/>
      <c r="B20" s="88"/>
      <c r="C20" s="87"/>
      <c r="D20" s="87"/>
      <c r="E20" s="87"/>
      <c r="F20" s="87"/>
    </row>
    <row r="21" spans="1:9" ht="15" customHeight="1" x14ac:dyDescent="0.2">
      <c r="A21" s="30" t="s">
        <v>102</v>
      </c>
      <c r="B21" s="29" t="s">
        <v>101</v>
      </c>
      <c r="C21" s="86" t="s">
        <v>232</v>
      </c>
      <c r="D21" s="86" t="s">
        <v>231</v>
      </c>
      <c r="E21" s="86" t="s">
        <v>230</v>
      </c>
      <c r="F21" s="86" t="s">
        <v>229</v>
      </c>
      <c r="G21" s="85" t="s">
        <v>228</v>
      </c>
      <c r="H21" s="29" t="s">
        <v>227</v>
      </c>
      <c r="I21" s="29" t="s">
        <v>226</v>
      </c>
    </row>
    <row r="22" spans="1:9" x14ac:dyDescent="0.2">
      <c r="A22" s="25"/>
      <c r="B22" s="1224" t="s">
        <v>13593</v>
      </c>
      <c r="C22" s="24"/>
      <c r="D22" s="83"/>
      <c r="E22" s="83"/>
      <c r="F22" s="83"/>
      <c r="G22" s="83"/>
      <c r="H22" s="82"/>
      <c r="I22" s="82"/>
    </row>
    <row r="23" spans="1:9" x14ac:dyDescent="0.2">
      <c r="A23" s="81"/>
      <c r="B23" s="81" t="s">
        <v>247</v>
      </c>
      <c r="C23" s="51">
        <f>SUM(C22:C22)</f>
        <v>0</v>
      </c>
      <c r="D23" s="51">
        <f>SUM(D22:D22)</f>
        <v>0</v>
      </c>
      <c r="E23" s="51">
        <f>SUM(E22:E22)</f>
        <v>0</v>
      </c>
      <c r="F23" s="51">
        <f>SUM(F22:F22)</f>
        <v>0</v>
      </c>
      <c r="G23" s="51">
        <f>SUM(G22:G22)</f>
        <v>0</v>
      </c>
      <c r="H23" s="51"/>
      <c r="I23" s="51"/>
    </row>
    <row r="26" spans="1:9" x14ac:dyDescent="0.2">
      <c r="A26" s="35" t="s">
        <v>246</v>
      </c>
      <c r="B26" s="34"/>
      <c r="E26" s="87"/>
      <c r="F26" s="87"/>
      <c r="I26" s="89" t="s">
        <v>233</v>
      </c>
    </row>
    <row r="27" spans="1:9" x14ac:dyDescent="0.2">
      <c r="A27" s="88"/>
      <c r="B27" s="88"/>
      <c r="C27" s="87"/>
      <c r="D27" s="87"/>
      <c r="E27" s="87"/>
      <c r="F27" s="87"/>
    </row>
    <row r="28" spans="1:9" x14ac:dyDescent="0.2">
      <c r="A28" s="30" t="s">
        <v>102</v>
      </c>
      <c r="B28" s="29" t="s">
        <v>101</v>
      </c>
      <c r="C28" s="86" t="s">
        <v>232</v>
      </c>
      <c r="D28" s="86" t="s">
        <v>231</v>
      </c>
      <c r="E28" s="86" t="s">
        <v>230</v>
      </c>
      <c r="F28" s="86" t="s">
        <v>229</v>
      </c>
      <c r="G28" s="85" t="s">
        <v>228</v>
      </c>
      <c r="H28" s="29" t="s">
        <v>227</v>
      </c>
      <c r="I28" s="29" t="s">
        <v>226</v>
      </c>
    </row>
    <row r="29" spans="1:9" x14ac:dyDescent="0.2">
      <c r="A29" s="25"/>
      <c r="B29" s="1224" t="s">
        <v>13593</v>
      </c>
      <c r="C29" s="24"/>
      <c r="D29" s="83"/>
      <c r="E29" s="83"/>
      <c r="F29" s="83"/>
      <c r="G29" s="83"/>
      <c r="H29" s="82"/>
      <c r="I29" s="82"/>
    </row>
    <row r="30" spans="1:9" x14ac:dyDescent="0.2">
      <c r="A30" s="81"/>
      <c r="B30" s="81" t="s">
        <v>245</v>
      </c>
      <c r="C30" s="51">
        <f>SUM(C29:C29)</f>
        <v>0</v>
      </c>
      <c r="D30" s="51">
        <f>SUM(D29:D29)</f>
        <v>0</v>
      </c>
      <c r="E30" s="51">
        <f>SUM(E29:E29)</f>
        <v>0</v>
      </c>
      <c r="F30" s="51">
        <f>SUM(F29:F29)</f>
        <v>0</v>
      </c>
      <c r="G30" s="51">
        <f>SUM(G29:G29)</f>
        <v>0</v>
      </c>
      <c r="H30" s="51"/>
      <c r="I30" s="51"/>
    </row>
    <row r="33" spans="1:9" x14ac:dyDescent="0.2">
      <c r="A33" s="35" t="s">
        <v>244</v>
      </c>
      <c r="B33" s="34"/>
      <c r="E33" s="87"/>
      <c r="F33" s="87"/>
      <c r="I33" s="89" t="s">
        <v>233</v>
      </c>
    </row>
    <row r="34" spans="1:9" x14ac:dyDescent="0.2">
      <c r="A34" s="88"/>
      <c r="B34" s="88"/>
      <c r="C34" s="87"/>
      <c r="D34" s="87"/>
      <c r="E34" s="87"/>
      <c r="F34" s="87"/>
    </row>
    <row r="35" spans="1:9" x14ac:dyDescent="0.2">
      <c r="A35" s="30" t="s">
        <v>102</v>
      </c>
      <c r="B35" s="29" t="s">
        <v>101</v>
      </c>
      <c r="C35" s="86" t="s">
        <v>232</v>
      </c>
      <c r="D35" s="86" t="s">
        <v>231</v>
      </c>
      <c r="E35" s="86" t="s">
        <v>230</v>
      </c>
      <c r="F35" s="86" t="s">
        <v>229</v>
      </c>
      <c r="G35" s="85" t="s">
        <v>228</v>
      </c>
      <c r="H35" s="29" t="s">
        <v>227</v>
      </c>
      <c r="I35" s="29" t="s">
        <v>226</v>
      </c>
    </row>
    <row r="36" spans="1:9" x14ac:dyDescent="0.2">
      <c r="A36" s="25"/>
      <c r="B36" s="1224" t="s">
        <v>13593</v>
      </c>
      <c r="C36" s="24"/>
      <c r="D36" s="83"/>
      <c r="E36" s="83"/>
      <c r="F36" s="83"/>
      <c r="G36" s="83"/>
      <c r="H36" s="82"/>
      <c r="I36" s="82"/>
    </row>
    <row r="37" spans="1:9" x14ac:dyDescent="0.2">
      <c r="A37" s="81"/>
      <c r="B37" s="81" t="s">
        <v>243</v>
      </c>
      <c r="C37" s="51">
        <f>SUM(C36:C36)</f>
        <v>0</v>
      </c>
      <c r="D37" s="51">
        <f>SUM(D36:D36)</f>
        <v>0</v>
      </c>
      <c r="E37" s="51">
        <f>SUM(E36:E36)</f>
        <v>0</v>
      </c>
      <c r="F37" s="51">
        <f>SUM(F36:F36)</f>
        <v>0</v>
      </c>
      <c r="G37" s="51">
        <f>SUM(G36:G36)</f>
        <v>0</v>
      </c>
      <c r="H37" s="51"/>
      <c r="I37" s="51"/>
    </row>
    <row r="40" spans="1:9" x14ac:dyDescent="0.2">
      <c r="A40" s="35" t="s">
        <v>242</v>
      </c>
      <c r="B40" s="34"/>
      <c r="C40" s="87"/>
      <c r="D40" s="87"/>
      <c r="E40" s="87"/>
      <c r="F40" s="87"/>
    </row>
    <row r="41" spans="1:9" x14ac:dyDescent="0.2">
      <c r="A41" s="88"/>
      <c r="B41" s="88"/>
      <c r="C41" s="87"/>
      <c r="D41" s="87"/>
      <c r="E41" s="87"/>
      <c r="F41" s="87"/>
    </row>
    <row r="42" spans="1:9" x14ac:dyDescent="0.2">
      <c r="A42" s="30" t="s">
        <v>102</v>
      </c>
      <c r="B42" s="29" t="s">
        <v>101</v>
      </c>
      <c r="C42" s="86" t="s">
        <v>232</v>
      </c>
      <c r="D42" s="86" t="s">
        <v>231</v>
      </c>
      <c r="E42" s="86" t="s">
        <v>230</v>
      </c>
      <c r="F42" s="86" t="s">
        <v>229</v>
      </c>
      <c r="G42" s="85" t="s">
        <v>228</v>
      </c>
      <c r="H42" s="29" t="s">
        <v>227</v>
      </c>
      <c r="I42" s="29" t="s">
        <v>226</v>
      </c>
    </row>
    <row r="43" spans="1:9" x14ac:dyDescent="0.2">
      <c r="A43" s="25"/>
      <c r="B43" s="1224" t="s">
        <v>13593</v>
      </c>
      <c r="C43" s="24"/>
      <c r="D43" s="83"/>
      <c r="E43" s="83"/>
      <c r="F43" s="83"/>
      <c r="G43" s="83"/>
      <c r="H43" s="82"/>
      <c r="I43" s="82"/>
    </row>
    <row r="44" spans="1:9" x14ac:dyDescent="0.2">
      <c r="A44" s="81"/>
      <c r="B44" s="81" t="s">
        <v>241</v>
      </c>
      <c r="C44" s="51">
        <f>SUM(C43:C43)</f>
        <v>0</v>
      </c>
      <c r="D44" s="51">
        <f>SUM(D43:D43)</f>
        <v>0</v>
      </c>
      <c r="E44" s="51">
        <f>SUM(E43:E43)</f>
        <v>0</v>
      </c>
      <c r="F44" s="51">
        <f>SUM(F43:F43)</f>
        <v>0</v>
      </c>
      <c r="G44" s="51">
        <f>SUM(G43:G43)</f>
        <v>0</v>
      </c>
      <c r="H44" s="51"/>
      <c r="I44" s="51"/>
    </row>
    <row r="47" spans="1:9" x14ac:dyDescent="0.2">
      <c r="A47" s="35" t="s">
        <v>240</v>
      </c>
      <c r="B47" s="34"/>
      <c r="C47" s="90"/>
      <c r="E47" s="87"/>
      <c r="F47" s="87"/>
      <c r="I47" s="89" t="s">
        <v>233</v>
      </c>
    </row>
    <row r="48" spans="1:9"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25"/>
      <c r="B50" s="1224" t="s">
        <v>13593</v>
      </c>
      <c r="C50" s="24"/>
      <c r="D50" s="83"/>
      <c r="E50" s="83"/>
      <c r="F50" s="83"/>
      <c r="G50" s="83"/>
      <c r="H50" s="82"/>
      <c r="I50" s="82"/>
    </row>
    <row r="51" spans="1:11" x14ac:dyDescent="0.2">
      <c r="A51" s="81"/>
      <c r="B51" s="81" t="s">
        <v>239</v>
      </c>
      <c r="C51" s="51">
        <f>SUM(C50:C50)</f>
        <v>0</v>
      </c>
      <c r="D51" s="51">
        <f>SUM(D50:D50)</f>
        <v>0</v>
      </c>
      <c r="E51" s="51">
        <f>SUM(E50:E50)</f>
        <v>0</v>
      </c>
      <c r="F51" s="51">
        <f>SUM(F50:F50)</f>
        <v>0</v>
      </c>
      <c r="G51" s="51">
        <f>SUM(G50:G50)</f>
        <v>0</v>
      </c>
      <c r="H51" s="51"/>
      <c r="I51" s="51"/>
      <c r="K51" s="31"/>
    </row>
    <row r="54" spans="1:11" x14ac:dyDescent="0.2">
      <c r="A54" s="35" t="s">
        <v>238</v>
      </c>
      <c r="B54" s="34"/>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4" t="s">
        <v>13593</v>
      </c>
      <c r="C57" s="24"/>
      <c r="D57" s="83"/>
      <c r="E57" s="83"/>
      <c r="F57" s="83"/>
      <c r="G57" s="83"/>
      <c r="H57" s="82"/>
      <c r="I57" s="82"/>
    </row>
    <row r="58" spans="1:11" x14ac:dyDescent="0.2">
      <c r="A58" s="81"/>
      <c r="B58" s="81" t="s">
        <v>237</v>
      </c>
      <c r="C58" s="51">
        <f>SUM(C57:C57)</f>
        <v>0</v>
      </c>
      <c r="D58" s="51">
        <f>SUM(D57:D57)</f>
        <v>0</v>
      </c>
      <c r="E58" s="51">
        <f>SUM(E57:E57)</f>
        <v>0</v>
      </c>
      <c r="F58" s="51">
        <f>SUM(F57:F57)</f>
        <v>0</v>
      </c>
      <c r="G58" s="51">
        <f>SUM(G57:G57)</f>
        <v>0</v>
      </c>
      <c r="H58" s="51"/>
      <c r="I58" s="51"/>
    </row>
    <row r="61" spans="1:11" x14ac:dyDescent="0.2">
      <c r="A61" s="35" t="s">
        <v>236</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c r="B64" s="1224" t="s">
        <v>13593</v>
      </c>
      <c r="C64" s="24"/>
      <c r="D64" s="83"/>
      <c r="E64" s="83"/>
      <c r="F64" s="83"/>
      <c r="G64" s="83"/>
      <c r="H64" s="82"/>
      <c r="I64" s="82"/>
      <c r="K64" s="31"/>
    </row>
    <row r="65" spans="1:9" x14ac:dyDescent="0.2">
      <c r="A65" s="81"/>
      <c r="B65" s="81" t="s">
        <v>235</v>
      </c>
      <c r="C65" s="51">
        <f>SUM(C64:C64)</f>
        <v>0</v>
      </c>
      <c r="D65" s="51">
        <f>SUM(D64:D64)</f>
        <v>0</v>
      </c>
      <c r="E65" s="51">
        <f>SUM(E64:E64)</f>
        <v>0</v>
      </c>
      <c r="F65" s="51">
        <f>SUM(F64:F64)</f>
        <v>0</v>
      </c>
      <c r="G65" s="51">
        <f>SUM(G64:G64)</f>
        <v>0</v>
      </c>
      <c r="H65" s="51"/>
      <c r="I65" s="51"/>
    </row>
    <row r="68" spans="1:9" x14ac:dyDescent="0.2">
      <c r="A68" s="35" t="s">
        <v>234</v>
      </c>
      <c r="B68" s="34"/>
      <c r="E68" s="87"/>
      <c r="F68" s="87"/>
      <c r="I68" s="89" t="s">
        <v>233</v>
      </c>
    </row>
    <row r="69" spans="1:9" x14ac:dyDescent="0.2">
      <c r="A69" s="88"/>
      <c r="B69" s="88"/>
      <c r="C69" s="87"/>
      <c r="D69" s="87"/>
      <c r="E69" s="87"/>
      <c r="F69" s="87"/>
    </row>
    <row r="70" spans="1:9" x14ac:dyDescent="0.2">
      <c r="A70" s="30" t="s">
        <v>102</v>
      </c>
      <c r="B70" s="29" t="s">
        <v>101</v>
      </c>
      <c r="C70" s="86" t="s">
        <v>232</v>
      </c>
      <c r="D70" s="86" t="s">
        <v>231</v>
      </c>
      <c r="E70" s="86" t="s">
        <v>230</v>
      </c>
      <c r="F70" s="86" t="s">
        <v>229</v>
      </c>
      <c r="G70" s="85" t="s">
        <v>228</v>
      </c>
      <c r="H70" s="29" t="s">
        <v>227</v>
      </c>
      <c r="I70" s="29" t="s">
        <v>226</v>
      </c>
    </row>
    <row r="71" spans="1:9" x14ac:dyDescent="0.2">
      <c r="A71" s="84" t="s">
        <v>225</v>
      </c>
      <c r="B71" s="84" t="s">
        <v>224</v>
      </c>
      <c r="C71" s="24"/>
      <c r="D71" s="83"/>
      <c r="E71" s="83"/>
      <c r="F71" s="83"/>
      <c r="G71" s="83"/>
      <c r="H71" s="82"/>
      <c r="I71" s="82"/>
    </row>
    <row r="72" spans="1:9" ht="30.6" x14ac:dyDescent="0.2">
      <c r="A72" s="25" t="s">
        <v>223</v>
      </c>
      <c r="B72" s="25" t="s">
        <v>222</v>
      </c>
      <c r="C72" s="24">
        <v>50000</v>
      </c>
      <c r="D72" s="83"/>
      <c r="E72" s="83"/>
      <c r="F72" s="83"/>
      <c r="G72" s="83">
        <v>50000</v>
      </c>
      <c r="H72" s="82" t="s">
        <v>221</v>
      </c>
      <c r="I72" s="82" t="s">
        <v>220</v>
      </c>
    </row>
    <row r="73" spans="1:9" x14ac:dyDescent="0.2">
      <c r="A73" s="81"/>
      <c r="B73" s="81" t="s">
        <v>219</v>
      </c>
      <c r="C73" s="51">
        <f>SUM(C71:C72)</f>
        <v>50000</v>
      </c>
      <c r="D73" s="51">
        <f>SUM(D71:D72)</f>
        <v>0</v>
      </c>
      <c r="E73" s="51">
        <f>SUM(E71:E72)</f>
        <v>0</v>
      </c>
      <c r="F73" s="51">
        <f>SUM(F71:F72)</f>
        <v>0</v>
      </c>
      <c r="G73" s="51">
        <f>SUM(G71:G72)</f>
        <v>50000</v>
      </c>
      <c r="H73" s="51"/>
      <c r="I73" s="51"/>
    </row>
    <row r="154" spans="1:8" x14ac:dyDescent="0.2">
      <c r="A154" s="79"/>
      <c r="B154" s="79"/>
      <c r="C154" s="80"/>
      <c r="D154" s="80"/>
      <c r="E154" s="80"/>
      <c r="F154" s="80"/>
      <c r="G154" s="80"/>
      <c r="H154" s="79"/>
    </row>
    <row r="155" spans="1:8" x14ac:dyDescent="0.2">
      <c r="A155" s="78"/>
      <c r="B155" s="77"/>
    </row>
    <row r="156" spans="1:8" x14ac:dyDescent="0.2">
      <c r="A156" s="78"/>
      <c r="B156" s="77"/>
    </row>
    <row r="157" spans="1:8" x14ac:dyDescent="0.2">
      <c r="A157" s="78"/>
      <c r="B157" s="77"/>
    </row>
    <row r="158" spans="1:8" x14ac:dyDescent="0.2">
      <c r="A158" s="78"/>
      <c r="B158" s="77"/>
    </row>
    <row r="159" spans="1:8" x14ac:dyDescent="0.2">
      <c r="A159" s="78"/>
      <c r="B159" s="77"/>
    </row>
  </sheetData>
  <dataValidations count="9">
    <dataValidation allowBlank="1" showInputMessage="1" showErrorMessage="1" prompt="Indicar si el deudor ya sobrepasó el plazo estipulado para pago, 90, 180 o 365 días." sqref="I7 I21 I42 I49 I56 I63 I70 I28 I35"/>
    <dataValidation allowBlank="1" showInputMessage="1" showErrorMessage="1" prompt="Informar sobre caraterísticas cualitativas de la cuenta, ejemplo: acciones implementadas para su recuperación, causas de la demora en su recuperación." sqref="H7 H21 H42 H49 H56 H63 H70 H28 H35"/>
    <dataValidation allowBlank="1" showInputMessage="1" showErrorMessage="1" prompt="Importe de la cuentas por cobrar con vencimiento mayor a 365 días." sqref="G7 G21 G42 G49 G56 G63 G70 G28 G35"/>
    <dataValidation allowBlank="1" showInputMessage="1" showErrorMessage="1" prompt="Importe de la cuentas por cobrar con fecha de vencimiento de 181 a 365 días." sqref="F7 F21 F42 F49 F56 F63 F70 F28 F35"/>
    <dataValidation allowBlank="1" showInputMessage="1" showErrorMessage="1" prompt="Importe de la cuentas por cobrar con fecha de vencimiento de 91 a 180 días." sqref="E7 E21 E42 E49 E56 E63 E70 E28 E35"/>
    <dataValidation allowBlank="1" showInputMessage="1" showErrorMessage="1" prompt="Importe de la cuentas por cobrar con fecha de vencimiento de 1 a 90 días." sqref="D7 D21 D42 D49 D56 D63 D70 D28 D35"/>
    <dataValidation allowBlank="1" showInputMessage="1" showErrorMessage="1" prompt="Corresponde al nombre o descripción de la cuenta de acuerdo al Plan de Cuentas emitido por el CONAC." sqref="B7 B21 B42 B49 B56 B63 B70 B28 B35"/>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1 A28 A35 A42 A49 A56 A63 A70"/>
    <dataValidation allowBlank="1" showInputMessage="1" showErrorMessage="1" prompt="Saldo final del periodo de la información financiera trimestral presentada, el cual debe coincidir con la suma de las columnas de 90, 180, 365 y más de 365 días." sqref="C7 C21 C28 C35 C42 C49 C56 C63 C70"/>
  </dataValidation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 customWidth="1"/>
    <col min="2" max="7" width="11.44140625" style="1"/>
    <col min="8" max="8" width="17.6640625" style="1" customWidth="1"/>
    <col min="9" max="16384" width="11.44140625" style="1"/>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32" t="s">
        <v>277</v>
      </c>
    </row>
    <row r="6" spans="1:17" x14ac:dyDescent="0.2">
      <c r="J6" s="1331"/>
      <c r="K6" s="1331"/>
      <c r="L6" s="1331"/>
      <c r="M6" s="1331"/>
      <c r="N6" s="1331"/>
      <c r="O6" s="1331"/>
      <c r="P6" s="1331"/>
      <c r="Q6" s="1331"/>
    </row>
    <row r="7" spans="1:17" x14ac:dyDescent="0.2">
      <c r="A7" s="57" t="s">
        <v>276</v>
      </c>
    </row>
    <row r="8" spans="1:17" ht="52.5" customHeight="1" x14ac:dyDescent="0.2">
      <c r="A8" s="1332" t="s">
        <v>13593</v>
      </c>
      <c r="B8" s="1332"/>
      <c r="C8" s="1332"/>
      <c r="D8" s="1332"/>
      <c r="E8" s="1332"/>
      <c r="F8" s="1332"/>
      <c r="G8" s="1332"/>
      <c r="H8" s="133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D18"/>
  <sheetViews>
    <sheetView zoomScaleNormal="100" zoomScaleSheetLayoutView="100" workbookViewId="0">
      <selection activeCell="A8" sqref="A8"/>
    </sheetView>
  </sheetViews>
  <sheetFormatPr baseColWidth="10" defaultColWidth="11.44140625" defaultRowHeight="10.199999999999999" x14ac:dyDescent="0.2"/>
  <cols>
    <col min="1" max="1" width="20.5546875" style="1" bestFit="1" customWidth="1"/>
    <col min="2" max="2" width="19" style="1" bestFit="1" customWidth="1"/>
    <col min="3" max="3" width="6.6640625" style="31" bestFit="1" customWidth="1"/>
    <col min="4" max="4" width="12.88671875" style="1" bestFit="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4"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c r="B15" s="1224" t="s">
        <v>13593</v>
      </c>
      <c r="C15" s="83"/>
      <c r="D15" s="82"/>
    </row>
    <row r="16" spans="1:4" x14ac:dyDescent="0.2">
      <c r="A16" s="63"/>
      <c r="B16" s="63" t="s">
        <v>279</v>
      </c>
      <c r="C16" s="39">
        <f>SUM(C15:C15)</f>
        <v>0</v>
      </c>
      <c r="D16" s="104"/>
    </row>
    <row r="18" spans="2:2" x14ac:dyDescent="0.2">
      <c r="B18" s="1"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G9"/>
  <sheetViews>
    <sheetView zoomScaleNormal="100" zoomScaleSheetLayoutView="100" workbookViewId="0">
      <selection activeCell="A8" sqref="A8"/>
    </sheetView>
  </sheetViews>
  <sheetFormatPr baseColWidth="10" defaultColWidth="11.44140625" defaultRowHeight="10.199999999999999" x14ac:dyDescent="0.2"/>
  <cols>
    <col min="1" max="1" width="48.33203125" style="1" bestFit="1" customWidth="1"/>
    <col min="2" max="2" width="19" style="1" bestFit="1" customWidth="1"/>
    <col min="3" max="3" width="6.6640625" style="31" bestFit="1" customWidth="1"/>
    <col min="4" max="4" width="4.5546875" style="1" bestFit="1" customWidth="1"/>
    <col min="5" max="5" width="14.44140625" style="1" bestFit="1" customWidth="1"/>
    <col min="6" max="6" width="21.33203125" style="1" bestFit="1" customWidth="1"/>
    <col min="7" max="7" width="20.6640625" style="1" bestFit="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4"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9"/>
  <sheetViews>
    <sheetView zoomScaleNormal="100" zoomScaleSheetLayoutView="100" workbookViewId="0">
      <selection activeCell="A8" sqref="A8"/>
    </sheetView>
  </sheetViews>
  <sheetFormatPr baseColWidth="10" defaultColWidth="11.44140625" defaultRowHeight="10.199999999999999" x14ac:dyDescent="0.2"/>
  <cols>
    <col min="1" max="1" width="44.33203125" style="1" bestFit="1" customWidth="1"/>
    <col min="2" max="2" width="19" style="1" bestFit="1" customWidth="1"/>
    <col min="3" max="3" width="6.6640625" style="31" bestFit="1" customWidth="1"/>
    <col min="4" max="4" width="4.5546875" style="1" bestFit="1" customWidth="1"/>
    <col min="5" max="5" width="14.33203125" style="1" bestFit="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4"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H77"/>
  <sheetViews>
    <sheetView zoomScaleNormal="100" zoomScaleSheetLayoutView="100" workbookViewId="0">
      <selection activeCell="A21" sqref="A21"/>
    </sheetView>
  </sheetViews>
  <sheetFormatPr baseColWidth="10" defaultColWidth="11.44140625" defaultRowHeight="10.199999999999999" x14ac:dyDescent="0.2"/>
  <cols>
    <col min="1" max="1" width="63" style="1" bestFit="1" customWidth="1"/>
    <col min="2" max="2" width="38.6640625" style="1" bestFit="1" customWidth="1"/>
    <col min="3" max="3" width="12.33203125" style="31" bestFit="1" customWidth="1"/>
    <col min="4" max="4" width="11.109375" style="31" bestFit="1" customWidth="1"/>
    <col min="5" max="5" width="10.88671875" style="31" bestFit="1" customWidth="1"/>
    <col min="6" max="7" width="14.109375" style="1" bestFit="1" customWidth="1"/>
    <col min="8" max="8" width="6.33203125" style="1" bestFit="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84" t="s">
        <v>386</v>
      </c>
      <c r="B8" s="84" t="s">
        <v>385</v>
      </c>
      <c r="C8" s="24"/>
      <c r="D8" s="24"/>
      <c r="E8" s="24"/>
      <c r="F8" s="24"/>
    </row>
    <row r="9" spans="1:6" x14ac:dyDescent="0.2">
      <c r="A9" s="25" t="s">
        <v>384</v>
      </c>
      <c r="B9" s="25" t="s">
        <v>383</v>
      </c>
      <c r="C9" s="24">
        <v>32260321.899999999</v>
      </c>
      <c r="D9" s="24">
        <v>33047825.649999999</v>
      </c>
      <c r="E9" s="24">
        <v>787503.75</v>
      </c>
      <c r="F9" s="24"/>
    </row>
    <row r="10" spans="1:6" x14ac:dyDescent="0.2">
      <c r="A10" s="25" t="s">
        <v>382</v>
      </c>
      <c r="B10" s="25" t="s">
        <v>340</v>
      </c>
      <c r="C10" s="24">
        <v>39388350.82</v>
      </c>
      <c r="D10" s="24">
        <v>39388350.82</v>
      </c>
      <c r="E10" s="24">
        <v>0</v>
      </c>
      <c r="F10" s="24"/>
    </row>
    <row r="11" spans="1:6" x14ac:dyDescent="0.2">
      <c r="A11" s="81"/>
      <c r="B11" s="81" t="s">
        <v>381</v>
      </c>
      <c r="C11" s="51">
        <f>SUM(C8:C10)</f>
        <v>71648672.719999999</v>
      </c>
      <c r="D11" s="51">
        <f>SUM(D8:D10)</f>
        <v>72436176.469999999</v>
      </c>
      <c r="E11" s="51">
        <f>SUM(E8:E10)</f>
        <v>787503.75</v>
      </c>
      <c r="F11" s="51"/>
    </row>
    <row r="12" spans="1:6" x14ac:dyDescent="0.2">
      <c r="A12" s="37"/>
      <c r="B12" s="37"/>
      <c r="C12" s="36"/>
      <c r="D12" s="36"/>
      <c r="E12" s="36"/>
      <c r="F12" s="37"/>
    </row>
    <row r="13" spans="1:6" x14ac:dyDescent="0.2">
      <c r="A13" s="37"/>
      <c r="B13" s="37"/>
      <c r="C13" s="36"/>
      <c r="D13" s="36"/>
      <c r="E13" s="36"/>
      <c r="F13" s="37"/>
    </row>
    <row r="14" spans="1:6" ht="11.25" customHeight="1" x14ac:dyDescent="0.2">
      <c r="A14" s="35" t="s">
        <v>380</v>
      </c>
      <c r="B14" s="37"/>
      <c r="C14" s="121"/>
      <c r="D14" s="121"/>
      <c r="E14" s="121"/>
      <c r="F14" s="89" t="s">
        <v>302</v>
      </c>
    </row>
    <row r="15" spans="1:6" ht="12.75" customHeight="1" x14ac:dyDescent="0.2">
      <c r="A15" s="108"/>
      <c r="B15" s="108"/>
      <c r="C15" s="33"/>
    </row>
    <row r="16" spans="1:6" ht="15" customHeight="1" x14ac:dyDescent="0.2">
      <c r="A16" s="30" t="s">
        <v>102</v>
      </c>
      <c r="B16" s="29" t="s">
        <v>101</v>
      </c>
      <c r="C16" s="120" t="s">
        <v>301</v>
      </c>
      <c r="D16" s="120" t="s">
        <v>300</v>
      </c>
      <c r="E16" s="120" t="s">
        <v>299</v>
      </c>
      <c r="F16" s="119" t="s">
        <v>298</v>
      </c>
    </row>
    <row r="17" spans="1:6" x14ac:dyDescent="0.2">
      <c r="A17" s="84" t="s">
        <v>379</v>
      </c>
      <c r="B17" s="66" t="s">
        <v>378</v>
      </c>
      <c r="C17" s="65"/>
      <c r="D17" s="65"/>
      <c r="E17" s="24"/>
      <c r="F17" s="24"/>
    </row>
    <row r="18" spans="1:6" x14ac:dyDescent="0.2">
      <c r="A18" s="25" t="s">
        <v>377</v>
      </c>
      <c r="B18" s="65" t="s">
        <v>376</v>
      </c>
      <c r="C18" s="65">
        <v>8225667.0499999998</v>
      </c>
      <c r="D18" s="65">
        <v>8255898.0899999999</v>
      </c>
      <c r="E18" s="24">
        <v>30231.040000000037</v>
      </c>
      <c r="F18" s="24"/>
    </row>
    <row r="19" spans="1:6" x14ac:dyDescent="0.2">
      <c r="A19" s="25" t="s">
        <v>375</v>
      </c>
      <c r="B19" s="65" t="s">
        <v>374</v>
      </c>
      <c r="C19" s="65">
        <v>3841083.45</v>
      </c>
      <c r="D19" s="65">
        <v>4433733.33</v>
      </c>
      <c r="E19" s="24">
        <v>592649.87999999989</v>
      </c>
      <c r="F19" s="24"/>
    </row>
    <row r="20" spans="1:6" x14ac:dyDescent="0.2">
      <c r="A20" s="25" t="s">
        <v>373</v>
      </c>
      <c r="B20" s="65" t="s">
        <v>372</v>
      </c>
      <c r="C20" s="65">
        <v>2417046.04</v>
      </c>
      <c r="D20" s="65">
        <v>2655377.06</v>
      </c>
      <c r="E20" s="24">
        <v>238331.02000000002</v>
      </c>
      <c r="F20" s="24"/>
    </row>
    <row r="21" spans="1:6" x14ac:dyDescent="0.2">
      <c r="A21" s="25" t="s">
        <v>371</v>
      </c>
      <c r="B21" s="65" t="s">
        <v>370</v>
      </c>
      <c r="C21" s="65">
        <v>89814.54</v>
      </c>
      <c r="D21" s="65">
        <v>89814.54</v>
      </c>
      <c r="E21" s="24">
        <v>0</v>
      </c>
      <c r="F21" s="24"/>
    </row>
    <row r="22" spans="1:6" x14ac:dyDescent="0.2">
      <c r="A22" s="25" t="s">
        <v>369</v>
      </c>
      <c r="B22" s="65" t="s">
        <v>368</v>
      </c>
      <c r="C22" s="65">
        <v>616751.77</v>
      </c>
      <c r="D22" s="65">
        <v>616751.77</v>
      </c>
      <c r="E22" s="24">
        <v>0</v>
      </c>
      <c r="F22" s="24"/>
    </row>
    <row r="23" spans="1:6" x14ac:dyDescent="0.2">
      <c r="A23" s="25" t="s">
        <v>367</v>
      </c>
      <c r="B23" s="65" t="s">
        <v>366</v>
      </c>
      <c r="C23" s="65">
        <v>3086939.26</v>
      </c>
      <c r="D23" s="65">
        <v>4774230.4000000004</v>
      </c>
      <c r="E23" s="24">
        <v>1687291.1400000006</v>
      </c>
      <c r="F23" s="24"/>
    </row>
    <row r="24" spans="1:6" x14ac:dyDescent="0.2">
      <c r="A24" s="25" t="s">
        <v>365</v>
      </c>
      <c r="B24" s="65" t="s">
        <v>364</v>
      </c>
      <c r="C24" s="65">
        <v>10398503.68</v>
      </c>
      <c r="D24" s="65">
        <v>11225130.68</v>
      </c>
      <c r="E24" s="24">
        <v>826627</v>
      </c>
      <c r="F24" s="24"/>
    </row>
    <row r="25" spans="1:6" x14ac:dyDescent="0.2">
      <c r="A25" s="25" t="s">
        <v>363</v>
      </c>
      <c r="B25" s="65" t="s">
        <v>362</v>
      </c>
      <c r="C25" s="65">
        <v>120606</v>
      </c>
      <c r="D25" s="65">
        <v>268998.98</v>
      </c>
      <c r="E25" s="24">
        <v>148392.97999999998</v>
      </c>
      <c r="F25" s="24"/>
    </row>
    <row r="26" spans="1:6" x14ac:dyDescent="0.2">
      <c r="A26" s="25" t="s">
        <v>361</v>
      </c>
      <c r="B26" s="65" t="s">
        <v>360</v>
      </c>
      <c r="C26" s="65">
        <v>254985.71</v>
      </c>
      <c r="D26" s="65">
        <v>254985.71</v>
      </c>
      <c r="E26" s="24">
        <v>0</v>
      </c>
      <c r="F26" s="24"/>
    </row>
    <row r="27" spans="1:6" x14ac:dyDescent="0.2">
      <c r="A27" s="25" t="s">
        <v>359</v>
      </c>
      <c r="B27" s="65" t="s">
        <v>358</v>
      </c>
      <c r="C27" s="65">
        <v>384659.72</v>
      </c>
      <c r="D27" s="65">
        <v>384659.72</v>
      </c>
      <c r="E27" s="24">
        <v>0</v>
      </c>
      <c r="F27" s="24"/>
    </row>
    <row r="28" spans="1:6" x14ac:dyDescent="0.2">
      <c r="A28" s="25" t="s">
        <v>357</v>
      </c>
      <c r="B28" s="65" t="s">
        <v>356</v>
      </c>
      <c r="C28" s="65">
        <v>325913.05</v>
      </c>
      <c r="D28" s="65">
        <v>325913.05</v>
      </c>
      <c r="E28" s="24">
        <v>0</v>
      </c>
      <c r="F28" s="24"/>
    </row>
    <row r="29" spans="1:6" x14ac:dyDescent="0.2">
      <c r="A29" s="25" t="s">
        <v>355</v>
      </c>
      <c r="B29" s="65" t="s">
        <v>354</v>
      </c>
      <c r="C29" s="65">
        <v>54990.33</v>
      </c>
      <c r="D29" s="65">
        <v>54990.33</v>
      </c>
      <c r="E29" s="24">
        <v>0</v>
      </c>
      <c r="F29" s="24"/>
    </row>
    <row r="30" spans="1:6" x14ac:dyDescent="0.2">
      <c r="A30" s="25" t="s">
        <v>353</v>
      </c>
      <c r="B30" s="65" t="s">
        <v>352</v>
      </c>
      <c r="C30" s="65">
        <v>176400.63</v>
      </c>
      <c r="D30" s="65">
        <v>204378.4</v>
      </c>
      <c r="E30" s="24">
        <v>27977.76999999999</v>
      </c>
      <c r="F30" s="24"/>
    </row>
    <row r="31" spans="1:6" x14ac:dyDescent="0.2">
      <c r="A31" s="25" t="s">
        <v>351</v>
      </c>
      <c r="B31" s="65" t="s">
        <v>350</v>
      </c>
      <c r="C31" s="65">
        <v>242511.67</v>
      </c>
      <c r="D31" s="65">
        <v>290457.69</v>
      </c>
      <c r="E31" s="24">
        <v>47946.01999999999</v>
      </c>
      <c r="F31" s="24"/>
    </row>
    <row r="32" spans="1:6" x14ac:dyDescent="0.2">
      <c r="A32" s="25" t="s">
        <v>349</v>
      </c>
      <c r="B32" s="65" t="s">
        <v>348</v>
      </c>
      <c r="C32" s="65">
        <v>0</v>
      </c>
      <c r="D32" s="65">
        <v>4650</v>
      </c>
      <c r="E32" s="24">
        <v>4650</v>
      </c>
      <c r="F32" s="24"/>
    </row>
    <row r="33" spans="1:8" x14ac:dyDescent="0.2">
      <c r="A33" s="25" t="s">
        <v>347</v>
      </c>
      <c r="B33" s="82" t="s">
        <v>346</v>
      </c>
      <c r="C33" s="83">
        <v>302497.77</v>
      </c>
      <c r="D33" s="83">
        <v>302497.77</v>
      </c>
      <c r="E33" s="83">
        <v>0</v>
      </c>
      <c r="F33" s="82"/>
    </row>
    <row r="34" spans="1:8" x14ac:dyDescent="0.2">
      <c r="A34" s="81"/>
      <c r="B34" s="81" t="s">
        <v>345</v>
      </c>
      <c r="C34" s="51">
        <f>SUM(C17:C33)</f>
        <v>30538370.669999998</v>
      </c>
      <c r="D34" s="51">
        <f>SUM(D17:D33)</f>
        <v>34142467.519999996</v>
      </c>
      <c r="E34" s="51">
        <f>SUM(E17:E33)</f>
        <v>3604096.8500000006</v>
      </c>
      <c r="F34" s="51"/>
    </row>
    <row r="35" spans="1:8" s="15" customFormat="1" x14ac:dyDescent="0.2">
      <c r="A35" s="126"/>
      <c r="B35" s="126"/>
      <c r="C35" s="18"/>
      <c r="D35" s="18"/>
      <c r="E35" s="18"/>
      <c r="F35" s="18"/>
    </row>
    <row r="36" spans="1:8" s="15" customFormat="1" x14ac:dyDescent="0.2">
      <c r="A36" s="126"/>
      <c r="B36" s="126"/>
      <c r="C36" s="18"/>
      <c r="D36" s="18"/>
      <c r="E36" s="18"/>
      <c r="F36" s="18"/>
    </row>
    <row r="37" spans="1:8" s="15" customFormat="1" ht="11.25" customHeight="1" x14ac:dyDescent="0.2">
      <c r="A37" s="35" t="s">
        <v>344</v>
      </c>
      <c r="B37" s="35"/>
      <c r="C37" s="121"/>
      <c r="D37" s="121"/>
      <c r="E37" s="121"/>
      <c r="G37" s="89" t="s">
        <v>302</v>
      </c>
    </row>
    <row r="38" spans="1:8" s="15" customFormat="1" x14ac:dyDescent="0.2">
      <c r="A38" s="108"/>
      <c r="B38" s="108"/>
      <c r="C38" s="33"/>
      <c r="D38" s="31"/>
      <c r="E38" s="31"/>
      <c r="F38" s="1"/>
    </row>
    <row r="39" spans="1:8" s="15" customFormat="1" ht="27.9" customHeight="1" x14ac:dyDescent="0.2">
      <c r="A39" s="30" t="s">
        <v>102</v>
      </c>
      <c r="B39" s="29" t="s">
        <v>101</v>
      </c>
      <c r="C39" s="120" t="s">
        <v>301</v>
      </c>
      <c r="D39" s="120" t="s">
        <v>300</v>
      </c>
      <c r="E39" s="120" t="s">
        <v>299</v>
      </c>
      <c r="F39" s="119" t="s">
        <v>298</v>
      </c>
      <c r="G39" s="119" t="s">
        <v>297</v>
      </c>
      <c r="H39" s="119" t="s">
        <v>296</v>
      </c>
    </row>
    <row r="40" spans="1:8" s="15" customFormat="1" x14ac:dyDescent="0.2">
      <c r="A40" s="25" t="s">
        <v>343</v>
      </c>
      <c r="B40" s="82" t="s">
        <v>342</v>
      </c>
      <c r="C40" s="24"/>
      <c r="D40" s="83"/>
      <c r="E40" s="83"/>
      <c r="F40" s="82"/>
      <c r="G40" s="82"/>
      <c r="H40" s="82"/>
    </row>
    <row r="41" spans="1:8" s="15" customFormat="1" x14ac:dyDescent="0.2">
      <c r="A41" s="25" t="s">
        <v>341</v>
      </c>
      <c r="B41" s="82" t="s">
        <v>340</v>
      </c>
      <c r="C41" s="24">
        <v>0</v>
      </c>
      <c r="D41" s="83">
        <v>15825413.09</v>
      </c>
      <c r="E41" s="83">
        <v>15825413.09</v>
      </c>
      <c r="F41" s="82"/>
      <c r="G41" s="82" t="s">
        <v>305</v>
      </c>
      <c r="H41" s="122">
        <v>3.3300000000000003E-2</v>
      </c>
    </row>
    <row r="42" spans="1:8" s="15" customFormat="1" x14ac:dyDescent="0.2">
      <c r="A42" s="81"/>
      <c r="B42" s="81" t="s">
        <v>339</v>
      </c>
      <c r="C42" s="51">
        <f>SUM(C40:C41)</f>
        <v>0</v>
      </c>
      <c r="D42" s="51">
        <f>SUM(D40:D41)</f>
        <v>15825413.09</v>
      </c>
      <c r="E42" s="51">
        <f>SUM(E40:E41)</f>
        <v>15825413.09</v>
      </c>
      <c r="F42" s="51"/>
      <c r="G42" s="51"/>
      <c r="H42" s="51"/>
    </row>
    <row r="43" spans="1:8" s="15" customFormat="1" x14ac:dyDescent="0.2">
      <c r="A43" s="125"/>
      <c r="B43" s="125"/>
      <c r="C43" s="124"/>
      <c r="D43" s="124"/>
      <c r="E43" s="124"/>
      <c r="F43" s="18"/>
    </row>
    <row r="45" spans="1:8" x14ac:dyDescent="0.2">
      <c r="A45" s="35" t="s">
        <v>338</v>
      </c>
      <c r="B45" s="35"/>
      <c r="C45" s="121"/>
      <c r="D45" s="121"/>
      <c r="E45" s="121"/>
      <c r="G45" s="89" t="s">
        <v>302</v>
      </c>
    </row>
    <row r="46" spans="1:8" x14ac:dyDescent="0.2">
      <c r="A46" s="108"/>
      <c r="B46" s="108"/>
      <c r="C46" s="33"/>
      <c r="H46" s="31"/>
    </row>
    <row r="47" spans="1:8" ht="27.9" customHeight="1" x14ac:dyDescent="0.2">
      <c r="A47" s="30" t="s">
        <v>102</v>
      </c>
      <c r="B47" s="29" t="s">
        <v>101</v>
      </c>
      <c r="C47" s="120" t="s">
        <v>301</v>
      </c>
      <c r="D47" s="120" t="s">
        <v>300</v>
      </c>
      <c r="E47" s="120" t="s">
        <v>299</v>
      </c>
      <c r="F47" s="119" t="s">
        <v>298</v>
      </c>
      <c r="G47" s="119" t="s">
        <v>297</v>
      </c>
      <c r="H47" s="119" t="s">
        <v>296</v>
      </c>
    </row>
    <row r="48" spans="1:8" x14ac:dyDescent="0.2">
      <c r="A48" s="25"/>
      <c r="B48" s="1224" t="s">
        <v>13593</v>
      </c>
      <c r="C48" s="24"/>
      <c r="D48" s="83"/>
      <c r="E48" s="83"/>
      <c r="F48" s="82"/>
      <c r="G48" s="82"/>
      <c r="H48" s="82"/>
    </row>
    <row r="49" spans="1:8" x14ac:dyDescent="0.2">
      <c r="A49" s="81"/>
      <c r="B49" s="81" t="s">
        <v>337</v>
      </c>
      <c r="C49" s="51">
        <f>SUM(C48:C48)</f>
        <v>0</v>
      </c>
      <c r="D49" s="51">
        <f>SUM(D48:D48)</f>
        <v>0</v>
      </c>
      <c r="E49" s="51">
        <f>SUM(E48:E48)</f>
        <v>0</v>
      </c>
      <c r="F49" s="51"/>
      <c r="G49" s="51"/>
      <c r="H49" s="51"/>
    </row>
    <row r="52" spans="1:8" x14ac:dyDescent="0.2">
      <c r="A52" s="35" t="s">
        <v>336</v>
      </c>
      <c r="B52" s="35"/>
      <c r="C52" s="121"/>
      <c r="D52" s="121"/>
      <c r="E52" s="121"/>
      <c r="G52" s="89" t="s">
        <v>302</v>
      </c>
    </row>
    <row r="53" spans="1:8" x14ac:dyDescent="0.2">
      <c r="A53" s="108"/>
      <c r="B53" s="108"/>
      <c r="C53" s="33"/>
    </row>
    <row r="54" spans="1:8" ht="27.9" customHeight="1" x14ac:dyDescent="0.2">
      <c r="A54" s="30" t="s">
        <v>102</v>
      </c>
      <c r="B54" s="29" t="s">
        <v>101</v>
      </c>
      <c r="C54" s="120" t="s">
        <v>301</v>
      </c>
      <c r="D54" s="120" t="s">
        <v>300</v>
      </c>
      <c r="E54" s="120" t="s">
        <v>299</v>
      </c>
      <c r="F54" s="119" t="s">
        <v>298</v>
      </c>
      <c r="G54" s="119" t="s">
        <v>297</v>
      </c>
      <c r="H54" s="119" t="s">
        <v>296</v>
      </c>
    </row>
    <row r="55" spans="1:8" x14ac:dyDescent="0.2">
      <c r="A55" s="84" t="s">
        <v>335</v>
      </c>
      <c r="B55" s="123" t="s">
        <v>334</v>
      </c>
      <c r="C55" s="24"/>
      <c r="D55" s="83"/>
      <c r="E55" s="83"/>
      <c r="F55" s="82"/>
      <c r="G55" s="82"/>
      <c r="H55" s="82"/>
    </row>
    <row r="56" spans="1:8" x14ac:dyDescent="0.2">
      <c r="A56" s="25" t="s">
        <v>333</v>
      </c>
      <c r="B56" s="65" t="s">
        <v>332</v>
      </c>
      <c r="C56" s="65">
        <v>0</v>
      </c>
      <c r="D56" s="65">
        <v>7596195.1699999999</v>
      </c>
      <c r="E56" s="24">
        <v>7596195.1699999999</v>
      </c>
      <c r="F56" s="24"/>
      <c r="G56" s="82" t="s">
        <v>305</v>
      </c>
      <c r="H56" s="122">
        <v>0.1</v>
      </c>
    </row>
    <row r="57" spans="1:8" x14ac:dyDescent="0.2">
      <c r="A57" s="25" t="s">
        <v>331</v>
      </c>
      <c r="B57" s="65" t="s">
        <v>330</v>
      </c>
      <c r="C57" s="65">
        <v>0</v>
      </c>
      <c r="D57" s="65">
        <v>3772086.62</v>
      </c>
      <c r="E57" s="24">
        <v>3772086.62</v>
      </c>
      <c r="F57" s="24"/>
      <c r="G57" s="82" t="s">
        <v>305</v>
      </c>
      <c r="H57" s="122">
        <v>0.33300000000000002</v>
      </c>
    </row>
    <row r="58" spans="1:8" x14ac:dyDescent="0.2">
      <c r="A58" s="25" t="s">
        <v>329</v>
      </c>
      <c r="B58" s="65" t="s">
        <v>328</v>
      </c>
      <c r="C58" s="65">
        <v>0</v>
      </c>
      <c r="D58" s="65">
        <v>903705.28</v>
      </c>
      <c r="E58" s="24">
        <v>903705.28</v>
      </c>
      <c r="F58" s="24"/>
      <c r="G58" s="82" t="s">
        <v>305</v>
      </c>
      <c r="H58" s="122">
        <v>0.1</v>
      </c>
    </row>
    <row r="59" spans="1:8" x14ac:dyDescent="0.2">
      <c r="A59" s="25" t="s">
        <v>327</v>
      </c>
      <c r="B59" s="65" t="s">
        <v>326</v>
      </c>
      <c r="C59" s="65">
        <v>0</v>
      </c>
      <c r="D59" s="65">
        <v>32183.55</v>
      </c>
      <c r="E59" s="24">
        <v>32183.55</v>
      </c>
      <c r="F59" s="24"/>
      <c r="G59" s="82" t="s">
        <v>305</v>
      </c>
      <c r="H59" s="122">
        <v>0.1</v>
      </c>
    </row>
    <row r="60" spans="1:8" x14ac:dyDescent="0.2">
      <c r="A60" s="25" t="s">
        <v>325</v>
      </c>
      <c r="B60" s="65" t="s">
        <v>324</v>
      </c>
      <c r="C60" s="65">
        <v>0</v>
      </c>
      <c r="D60" s="65">
        <v>408036.47</v>
      </c>
      <c r="E60" s="24">
        <v>408036.47</v>
      </c>
      <c r="F60" s="24"/>
      <c r="G60" s="82" t="s">
        <v>305</v>
      </c>
      <c r="H60" s="122">
        <v>0.2</v>
      </c>
    </row>
    <row r="61" spans="1:8" x14ac:dyDescent="0.2">
      <c r="A61" s="25" t="s">
        <v>323</v>
      </c>
      <c r="B61" s="65" t="s">
        <v>322</v>
      </c>
      <c r="C61" s="65">
        <v>0</v>
      </c>
      <c r="D61" s="65">
        <v>2582290.9500000002</v>
      </c>
      <c r="E61" s="24">
        <v>2582290.9500000002</v>
      </c>
      <c r="F61" s="24"/>
      <c r="G61" s="82" t="s">
        <v>305</v>
      </c>
      <c r="H61" s="122">
        <v>0.2</v>
      </c>
    </row>
    <row r="62" spans="1:8" x14ac:dyDescent="0.2">
      <c r="A62" s="25" t="s">
        <v>321</v>
      </c>
      <c r="B62" s="65" t="s">
        <v>320</v>
      </c>
      <c r="C62" s="65">
        <v>0</v>
      </c>
      <c r="D62" s="65">
        <v>10037944.460000001</v>
      </c>
      <c r="E62" s="24">
        <v>10037944.460000001</v>
      </c>
      <c r="F62" s="24"/>
      <c r="G62" s="82" t="s">
        <v>305</v>
      </c>
      <c r="H62" s="122">
        <v>0.2</v>
      </c>
    </row>
    <row r="63" spans="1:8" x14ac:dyDescent="0.2">
      <c r="A63" s="25" t="s">
        <v>319</v>
      </c>
      <c r="B63" s="65" t="s">
        <v>318</v>
      </c>
      <c r="C63" s="65">
        <v>0</v>
      </c>
      <c r="D63" s="65">
        <v>103995.28</v>
      </c>
      <c r="E63" s="24">
        <v>103995.28</v>
      </c>
      <c r="F63" s="24"/>
      <c r="G63" s="82" t="s">
        <v>305</v>
      </c>
      <c r="H63" s="122">
        <v>0.2</v>
      </c>
    </row>
    <row r="64" spans="1:8" x14ac:dyDescent="0.2">
      <c r="A64" s="25" t="s">
        <v>317</v>
      </c>
      <c r="B64" s="65" t="s">
        <v>316</v>
      </c>
      <c r="C64" s="65">
        <v>0</v>
      </c>
      <c r="D64" s="65">
        <v>491166.66</v>
      </c>
      <c r="E64" s="24">
        <v>491166.66</v>
      </c>
      <c r="F64" s="24"/>
      <c r="G64" s="82" t="s">
        <v>305</v>
      </c>
      <c r="H64" s="122">
        <v>0.1</v>
      </c>
    </row>
    <row r="65" spans="1:8" x14ac:dyDescent="0.2">
      <c r="A65" s="25" t="s">
        <v>315</v>
      </c>
      <c r="B65" s="65" t="s">
        <v>314</v>
      </c>
      <c r="C65" s="65">
        <v>0</v>
      </c>
      <c r="D65" s="65">
        <v>315174.78000000003</v>
      </c>
      <c r="E65" s="24">
        <v>315174.78000000003</v>
      </c>
      <c r="F65" s="24"/>
      <c r="G65" s="82" t="s">
        <v>305</v>
      </c>
      <c r="H65" s="122">
        <v>0.1</v>
      </c>
    </row>
    <row r="66" spans="1:8" x14ac:dyDescent="0.2">
      <c r="A66" s="25" t="s">
        <v>313</v>
      </c>
      <c r="B66" s="65" t="s">
        <v>312</v>
      </c>
      <c r="C66" s="65">
        <v>0</v>
      </c>
      <c r="D66" s="65">
        <v>1901.76</v>
      </c>
      <c r="E66" s="24">
        <v>1901.76</v>
      </c>
      <c r="F66" s="24"/>
      <c r="G66" s="82" t="s">
        <v>305</v>
      </c>
      <c r="H66" s="122">
        <v>0.1</v>
      </c>
    </row>
    <row r="67" spans="1:8" x14ac:dyDescent="0.2">
      <c r="A67" s="25" t="s">
        <v>311</v>
      </c>
      <c r="B67" s="65" t="s">
        <v>310</v>
      </c>
      <c r="C67" s="65">
        <v>0</v>
      </c>
      <c r="D67" s="65">
        <v>136222.24</v>
      </c>
      <c r="E67" s="24">
        <v>136222.24</v>
      </c>
      <c r="F67" s="24"/>
      <c r="G67" s="82" t="s">
        <v>305</v>
      </c>
      <c r="H67" s="122">
        <v>0.1</v>
      </c>
    </row>
    <row r="68" spans="1:8" x14ac:dyDescent="0.2">
      <c r="A68" s="25" t="s">
        <v>309</v>
      </c>
      <c r="B68" s="65" t="s">
        <v>308</v>
      </c>
      <c r="C68" s="65">
        <v>0</v>
      </c>
      <c r="D68" s="65">
        <v>62512.29</v>
      </c>
      <c r="E68" s="24">
        <v>62512.29</v>
      </c>
      <c r="F68" s="24"/>
      <c r="G68" s="82" t="s">
        <v>305</v>
      </c>
      <c r="H68" s="122">
        <v>0.1</v>
      </c>
    </row>
    <row r="69" spans="1:8" x14ac:dyDescent="0.2">
      <c r="A69" s="25" t="s">
        <v>307</v>
      </c>
      <c r="B69" s="65" t="s">
        <v>306</v>
      </c>
      <c r="C69" s="65">
        <v>0</v>
      </c>
      <c r="D69" s="65">
        <v>271804.79999999999</v>
      </c>
      <c r="E69" s="24">
        <v>271804.79999999999</v>
      </c>
      <c r="F69" s="24"/>
      <c r="G69" s="82" t="s">
        <v>305</v>
      </c>
      <c r="H69" s="122">
        <v>0.1</v>
      </c>
    </row>
    <row r="70" spans="1:8" x14ac:dyDescent="0.2">
      <c r="A70" s="81"/>
      <c r="B70" s="81" t="s">
        <v>304</v>
      </c>
      <c r="C70" s="51">
        <f>SUM(C55:C69)</f>
        <v>0</v>
      </c>
      <c r="D70" s="51">
        <f>SUM(D55:D69)</f>
        <v>26715220.310000002</v>
      </c>
      <c r="E70" s="51">
        <f>SUM(E55:E69)</f>
        <v>26715220.310000002</v>
      </c>
      <c r="F70" s="51"/>
      <c r="G70" s="51"/>
      <c r="H70" s="51"/>
    </row>
    <row r="73" spans="1:8" x14ac:dyDescent="0.2">
      <c r="A73" s="35" t="s">
        <v>303</v>
      </c>
      <c r="B73" s="35"/>
      <c r="C73" s="121"/>
      <c r="D73" s="121"/>
      <c r="E73" s="121"/>
      <c r="G73" s="89" t="s">
        <v>302</v>
      </c>
    </row>
    <row r="74" spans="1:8" x14ac:dyDescent="0.2">
      <c r="A74" s="108"/>
      <c r="B74" s="108"/>
      <c r="C74" s="33"/>
    </row>
    <row r="75" spans="1:8" ht="27.9" customHeight="1" x14ac:dyDescent="0.2">
      <c r="A75" s="30" t="s">
        <v>102</v>
      </c>
      <c r="B75" s="29" t="s">
        <v>101</v>
      </c>
      <c r="C75" s="120" t="s">
        <v>301</v>
      </c>
      <c r="D75" s="120" t="s">
        <v>300</v>
      </c>
      <c r="E75" s="120" t="s">
        <v>299</v>
      </c>
      <c r="F75" s="119" t="s">
        <v>298</v>
      </c>
      <c r="G75" s="119" t="s">
        <v>297</v>
      </c>
      <c r="H75" s="119" t="s">
        <v>296</v>
      </c>
    </row>
    <row r="76" spans="1:8" x14ac:dyDescent="0.2">
      <c r="A76" s="25"/>
      <c r="B76" s="1224" t="s">
        <v>13593</v>
      </c>
      <c r="C76" s="24"/>
      <c r="D76" s="83"/>
      <c r="E76" s="83"/>
      <c r="F76" s="82"/>
      <c r="G76" s="82"/>
      <c r="H76" s="82"/>
    </row>
    <row r="77" spans="1:8" x14ac:dyDescent="0.2">
      <c r="A77" s="81"/>
      <c r="B77" s="81" t="s">
        <v>295</v>
      </c>
      <c r="C77" s="51">
        <f>SUM(C76:C76)</f>
        <v>0</v>
      </c>
      <c r="D77" s="51">
        <f>SUM(D76:D76)</f>
        <v>0</v>
      </c>
      <c r="E77" s="51">
        <f>SUM(E76:E76)</f>
        <v>0</v>
      </c>
      <c r="F77" s="51"/>
      <c r="G77" s="51"/>
      <c r="H77" s="51"/>
    </row>
  </sheetData>
  <dataValidations count="8">
    <dataValidation allowBlank="1" showInputMessage="1" showErrorMessage="1" prompt="Criterio para la aplicación de depreciación: anual, mensual, trimestral, etc." sqref="F7 F39 F75 F47 F54 F16"/>
    <dataValidation allowBlank="1" showInputMessage="1" showErrorMessage="1" prompt="Diferencia entre el saldo final y el inicial presentados." sqref="E7 E75 E39 E47 E54 E16"/>
    <dataValidation allowBlank="1" showInputMessage="1" showErrorMessage="1" prompt="Corresponde al nombre o descripción de la cuenta de acuerdo al Plan de Cuentas emitido por el CONAC." sqref="B7 B75 B39 B47 B54 B16"/>
    <dataValidation allowBlank="1" showInputMessage="1" showErrorMessage="1" prompt="Indicar el método de depreciación." sqref="G39 G47 G54 G75"/>
    <dataValidation allowBlank="1" showInputMessage="1" showErrorMessage="1" prompt="Indicar la tasa de aplicación." sqref="H39 H47 H54 H75"/>
    <dataValidation allowBlank="1" showInputMessage="1" showErrorMessage="1" prompt="Corresponde al número de la cuenta de acuerdo al Plan de Cuentas emitido por el CONAC (DOF 23/12/2015)." sqref="A7 A75 A39 A47 A54 A16"/>
    <dataValidation allowBlank="1" showInputMessage="1" showErrorMessage="1" prompt="Saldo al 31 de diciembre del año anterior del ejercio que se presenta." sqref="C7 C75 C39 C47 C54 C16"/>
    <dataValidation allowBlank="1" showInputMessage="1" showErrorMessage="1" prompt="Importe final del periodo que corresponde la información financiera trimestral que se presenta." sqref="D7 D75 D39 D47 D54 D16"/>
  </dataValidations>
  <pageMargins left="0.7" right="0.7" top="0.75" bottom="0.75" header="0.3" footer="0.3"/>
  <pageSetup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F26"/>
  <sheetViews>
    <sheetView zoomScaleNormal="100" zoomScaleSheetLayoutView="100" workbookViewId="0">
      <selection activeCell="A24" sqref="A24"/>
    </sheetView>
  </sheetViews>
  <sheetFormatPr baseColWidth="10" defaultColWidth="11.44140625" defaultRowHeight="10.199999999999999" x14ac:dyDescent="0.2"/>
  <cols>
    <col min="1" max="1" width="49.6640625" style="1" bestFit="1" customWidth="1"/>
    <col min="2" max="2" width="37.88671875" style="1" bestFit="1" customWidth="1"/>
    <col min="3" max="3" width="12.33203125" style="31" bestFit="1" customWidth="1"/>
    <col min="4" max="4" width="11.109375" style="31" bestFit="1" customWidth="1"/>
    <col min="5" max="5" width="7.88671875" style="31" bestFit="1" customWidth="1"/>
    <col min="6" max="6" width="14.109375" style="1" bestFit="1" customWidth="1"/>
    <col min="7" max="16384" width="11.44140625" style="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32" t="s">
        <v>396</v>
      </c>
    </row>
    <row r="6" spans="1:6" s="15"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5" t="s">
        <v>401</v>
      </c>
      <c r="B8" s="55" t="s">
        <v>400</v>
      </c>
      <c r="C8" s="24"/>
      <c r="D8" s="136"/>
      <c r="E8" s="136"/>
      <c r="F8" s="135"/>
    </row>
    <row r="9" spans="1:6" x14ac:dyDescent="0.2">
      <c r="A9" s="56" t="s">
        <v>399</v>
      </c>
      <c r="B9" s="56" t="s">
        <v>392</v>
      </c>
      <c r="C9" s="24">
        <v>19087.8</v>
      </c>
      <c r="D9" s="136">
        <v>19087.8</v>
      </c>
      <c r="E9" s="136">
        <v>0</v>
      </c>
      <c r="F9" s="135"/>
    </row>
    <row r="10" spans="1:6" x14ac:dyDescent="0.2">
      <c r="A10" s="81"/>
      <c r="B10" s="81" t="s">
        <v>398</v>
      </c>
      <c r="C10" s="51">
        <f>SUM(C8:C9)</f>
        <v>19087.8</v>
      </c>
      <c r="D10" s="51">
        <f>SUM(D8:D9)</f>
        <v>19087.8</v>
      </c>
      <c r="E10" s="51">
        <f>SUM(E8:E9)</f>
        <v>0</v>
      </c>
      <c r="F10" s="81"/>
    </row>
    <row r="11" spans="1:6" x14ac:dyDescent="0.2">
      <c r="A11" s="37"/>
      <c r="B11" s="37"/>
      <c r="C11" s="36"/>
      <c r="D11" s="36"/>
      <c r="E11" s="36"/>
      <c r="F11" s="37"/>
    </row>
    <row r="12" spans="1:6" x14ac:dyDescent="0.2">
      <c r="A12" s="37"/>
      <c r="B12" s="37"/>
      <c r="C12" s="36"/>
      <c r="D12" s="36"/>
      <c r="E12" s="36"/>
      <c r="F12" s="37"/>
    </row>
    <row r="13" spans="1:6" ht="11.25" customHeight="1" x14ac:dyDescent="0.2">
      <c r="A13" s="141" t="s">
        <v>397</v>
      </c>
      <c r="B13" s="141"/>
      <c r="C13" s="140"/>
      <c r="D13" s="140"/>
      <c r="E13" s="140"/>
      <c r="F13" s="32" t="s">
        <v>396</v>
      </c>
    </row>
    <row r="14" spans="1:6" x14ac:dyDescent="0.2">
      <c r="A14" s="114"/>
      <c r="B14" s="114"/>
      <c r="C14" s="115"/>
      <c r="D14" s="115"/>
      <c r="E14" s="115"/>
    </row>
    <row r="15" spans="1:6" ht="15" customHeight="1" x14ac:dyDescent="0.2">
      <c r="A15" s="30" t="s">
        <v>102</v>
      </c>
      <c r="B15" s="29" t="s">
        <v>101</v>
      </c>
      <c r="C15" s="120" t="s">
        <v>301</v>
      </c>
      <c r="D15" s="120" t="s">
        <v>300</v>
      </c>
      <c r="E15" s="120" t="s">
        <v>299</v>
      </c>
      <c r="F15" s="119" t="s">
        <v>298</v>
      </c>
    </row>
    <row r="16" spans="1:6" ht="11.25" customHeight="1" x14ac:dyDescent="0.2">
      <c r="A16" s="25" t="s">
        <v>395</v>
      </c>
      <c r="B16" s="56" t="s">
        <v>394</v>
      </c>
      <c r="C16" s="24"/>
      <c r="D16" s="24"/>
      <c r="E16" s="24"/>
      <c r="F16" s="135"/>
    </row>
    <row r="17" spans="1:6" ht="11.25" customHeight="1" x14ac:dyDescent="0.2">
      <c r="A17" s="25" t="s">
        <v>393</v>
      </c>
      <c r="B17" s="56" t="s">
        <v>392</v>
      </c>
      <c r="C17" s="24">
        <v>0</v>
      </c>
      <c r="D17" s="24">
        <v>19087.8</v>
      </c>
      <c r="E17" s="24">
        <v>19087.8</v>
      </c>
      <c r="F17" s="135"/>
    </row>
    <row r="18" spans="1:6" x14ac:dyDescent="0.2">
      <c r="A18" s="81"/>
      <c r="B18" s="81" t="s">
        <v>391</v>
      </c>
      <c r="C18" s="51">
        <f>SUM(C16:C17)</f>
        <v>0</v>
      </c>
      <c r="D18" s="51">
        <f>SUM(D16:D17)</f>
        <v>19087.8</v>
      </c>
      <c r="E18" s="51">
        <f>SUM(E16:E17)</f>
        <v>19087.8</v>
      </c>
      <c r="F18" s="81"/>
    </row>
    <row r="19" spans="1:6" x14ac:dyDescent="0.2">
      <c r="A19" s="37"/>
      <c r="B19" s="37"/>
      <c r="C19" s="36"/>
      <c r="D19" s="36"/>
      <c r="E19" s="36"/>
      <c r="F19" s="37"/>
    </row>
    <row r="20" spans="1:6" x14ac:dyDescent="0.2">
      <c r="A20" s="37"/>
      <c r="B20" s="37"/>
      <c r="C20" s="36"/>
      <c r="D20" s="36"/>
      <c r="E20" s="36"/>
      <c r="F20" s="37"/>
    </row>
    <row r="21" spans="1:6" ht="11.25" customHeight="1" x14ac:dyDescent="0.2">
      <c r="A21" s="139" t="s">
        <v>390</v>
      </c>
      <c r="B21" s="138"/>
      <c r="C21" s="137"/>
      <c r="D21" s="137"/>
      <c r="E21" s="121"/>
      <c r="F21" s="89" t="s">
        <v>389</v>
      </c>
    </row>
    <row r="22" spans="1:6" x14ac:dyDescent="0.2">
      <c r="A22" s="108"/>
      <c r="B22" s="108"/>
      <c r="C22" s="33"/>
    </row>
    <row r="23" spans="1:6" ht="15" customHeight="1" x14ac:dyDescent="0.2">
      <c r="A23" s="30" t="s">
        <v>102</v>
      </c>
      <c r="B23" s="29" t="s">
        <v>101</v>
      </c>
      <c r="C23" s="120" t="s">
        <v>301</v>
      </c>
      <c r="D23" s="120" t="s">
        <v>300</v>
      </c>
      <c r="E23" s="120" t="s">
        <v>299</v>
      </c>
      <c r="F23" s="119" t="s">
        <v>298</v>
      </c>
    </row>
    <row r="24" spans="1:6" x14ac:dyDescent="0.2">
      <c r="A24" s="56"/>
      <c r="B24" s="1224" t="s">
        <v>13593</v>
      </c>
      <c r="C24" s="24"/>
      <c r="D24" s="136"/>
      <c r="E24" s="136"/>
      <c r="F24" s="135"/>
    </row>
    <row r="25" spans="1:6" x14ac:dyDescent="0.2">
      <c r="A25" s="134"/>
      <c r="B25" s="134" t="s">
        <v>388</v>
      </c>
      <c r="C25" s="133">
        <f>SUM(C24:C24)</f>
        <v>0</v>
      </c>
      <c r="D25" s="133">
        <f>SUM(D24:D24)</f>
        <v>0</v>
      </c>
      <c r="E25" s="133">
        <f>SUM(E24:E24)</f>
        <v>0</v>
      </c>
      <c r="F25" s="133"/>
    </row>
    <row r="26" spans="1:6" x14ac:dyDescent="0.2">
      <c r="A26" s="132"/>
      <c r="B26" s="130"/>
      <c r="C26" s="131"/>
      <c r="D26" s="131"/>
      <c r="E26" s="131"/>
      <c r="F26" s="130"/>
    </row>
  </sheetData>
  <dataValidations count="6">
    <dataValidation allowBlank="1" showInputMessage="1" showErrorMessage="1" prompt="Corresponde al nombre o descripción de la cuenta de acuerdo al Plan de Cuentas emitido por el CONAC." sqref="B7 B23 B15"/>
    <dataValidation allowBlank="1" showInputMessage="1" showErrorMessage="1" prompt="Diferencia entre el saldo final y el inicial presentados." sqref="E7 E23 E15"/>
    <dataValidation allowBlank="1" showInputMessage="1" showErrorMessage="1" prompt="Indicar el medio como se está amortizando el intangible, por tiempo, por uso." sqref="F7 F23 F15"/>
    <dataValidation allowBlank="1" showInputMessage="1" showErrorMessage="1" prompt="Corresponde al número de la cuenta de acuerdo al Plan de Cuentas emitido por el CONAC (DOF 23/12/2015)." sqref="A7 A15 A23"/>
    <dataValidation allowBlank="1" showInputMessage="1" showErrorMessage="1" prompt="Saldo al 31 de diciembre del año anterior del ejercio que se presenta." sqref="C7 C15 C23"/>
    <dataValidation allowBlank="1" showInputMessage="1" showErrorMessage="1" prompt="Importe final del periodo que corresponde la información financiera trimestral que se presenta." sqref="D7 D15 D23"/>
  </dataValidations>
  <pageMargins left="0.70866141732283472" right="0.70866141732283472" top="0.74803149606299213" bottom="0.74803149606299213" header="0.31496062992125984" footer="0.31496062992125984"/>
  <pageSetup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 customWidth="1"/>
    <col min="2" max="7" width="11.44140625" style="1"/>
    <col min="8" max="8" width="17.6640625" style="1" customWidth="1"/>
    <col min="9" max="16384" width="11.44140625" style="1"/>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404</v>
      </c>
      <c r="B5" s="102"/>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32" t="s">
        <v>13593</v>
      </c>
      <c r="B8" s="1332"/>
      <c r="C8" s="1332"/>
      <c r="D8" s="1332"/>
      <c r="E8" s="1332"/>
      <c r="F8" s="1332"/>
      <c r="G8" s="1332"/>
      <c r="H8" s="133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D16"/>
  <sheetViews>
    <sheetView zoomScaleNormal="100" zoomScaleSheetLayoutView="100" workbookViewId="0">
      <selection activeCell="A14" sqref="A14:D14"/>
    </sheetView>
  </sheetViews>
  <sheetFormatPr baseColWidth="10" defaultColWidth="11.44140625" defaultRowHeight="10.199999999999999" x14ac:dyDescent="0.2"/>
  <cols>
    <col min="1" max="1" width="33.109375" style="1" bestFit="1" customWidth="1"/>
    <col min="2" max="2" width="19" style="1" bestFit="1" customWidth="1"/>
    <col min="3" max="3" width="6.6640625" style="31" bestFit="1" customWidth="1"/>
    <col min="4" max="4" width="15.5546875" style="1" bestFit="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4"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4"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62"/>
  <sheetViews>
    <sheetView topLeftCell="A50" zoomScaleNormal="100" zoomScaleSheetLayoutView="100" workbookViewId="0">
      <selection activeCell="A60" sqref="A60"/>
    </sheetView>
  </sheetViews>
  <sheetFormatPr baseColWidth="10" defaultColWidth="13.6640625" defaultRowHeight="10.199999999999999" x14ac:dyDescent="0.2"/>
  <cols>
    <col min="1" max="1" width="39.6640625" style="1" bestFit="1" customWidth="1"/>
    <col min="2" max="2" width="38.5546875" style="1" bestFit="1" customWidth="1"/>
    <col min="3" max="4" width="10" style="31" bestFit="1" customWidth="1"/>
    <col min="5" max="6" width="8.88671875" style="31" bestFit="1" customWidth="1"/>
    <col min="7" max="7" width="8.5546875" style="31" bestFit="1" customWidth="1"/>
    <col min="8" max="8" width="45.33203125" style="156" customWidth="1"/>
    <col min="9" max="16384" width="13.6640625" style="1"/>
  </cols>
  <sheetData>
    <row r="1" spans="1:8" ht="11.25" customHeight="1" x14ac:dyDescent="0.2">
      <c r="A1" s="57" t="s">
        <v>115</v>
      </c>
      <c r="B1" s="57"/>
      <c r="C1" s="58"/>
      <c r="D1" s="58"/>
      <c r="E1" s="58"/>
      <c r="F1" s="58"/>
      <c r="G1" s="58"/>
      <c r="H1" s="164"/>
    </row>
    <row r="2" spans="1:8" x14ac:dyDescent="0.2">
      <c r="A2" s="57" t="s">
        <v>114</v>
      </c>
      <c r="B2" s="57"/>
      <c r="C2" s="58"/>
      <c r="D2" s="58"/>
      <c r="E2" s="58"/>
      <c r="F2" s="58"/>
      <c r="G2" s="58"/>
      <c r="H2" s="163"/>
    </row>
    <row r="3" spans="1:8" x14ac:dyDescent="0.2">
      <c r="H3" s="163"/>
    </row>
    <row r="4" spans="1:8" x14ac:dyDescent="0.2">
      <c r="H4" s="163"/>
    </row>
    <row r="5" spans="1:8" ht="11.25" customHeight="1" x14ac:dyDescent="0.2">
      <c r="A5" s="35" t="s">
        <v>517</v>
      </c>
      <c r="B5" s="32"/>
      <c r="C5" s="161"/>
      <c r="D5" s="161"/>
      <c r="E5" s="161"/>
      <c r="F5" s="161"/>
      <c r="G5" s="161"/>
      <c r="H5" s="160" t="s">
        <v>411</v>
      </c>
    </row>
    <row r="6" spans="1:8" x14ac:dyDescent="0.2">
      <c r="A6" s="114"/>
    </row>
    <row r="7" spans="1:8" ht="15" customHeight="1" x14ac:dyDescent="0.2">
      <c r="A7" s="30" t="s">
        <v>102</v>
      </c>
      <c r="B7" s="29" t="s">
        <v>101</v>
      </c>
      <c r="C7" s="27" t="s">
        <v>100</v>
      </c>
      <c r="D7" s="86" t="s">
        <v>231</v>
      </c>
      <c r="E7" s="86" t="s">
        <v>230</v>
      </c>
      <c r="F7" s="86" t="s">
        <v>229</v>
      </c>
      <c r="G7" s="85" t="s">
        <v>228</v>
      </c>
      <c r="H7" s="28" t="s">
        <v>227</v>
      </c>
    </row>
    <row r="8" spans="1:8" s="57" customFormat="1" x14ac:dyDescent="0.2">
      <c r="A8" s="84" t="s">
        <v>516</v>
      </c>
      <c r="B8" s="66" t="s">
        <v>515</v>
      </c>
      <c r="C8" s="66"/>
      <c r="D8" s="66"/>
      <c r="E8" s="53"/>
      <c r="F8" s="53"/>
      <c r="G8" s="53"/>
      <c r="H8" s="162"/>
    </row>
    <row r="9" spans="1:8" ht="30.6" x14ac:dyDescent="0.2">
      <c r="A9" s="25" t="s">
        <v>514</v>
      </c>
      <c r="B9" s="65" t="s">
        <v>513</v>
      </c>
      <c r="C9" s="65">
        <v>18015.150000000001</v>
      </c>
      <c r="D9" s="65">
        <v>16541.5</v>
      </c>
      <c r="E9" s="24"/>
      <c r="F9" s="24"/>
      <c r="G9" s="24">
        <v>1473.65</v>
      </c>
      <c r="H9" s="159" t="s">
        <v>512</v>
      </c>
    </row>
    <row r="10" spans="1:8" x14ac:dyDescent="0.2">
      <c r="A10" s="84" t="s">
        <v>511</v>
      </c>
      <c r="B10" s="66" t="s">
        <v>510</v>
      </c>
      <c r="C10" s="65"/>
      <c r="D10" s="65"/>
      <c r="E10" s="24"/>
      <c r="F10" s="24"/>
      <c r="G10" s="24"/>
      <c r="H10" s="159"/>
    </row>
    <row r="11" spans="1:8" x14ac:dyDescent="0.2">
      <c r="A11" s="25" t="s">
        <v>509</v>
      </c>
      <c r="B11" s="65" t="s">
        <v>508</v>
      </c>
      <c r="C11" s="65">
        <v>37603.29</v>
      </c>
      <c r="D11" s="65">
        <v>37603.29</v>
      </c>
      <c r="E11" s="65"/>
      <c r="F11" s="24"/>
      <c r="G11" s="24"/>
      <c r="H11" s="159" t="s">
        <v>456</v>
      </c>
    </row>
    <row r="12" spans="1:8" x14ac:dyDescent="0.2">
      <c r="A12" s="25" t="s">
        <v>507</v>
      </c>
      <c r="B12" s="65" t="s">
        <v>506</v>
      </c>
      <c r="C12" s="65">
        <v>27161.42</v>
      </c>
      <c r="D12" s="65">
        <v>27161.42</v>
      </c>
      <c r="E12" s="65"/>
      <c r="F12" s="24"/>
      <c r="G12" s="24"/>
      <c r="H12" s="159" t="s">
        <v>456</v>
      </c>
    </row>
    <row r="13" spans="1:8" x14ac:dyDescent="0.2">
      <c r="A13" s="25" t="s">
        <v>505</v>
      </c>
      <c r="B13" s="65" t="s">
        <v>504</v>
      </c>
      <c r="C13" s="65">
        <v>74527.53</v>
      </c>
      <c r="D13" s="65">
        <v>74527.53</v>
      </c>
      <c r="E13" s="65"/>
      <c r="F13" s="24"/>
      <c r="G13" s="24"/>
      <c r="H13" s="159" t="s">
        <v>456</v>
      </c>
    </row>
    <row r="14" spans="1:8" x14ac:dyDescent="0.2">
      <c r="A14" s="25" t="s">
        <v>503</v>
      </c>
      <c r="B14" s="65" t="s">
        <v>502</v>
      </c>
      <c r="C14" s="65">
        <v>12308.76</v>
      </c>
      <c r="D14" s="65">
        <v>12308.76</v>
      </c>
      <c r="E14" s="65"/>
      <c r="F14" s="24"/>
      <c r="G14" s="24"/>
      <c r="H14" s="159" t="s">
        <v>456</v>
      </c>
    </row>
    <row r="15" spans="1:8" x14ac:dyDescent="0.2">
      <c r="A15" s="25" t="s">
        <v>501</v>
      </c>
      <c r="B15" s="65" t="s">
        <v>500</v>
      </c>
      <c r="C15" s="65">
        <v>449592</v>
      </c>
      <c r="D15" s="65">
        <v>449592</v>
      </c>
      <c r="E15" s="65"/>
      <c r="F15" s="24"/>
      <c r="G15" s="24"/>
      <c r="H15" s="159" t="s">
        <v>456</v>
      </c>
    </row>
    <row r="16" spans="1:8" x14ac:dyDescent="0.2">
      <c r="A16" s="25" t="s">
        <v>499</v>
      </c>
      <c r="B16" s="65" t="s">
        <v>498</v>
      </c>
      <c r="C16" s="65">
        <v>1214.25</v>
      </c>
      <c r="D16" s="65">
        <v>1214.25</v>
      </c>
      <c r="E16" s="65"/>
      <c r="F16" s="24"/>
      <c r="G16" s="24"/>
      <c r="H16" s="159" t="s">
        <v>456</v>
      </c>
    </row>
    <row r="17" spans="1:8" x14ac:dyDescent="0.2">
      <c r="A17" s="25" t="s">
        <v>497</v>
      </c>
      <c r="B17" s="65" t="s">
        <v>496</v>
      </c>
      <c r="C17" s="65">
        <v>7188</v>
      </c>
      <c r="D17" s="65">
        <v>7188</v>
      </c>
      <c r="E17" s="65"/>
      <c r="F17" s="24"/>
      <c r="G17" s="24"/>
      <c r="H17" s="159" t="s">
        <v>456</v>
      </c>
    </row>
    <row r="18" spans="1:8" x14ac:dyDescent="0.2">
      <c r="A18" s="25" t="s">
        <v>495</v>
      </c>
      <c r="B18" s="65" t="s">
        <v>494</v>
      </c>
      <c r="C18" s="65">
        <v>9925.42</v>
      </c>
      <c r="D18" s="65">
        <v>9925.42</v>
      </c>
      <c r="E18" s="65"/>
      <c r="F18" s="24"/>
      <c r="G18" s="24"/>
      <c r="H18" s="159" t="s">
        <v>456</v>
      </c>
    </row>
    <row r="19" spans="1:8" x14ac:dyDescent="0.2">
      <c r="A19" s="25" t="s">
        <v>493</v>
      </c>
      <c r="B19" s="65" t="s">
        <v>492</v>
      </c>
      <c r="C19" s="65">
        <v>166135.20000000001</v>
      </c>
      <c r="D19" s="65">
        <v>166135.20000000001</v>
      </c>
      <c r="E19" s="65"/>
      <c r="F19" s="24"/>
      <c r="G19" s="24"/>
      <c r="H19" s="159" t="s">
        <v>456</v>
      </c>
    </row>
    <row r="20" spans="1:8" x14ac:dyDescent="0.2">
      <c r="A20" s="25" t="s">
        <v>491</v>
      </c>
      <c r="B20" s="65" t="s">
        <v>490</v>
      </c>
      <c r="C20" s="65">
        <v>42920</v>
      </c>
      <c r="D20" s="65">
        <v>42920</v>
      </c>
      <c r="E20" s="65"/>
      <c r="F20" s="24"/>
      <c r="G20" s="24"/>
      <c r="H20" s="159" t="s">
        <v>456</v>
      </c>
    </row>
    <row r="21" spans="1:8" x14ac:dyDescent="0.2">
      <c r="A21" s="25" t="s">
        <v>489</v>
      </c>
      <c r="B21" s="65" t="s">
        <v>488</v>
      </c>
      <c r="C21" s="65">
        <v>3712</v>
      </c>
      <c r="D21" s="65">
        <v>3712</v>
      </c>
      <c r="E21" s="65"/>
      <c r="F21" s="24"/>
      <c r="G21" s="24"/>
      <c r="H21" s="159" t="s">
        <v>456</v>
      </c>
    </row>
    <row r="22" spans="1:8" x14ac:dyDescent="0.2">
      <c r="A22" s="25" t="s">
        <v>487</v>
      </c>
      <c r="B22" s="65" t="s">
        <v>486</v>
      </c>
      <c r="C22" s="65">
        <v>83614.44</v>
      </c>
      <c r="D22" s="65">
        <v>83614.44</v>
      </c>
      <c r="E22" s="65"/>
      <c r="F22" s="24"/>
      <c r="G22" s="24"/>
      <c r="H22" s="159" t="s">
        <v>456</v>
      </c>
    </row>
    <row r="23" spans="1:8" x14ac:dyDescent="0.2">
      <c r="A23" s="25" t="s">
        <v>485</v>
      </c>
      <c r="B23" s="65" t="s">
        <v>484</v>
      </c>
      <c r="C23" s="65">
        <v>101964</v>
      </c>
      <c r="D23" s="65">
        <v>101964</v>
      </c>
      <c r="E23" s="65"/>
      <c r="F23" s="24"/>
      <c r="G23" s="24"/>
      <c r="H23" s="159" t="s">
        <v>456</v>
      </c>
    </row>
    <row r="24" spans="1:8" x14ac:dyDescent="0.2">
      <c r="A24" s="84" t="s">
        <v>483</v>
      </c>
      <c r="B24" s="66" t="s">
        <v>482</v>
      </c>
      <c r="C24" s="65"/>
      <c r="D24" s="65"/>
      <c r="E24" s="24"/>
      <c r="F24" s="24"/>
      <c r="G24" s="24"/>
      <c r="H24" s="159"/>
    </row>
    <row r="25" spans="1:8" x14ac:dyDescent="0.2">
      <c r="A25" s="25" t="s">
        <v>481</v>
      </c>
      <c r="B25" s="65" t="s">
        <v>480</v>
      </c>
      <c r="C25" s="65">
        <v>572294.43000000005</v>
      </c>
      <c r="D25" s="65">
        <v>572294.43000000005</v>
      </c>
      <c r="E25" s="24"/>
      <c r="F25" s="24"/>
      <c r="G25" s="24"/>
      <c r="H25" s="159" t="s">
        <v>456</v>
      </c>
    </row>
    <row r="26" spans="1:8" x14ac:dyDescent="0.2">
      <c r="A26" s="25" t="s">
        <v>479</v>
      </c>
      <c r="B26" s="65" t="s">
        <v>478</v>
      </c>
      <c r="C26" s="65">
        <v>665607.06999999995</v>
      </c>
      <c r="D26" s="65">
        <v>665607.06999999995</v>
      </c>
      <c r="E26" s="24"/>
      <c r="F26" s="24"/>
      <c r="G26" s="24"/>
      <c r="H26" s="159" t="s">
        <v>456</v>
      </c>
    </row>
    <row r="27" spans="1:8" x14ac:dyDescent="0.2">
      <c r="A27" s="25" t="s">
        <v>477</v>
      </c>
      <c r="B27" s="65" t="s">
        <v>476</v>
      </c>
      <c r="C27" s="65">
        <v>1191815.7</v>
      </c>
      <c r="D27" s="65">
        <v>1191815.7</v>
      </c>
      <c r="E27" s="24"/>
      <c r="F27" s="24"/>
      <c r="G27" s="24"/>
      <c r="H27" s="159" t="s">
        <v>456</v>
      </c>
    </row>
    <row r="28" spans="1:8" x14ac:dyDescent="0.2">
      <c r="A28" s="25" t="s">
        <v>475</v>
      </c>
      <c r="B28" s="65" t="s">
        <v>474</v>
      </c>
      <c r="C28" s="65">
        <v>108.93</v>
      </c>
      <c r="D28" s="65"/>
      <c r="E28" s="24"/>
      <c r="F28" s="24"/>
      <c r="G28" s="65">
        <v>108.93</v>
      </c>
      <c r="H28" s="159" t="s">
        <v>469</v>
      </c>
    </row>
    <row r="29" spans="1:8" x14ac:dyDescent="0.2">
      <c r="A29" s="25" t="s">
        <v>473</v>
      </c>
      <c r="B29" s="65" t="s">
        <v>472</v>
      </c>
      <c r="C29" s="65">
        <v>913.98</v>
      </c>
      <c r="D29" s="65"/>
      <c r="E29" s="24"/>
      <c r="F29" s="24"/>
      <c r="G29" s="24">
        <v>913.98</v>
      </c>
      <c r="H29" s="159" t="s">
        <v>469</v>
      </c>
    </row>
    <row r="30" spans="1:8" x14ac:dyDescent="0.2">
      <c r="A30" s="25" t="s">
        <v>471</v>
      </c>
      <c r="B30" s="65" t="s">
        <v>470</v>
      </c>
      <c r="C30" s="65">
        <v>1640.5</v>
      </c>
      <c r="D30" s="65"/>
      <c r="E30" s="24"/>
      <c r="F30" s="24"/>
      <c r="G30" s="24">
        <v>1640.5</v>
      </c>
      <c r="H30" s="159" t="s">
        <v>469</v>
      </c>
    </row>
    <row r="31" spans="1:8" x14ac:dyDescent="0.2">
      <c r="A31" s="25" t="s">
        <v>468</v>
      </c>
      <c r="B31" s="65" t="s">
        <v>467</v>
      </c>
      <c r="C31" s="65">
        <v>1807789.65</v>
      </c>
      <c r="D31" s="65">
        <v>1807789.65</v>
      </c>
      <c r="E31" s="24"/>
      <c r="F31" s="24"/>
      <c r="G31" s="24"/>
      <c r="H31" s="159" t="s">
        <v>456</v>
      </c>
    </row>
    <row r="32" spans="1:8" x14ac:dyDescent="0.2">
      <c r="A32" s="25" t="s">
        <v>466</v>
      </c>
      <c r="B32" s="65" t="s">
        <v>465</v>
      </c>
      <c r="C32" s="65">
        <v>4289.95</v>
      </c>
      <c r="D32" s="65">
        <v>4289.95</v>
      </c>
      <c r="E32" s="24"/>
      <c r="F32" s="24"/>
      <c r="G32" s="24"/>
      <c r="H32" s="159" t="s">
        <v>456</v>
      </c>
    </row>
    <row r="33" spans="1:8" x14ac:dyDescent="0.2">
      <c r="A33" s="25" t="s">
        <v>464</v>
      </c>
      <c r="B33" s="65" t="s">
        <v>463</v>
      </c>
      <c r="C33" s="65">
        <v>224636.21</v>
      </c>
      <c r="D33" s="65">
        <v>224636.21</v>
      </c>
      <c r="E33" s="24"/>
      <c r="F33" s="24"/>
      <c r="G33" s="24"/>
      <c r="H33" s="159" t="s">
        <v>456</v>
      </c>
    </row>
    <row r="34" spans="1:8" x14ac:dyDescent="0.2">
      <c r="A34" s="25" t="s">
        <v>462</v>
      </c>
      <c r="B34" s="65" t="s">
        <v>461</v>
      </c>
      <c r="C34" s="65">
        <v>737.15</v>
      </c>
      <c r="D34" s="65">
        <v>737.15</v>
      </c>
      <c r="E34" s="24"/>
      <c r="F34" s="24"/>
      <c r="G34" s="24"/>
      <c r="H34" s="159" t="s">
        <v>456</v>
      </c>
    </row>
    <row r="35" spans="1:8" x14ac:dyDescent="0.2">
      <c r="A35" s="25" t="s">
        <v>460</v>
      </c>
      <c r="B35" s="65" t="s">
        <v>459</v>
      </c>
      <c r="C35" s="65">
        <v>10741.55</v>
      </c>
      <c r="D35" s="65">
        <v>10741.55</v>
      </c>
      <c r="E35" s="24"/>
      <c r="F35" s="24"/>
      <c r="G35" s="24"/>
      <c r="H35" s="159" t="s">
        <v>456</v>
      </c>
    </row>
    <row r="36" spans="1:8" x14ac:dyDescent="0.2">
      <c r="A36" s="25" t="s">
        <v>458</v>
      </c>
      <c r="B36" s="65" t="s">
        <v>457</v>
      </c>
      <c r="C36" s="65">
        <v>1074.42</v>
      </c>
      <c r="D36" s="65">
        <v>1074.42</v>
      </c>
      <c r="E36" s="24"/>
      <c r="F36" s="24"/>
      <c r="G36" s="24"/>
      <c r="H36" s="159" t="s">
        <v>456</v>
      </c>
    </row>
    <row r="37" spans="1:8" x14ac:dyDescent="0.2">
      <c r="A37" s="84" t="s">
        <v>455</v>
      </c>
      <c r="B37" s="66" t="s">
        <v>454</v>
      </c>
      <c r="C37" s="65"/>
      <c r="D37" s="65"/>
      <c r="E37" s="24"/>
      <c r="F37" s="24"/>
      <c r="G37" s="24"/>
      <c r="H37" s="159"/>
    </row>
    <row r="38" spans="1:8" x14ac:dyDescent="0.2">
      <c r="A38" s="25" t="s">
        <v>453</v>
      </c>
      <c r="B38" s="65" t="s">
        <v>452</v>
      </c>
      <c r="C38" s="65">
        <v>96821.75</v>
      </c>
      <c r="D38" s="65">
        <v>96821.75</v>
      </c>
      <c r="E38" s="24"/>
      <c r="F38" s="24"/>
      <c r="G38" s="24"/>
      <c r="H38" s="159" t="s">
        <v>451</v>
      </c>
    </row>
    <row r="39" spans="1:8" ht="30.6" x14ac:dyDescent="0.2">
      <c r="A39" s="25" t="s">
        <v>450</v>
      </c>
      <c r="B39" s="65" t="s">
        <v>449</v>
      </c>
      <c r="C39" s="65">
        <v>4897.29</v>
      </c>
      <c r="D39" s="65"/>
      <c r="E39" s="24"/>
      <c r="F39" s="24"/>
      <c r="G39" s="24">
        <v>4897.29</v>
      </c>
      <c r="H39" s="159" t="s">
        <v>423</v>
      </c>
    </row>
    <row r="40" spans="1:8" x14ac:dyDescent="0.2">
      <c r="A40" s="25" t="s">
        <v>448</v>
      </c>
      <c r="B40" s="65" t="s">
        <v>447</v>
      </c>
      <c r="C40" s="65">
        <v>21125.87</v>
      </c>
      <c r="D40" s="65"/>
      <c r="E40" s="65"/>
      <c r="F40" s="24"/>
      <c r="G40" s="65">
        <v>21125.87</v>
      </c>
      <c r="H40" s="159" t="s">
        <v>446</v>
      </c>
    </row>
    <row r="41" spans="1:8" ht="20.399999999999999" x14ac:dyDescent="0.2">
      <c r="A41" s="25" t="s">
        <v>445</v>
      </c>
      <c r="B41" s="65" t="s">
        <v>444</v>
      </c>
      <c r="C41" s="65">
        <v>4801.2</v>
      </c>
      <c r="D41" s="65"/>
      <c r="E41" s="24"/>
      <c r="F41" s="24"/>
      <c r="G41" s="24">
        <v>4801.2</v>
      </c>
      <c r="H41" s="159" t="s">
        <v>443</v>
      </c>
    </row>
    <row r="42" spans="1:8" ht="30.6" x14ac:dyDescent="0.2">
      <c r="A42" s="25" t="s">
        <v>442</v>
      </c>
      <c r="B42" s="65" t="s">
        <v>441</v>
      </c>
      <c r="C42" s="65">
        <v>7588.04</v>
      </c>
      <c r="D42" s="65"/>
      <c r="E42" s="24"/>
      <c r="F42" s="24"/>
      <c r="G42" s="24">
        <v>7588.04</v>
      </c>
      <c r="H42" s="159" t="s">
        <v>423</v>
      </c>
    </row>
    <row r="43" spans="1:8" ht="30.6" x14ac:dyDescent="0.2">
      <c r="A43" s="25" t="s">
        <v>440</v>
      </c>
      <c r="B43" s="65" t="s">
        <v>439</v>
      </c>
      <c r="C43" s="65">
        <v>358.79</v>
      </c>
      <c r="D43" s="65"/>
      <c r="E43" s="24"/>
      <c r="F43" s="24"/>
      <c r="G43" s="24">
        <v>358.79</v>
      </c>
      <c r="H43" s="159" t="s">
        <v>423</v>
      </c>
    </row>
    <row r="44" spans="1:8" ht="30.6" x14ac:dyDescent="0.2">
      <c r="A44" s="25" t="s">
        <v>438</v>
      </c>
      <c r="B44" s="65" t="s">
        <v>437</v>
      </c>
      <c r="C44" s="65">
        <v>6331.97</v>
      </c>
      <c r="D44" s="65"/>
      <c r="E44" s="24"/>
      <c r="F44" s="24"/>
      <c r="G44" s="24">
        <v>6331.97</v>
      </c>
      <c r="H44" s="159" t="s">
        <v>423</v>
      </c>
    </row>
    <row r="45" spans="1:8" ht="30.6" x14ac:dyDescent="0.2">
      <c r="A45" s="25" t="s">
        <v>436</v>
      </c>
      <c r="B45" s="65" t="s">
        <v>435</v>
      </c>
      <c r="C45" s="65">
        <v>284.17</v>
      </c>
      <c r="D45" s="65"/>
      <c r="E45" s="24"/>
      <c r="F45" s="24"/>
      <c r="G45" s="24">
        <v>284.17</v>
      </c>
      <c r="H45" s="159" t="s">
        <v>423</v>
      </c>
    </row>
    <row r="46" spans="1:8" ht="30.6" x14ac:dyDescent="0.2">
      <c r="A46" s="25" t="s">
        <v>434</v>
      </c>
      <c r="B46" s="65" t="s">
        <v>433</v>
      </c>
      <c r="C46" s="65">
        <v>2085.1999999999998</v>
      </c>
      <c r="D46" s="65"/>
      <c r="E46" s="24"/>
      <c r="F46" s="24"/>
      <c r="G46" s="24">
        <v>2085.1999999999998</v>
      </c>
      <c r="H46" s="159" t="s">
        <v>423</v>
      </c>
    </row>
    <row r="47" spans="1:8" ht="30.6" x14ac:dyDescent="0.2">
      <c r="A47" s="25" t="s">
        <v>432</v>
      </c>
      <c r="B47" s="65" t="s">
        <v>431</v>
      </c>
      <c r="C47" s="65">
        <v>954.68</v>
      </c>
      <c r="D47" s="65"/>
      <c r="E47" s="24"/>
      <c r="F47" s="24"/>
      <c r="G47" s="24">
        <v>954.68</v>
      </c>
      <c r="H47" s="159" t="s">
        <v>423</v>
      </c>
    </row>
    <row r="48" spans="1:8" ht="30.6" x14ac:dyDescent="0.2">
      <c r="A48" s="25" t="s">
        <v>430</v>
      </c>
      <c r="B48" s="65" t="s">
        <v>429</v>
      </c>
      <c r="C48" s="65">
        <v>3186.66</v>
      </c>
      <c r="D48" s="65"/>
      <c r="E48" s="24"/>
      <c r="F48" s="24"/>
      <c r="G48" s="24">
        <v>3186.66</v>
      </c>
      <c r="H48" s="159" t="s">
        <v>423</v>
      </c>
    </row>
    <row r="49" spans="1:8" ht="20.399999999999999" x14ac:dyDescent="0.2">
      <c r="A49" s="25" t="s">
        <v>428</v>
      </c>
      <c r="B49" s="65" t="s">
        <v>427</v>
      </c>
      <c r="C49" s="65">
        <v>40385.199999999997</v>
      </c>
      <c r="D49" s="65">
        <v>37199.199999999997</v>
      </c>
      <c r="E49" s="24"/>
      <c r="F49" s="65"/>
      <c r="G49" s="24">
        <v>3186</v>
      </c>
      <c r="H49" s="159" t="s">
        <v>426</v>
      </c>
    </row>
    <row r="50" spans="1:8" ht="30.6" x14ac:dyDescent="0.2">
      <c r="A50" s="25" t="s">
        <v>425</v>
      </c>
      <c r="B50" s="65" t="s">
        <v>424</v>
      </c>
      <c r="C50" s="65">
        <v>12382.63</v>
      </c>
      <c r="D50" s="65"/>
      <c r="E50" s="65">
        <v>12382.63</v>
      </c>
      <c r="F50" s="24"/>
      <c r="G50" s="24"/>
      <c r="H50" s="159" t="s">
        <v>423</v>
      </c>
    </row>
    <row r="51" spans="1:8" x14ac:dyDescent="0.2">
      <c r="A51" s="25" t="s">
        <v>422</v>
      </c>
      <c r="B51" s="65" t="s">
        <v>421</v>
      </c>
      <c r="C51" s="65">
        <v>315.5</v>
      </c>
      <c r="D51" s="65">
        <v>315.5</v>
      </c>
      <c r="E51" s="24"/>
      <c r="F51" s="24"/>
      <c r="G51" s="24"/>
      <c r="H51" s="159" t="s">
        <v>420</v>
      </c>
    </row>
    <row r="52" spans="1:8" x14ac:dyDescent="0.2">
      <c r="A52" s="25" t="s">
        <v>419</v>
      </c>
      <c r="B52" s="65" t="s">
        <v>418</v>
      </c>
      <c r="C52" s="65">
        <v>1665</v>
      </c>
      <c r="D52" s="65">
        <v>1665</v>
      </c>
      <c r="E52" s="24"/>
      <c r="F52" s="24"/>
      <c r="G52" s="24"/>
      <c r="H52" s="159" t="s">
        <v>417</v>
      </c>
    </row>
    <row r="53" spans="1:8" ht="30.6" x14ac:dyDescent="0.2">
      <c r="A53" s="25" t="s">
        <v>416</v>
      </c>
      <c r="B53" s="65" t="s">
        <v>415</v>
      </c>
      <c r="C53" s="65">
        <v>787503.75</v>
      </c>
      <c r="D53" s="65">
        <v>787503.75</v>
      </c>
      <c r="E53" s="24"/>
      <c r="F53" s="24"/>
      <c r="G53" s="24"/>
      <c r="H53" s="156" t="s">
        <v>414</v>
      </c>
    </row>
    <row r="54" spans="1:8" x14ac:dyDescent="0.2">
      <c r="A54" s="25"/>
      <c r="B54" s="65"/>
      <c r="C54" s="65"/>
      <c r="D54" s="65"/>
      <c r="E54" s="24"/>
      <c r="F54" s="24"/>
      <c r="G54" s="24"/>
      <c r="H54" s="159"/>
    </row>
    <row r="55" spans="1:8" x14ac:dyDescent="0.2">
      <c r="A55" s="158"/>
      <c r="B55" s="158" t="s">
        <v>413</v>
      </c>
      <c r="C55" s="157">
        <f>SUM(C8:C54)</f>
        <v>6508218.7000000011</v>
      </c>
      <c r="D55" s="157">
        <f>SUM(D8:D54)</f>
        <v>6436899.1400000006</v>
      </c>
      <c r="E55" s="157">
        <f>SUM(E8:E54)</f>
        <v>12382.63</v>
      </c>
      <c r="F55" s="157">
        <f>SUM(F8:F54)</f>
        <v>0</v>
      </c>
      <c r="G55" s="157">
        <f>SUM(G8:G54)</f>
        <v>58936.929999999993</v>
      </c>
      <c r="H55" s="157"/>
    </row>
    <row r="58" spans="1:8" x14ac:dyDescent="0.2">
      <c r="A58" s="35" t="s">
        <v>412</v>
      </c>
      <c r="B58" s="32"/>
      <c r="C58" s="161"/>
      <c r="D58" s="161"/>
      <c r="E58" s="161"/>
      <c r="F58" s="161"/>
      <c r="G58" s="161"/>
      <c r="H58" s="160" t="s">
        <v>411</v>
      </c>
    </row>
    <row r="59" spans="1:8" x14ac:dyDescent="0.2">
      <c r="A59" s="114"/>
    </row>
    <row r="60" spans="1:8" ht="15" customHeight="1" x14ac:dyDescent="0.2">
      <c r="A60" s="30" t="s">
        <v>102</v>
      </c>
      <c r="B60" s="29" t="s">
        <v>101</v>
      </c>
      <c r="C60" s="27" t="s">
        <v>100</v>
      </c>
      <c r="D60" s="86" t="s">
        <v>231</v>
      </c>
      <c r="E60" s="86" t="s">
        <v>230</v>
      </c>
      <c r="F60" s="86" t="s">
        <v>229</v>
      </c>
      <c r="G60" s="85" t="s">
        <v>228</v>
      </c>
      <c r="H60" s="28" t="s">
        <v>227</v>
      </c>
    </row>
    <row r="61" spans="1:8" x14ac:dyDescent="0.2">
      <c r="A61" s="25"/>
      <c r="B61" s="1224" t="s">
        <v>13593</v>
      </c>
      <c r="C61" s="24"/>
      <c r="D61" s="24"/>
      <c r="E61" s="24"/>
      <c r="F61" s="24"/>
      <c r="G61" s="24"/>
      <c r="H61" s="159"/>
    </row>
    <row r="62" spans="1:8" x14ac:dyDescent="0.2">
      <c r="A62" s="158"/>
      <c r="B62" s="158" t="s">
        <v>410</v>
      </c>
      <c r="C62" s="157">
        <f>SUM(C61:C61)</f>
        <v>0</v>
      </c>
      <c r="D62" s="157">
        <f>SUM(D61:D61)</f>
        <v>0</v>
      </c>
      <c r="E62" s="157">
        <f>SUM(E61:E61)</f>
        <v>0</v>
      </c>
      <c r="F62" s="157">
        <f>SUM(F61:F61)</f>
        <v>0</v>
      </c>
      <c r="G62" s="157">
        <f>SUM(G61:G61)</f>
        <v>0</v>
      </c>
      <c r="H62" s="157"/>
    </row>
  </sheetData>
  <dataValidations count="8">
    <dataValidation allowBlank="1" showInputMessage="1" showErrorMessage="1" prompt="Corresponde al nombre o descripción de la cuenta de acuerdo al Plan de Cuentas emitido por el CONAC." sqref="B7 B60"/>
    <dataValidation allowBlank="1" showInputMessage="1" showErrorMessage="1" prompt="Importe de la cuentas por cobrar con fecha de vencimiento de 1 a 90 días." sqref="D7 D60"/>
    <dataValidation allowBlank="1" showInputMessage="1" showErrorMessage="1" prompt="Importe de la cuentas por cobrar con fecha de vencimiento de 91 a 180 días." sqref="E7 E60"/>
    <dataValidation allowBlank="1" showInputMessage="1" showErrorMessage="1" prompt="Importe de la cuentas por cobrar con fecha de vencimiento de 181 a 365 días." sqref="F7 F60"/>
    <dataValidation allowBlank="1" showInputMessage="1" showErrorMessage="1" prompt="Importe de la cuentas por cobrar con vencimiento mayor a 365 días." sqref="G7 G60"/>
    <dataValidation allowBlank="1" showInputMessage="1" showErrorMessage="1" prompt="Informar sobre la factibilidad de pago." sqref="H7 H60"/>
    <dataValidation allowBlank="1" showInputMessage="1" showErrorMessage="1" prompt="Corresponde al número de la cuenta de acuerdo al Plan de Cuentas emitido por el CONAC (DOF 23/12/2015)." sqref="A7 A60"/>
    <dataValidation allowBlank="1" showInputMessage="1" showErrorMessage="1" prompt="Saldo final de la Información Financiera Trimestral que se presenta (trimestral: 1er, 2do, 3ro. o 4to.)." sqref="C7 C60"/>
  </dataValidations>
  <pageMargins left="0.7" right="0.7" top="0.75" bottom="0.75" header="0.3" footer="0.3"/>
  <pageSetup scale="5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16"/>
  <sheetViews>
    <sheetView zoomScaleNormal="100" zoomScaleSheetLayoutView="100" workbookViewId="0">
      <selection activeCell="A14" sqref="A14"/>
    </sheetView>
  </sheetViews>
  <sheetFormatPr baseColWidth="10" defaultColWidth="13.6640625" defaultRowHeight="10.199999999999999" x14ac:dyDescent="0.2"/>
  <cols>
    <col min="1" max="1" width="72.109375" style="1" bestFit="1" customWidth="1"/>
    <col min="2" max="2" width="19" style="1" bestFit="1" customWidth="1"/>
    <col min="3" max="3" width="6.6640625" style="31" bestFit="1" customWidth="1"/>
    <col min="4" max="4" width="11.33203125" style="1" bestFit="1" customWidth="1"/>
    <col min="5" max="5" width="15.5546875" style="1" bestFit="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4"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4"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23"/>
  <sheetViews>
    <sheetView zoomScaleNormal="100" zoomScaleSheetLayoutView="100" workbookViewId="0">
      <selection activeCell="A21" sqref="A21"/>
    </sheetView>
  </sheetViews>
  <sheetFormatPr baseColWidth="10" defaultColWidth="11.44140625" defaultRowHeight="10.199999999999999" x14ac:dyDescent="0.2"/>
  <cols>
    <col min="1" max="1" width="40.6640625" style="1" bestFit="1" customWidth="1"/>
    <col min="2" max="2" width="19" style="1" bestFit="1" customWidth="1"/>
    <col min="3" max="3" width="6.6640625" style="31" bestFit="1" customWidth="1"/>
    <col min="4" max="4" width="11.33203125" style="1" bestFit="1" customWidth="1"/>
    <col min="5" max="5" width="15.5546875" style="1" bestFit="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4"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4"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4"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AB16"/>
  <sheetViews>
    <sheetView topLeftCell="A3" zoomScaleNormal="100" zoomScaleSheetLayoutView="100" workbookViewId="0">
      <selection activeCell="B13" sqref="B13"/>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568</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97"/>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0" customFormat="1" x14ac:dyDescent="0.2">
      <c r="A13" s="202"/>
      <c r="B13" s="1225" t="s">
        <v>13593</v>
      </c>
      <c r="C13" s="195"/>
      <c r="D13" s="195"/>
      <c r="E13" s="195"/>
      <c r="F13" s="199"/>
      <c r="G13" s="199"/>
      <c r="H13" s="201"/>
      <c r="I13" s="201"/>
      <c r="J13" s="200"/>
      <c r="K13" s="199"/>
      <c r="L13" s="199"/>
      <c r="M13" s="199"/>
      <c r="N13" s="199"/>
      <c r="O13" s="199"/>
      <c r="P13" s="198"/>
      <c r="Q13" s="198"/>
      <c r="R13" s="196"/>
      <c r="S13" s="196"/>
      <c r="T13" s="195"/>
      <c r="U13" s="195"/>
      <c r="V13" s="197"/>
      <c r="W13" s="197"/>
      <c r="X13" s="195"/>
      <c r="Y13" s="195"/>
      <c r="Z13" s="196"/>
      <c r="AA13" s="195"/>
    </row>
    <row r="14" spans="1:28" s="184" customFormat="1" x14ac:dyDescent="0.2">
      <c r="A14" s="194">
        <v>900001</v>
      </c>
      <c r="B14" s="189" t="s">
        <v>533</v>
      </c>
      <c r="C14" s="189"/>
      <c r="D14" s="189"/>
      <c r="E14" s="189"/>
      <c r="F14" s="192">
        <f>SUM(F9:F13)</f>
        <v>0</v>
      </c>
      <c r="G14" s="192">
        <f>SUM(G9:G13)</f>
        <v>0</v>
      </c>
      <c r="H14" s="192">
        <f>SUM(H9:H13)</f>
        <v>0</v>
      </c>
      <c r="I14" s="192">
        <f>SUM(I9:I13)</f>
        <v>0</v>
      </c>
      <c r="J14" s="193"/>
      <c r="K14" s="192">
        <f>SUM(K9:K13)</f>
        <v>0</v>
      </c>
      <c r="L14" s="192">
        <f>SUM(L9:L13)</f>
        <v>0</v>
      </c>
      <c r="M14" s="192">
        <f>SUM(M9:M13)</f>
        <v>0</v>
      </c>
      <c r="N14" s="192">
        <f>SUM(N9:N13)</f>
        <v>0</v>
      </c>
      <c r="O14" s="192">
        <f>SUM(O9:O13)</f>
        <v>0</v>
      </c>
      <c r="P14" s="191"/>
      <c r="Q14" s="189"/>
      <c r="R14" s="189"/>
      <c r="S14" s="190"/>
      <c r="T14" s="189"/>
      <c r="U14" s="189"/>
      <c r="V14" s="189"/>
      <c r="W14" s="189"/>
      <c r="X14" s="189"/>
      <c r="Y14" s="189"/>
      <c r="Z14" s="189"/>
      <c r="AA14" s="189"/>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row r="16" spans="1:28" s="184" customFormat="1" x14ac:dyDescent="0.2">
      <c r="A16" s="125"/>
      <c r="B16" s="185"/>
      <c r="C16" s="185"/>
      <c r="D16" s="185"/>
      <c r="E16" s="185"/>
      <c r="F16" s="188"/>
      <c r="G16" s="188"/>
      <c r="H16" s="188"/>
      <c r="I16" s="188"/>
      <c r="J16" s="188"/>
      <c r="K16" s="188"/>
      <c r="L16" s="188"/>
      <c r="M16" s="188"/>
      <c r="N16" s="188"/>
      <c r="O16" s="188"/>
      <c r="P16" s="187"/>
      <c r="Q16" s="185"/>
      <c r="R16" s="185"/>
      <c r="S16" s="186"/>
      <c r="T16" s="185"/>
      <c r="U16" s="185"/>
      <c r="V16" s="185"/>
      <c r="W16" s="185"/>
      <c r="X16" s="185"/>
      <c r="Y16" s="185"/>
      <c r="Z16" s="185"/>
      <c r="AA16"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disablePrompts="1"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97"/>
  <sheetViews>
    <sheetView topLeftCell="A54" zoomScaleNormal="100" zoomScaleSheetLayoutView="100" workbookViewId="0">
      <selection activeCell="C78" sqref="C78"/>
    </sheetView>
  </sheetViews>
  <sheetFormatPr baseColWidth="10" defaultColWidth="12.44140625" defaultRowHeight="10.199999999999999" x14ac:dyDescent="0.2"/>
  <cols>
    <col min="1" max="1" width="83.33203125" style="1" bestFit="1" customWidth="1"/>
    <col min="2" max="2" width="35.6640625" style="1" bestFit="1" customWidth="1"/>
    <col min="3" max="3" width="11.6640625" style="47" bestFit="1" customWidth="1"/>
    <col min="4" max="4" width="47.88671875" style="47" bestFit="1" customWidth="1"/>
    <col min="5" max="16384" width="12.44140625" style="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67" t="s">
        <v>707</v>
      </c>
      <c r="B8" s="66" t="s">
        <v>706</v>
      </c>
      <c r="C8" s="65"/>
      <c r="D8" s="24"/>
    </row>
    <row r="9" spans="1:4" x14ac:dyDescent="0.2">
      <c r="A9" s="44" t="s">
        <v>705</v>
      </c>
      <c r="B9" s="65" t="s">
        <v>704</v>
      </c>
      <c r="C9" s="65">
        <v>239416</v>
      </c>
      <c r="D9" s="24"/>
    </row>
    <row r="10" spans="1:4" ht="11.25" customHeight="1" x14ac:dyDescent="0.2">
      <c r="A10" s="44" t="s">
        <v>703</v>
      </c>
      <c r="B10" s="65" t="s">
        <v>702</v>
      </c>
      <c r="C10" s="65">
        <v>1817070.5</v>
      </c>
      <c r="D10" s="229" t="s">
        <v>701</v>
      </c>
    </row>
    <row r="11" spans="1:4" x14ac:dyDescent="0.2">
      <c r="A11" s="44" t="s">
        <v>700</v>
      </c>
      <c r="B11" s="65" t="s">
        <v>699</v>
      </c>
      <c r="C11" s="65">
        <v>408258</v>
      </c>
      <c r="D11" s="24"/>
    </row>
    <row r="12" spans="1:4" x14ac:dyDescent="0.2">
      <c r="A12" s="44" t="s">
        <v>698</v>
      </c>
      <c r="B12" s="65" t="s">
        <v>697</v>
      </c>
      <c r="C12" s="65">
        <v>130749</v>
      </c>
      <c r="D12" s="24"/>
    </row>
    <row r="13" spans="1:4" x14ac:dyDescent="0.2">
      <c r="A13" s="44" t="s">
        <v>696</v>
      </c>
      <c r="B13" s="65" t="s">
        <v>695</v>
      </c>
      <c r="C13" s="65">
        <v>1314118</v>
      </c>
      <c r="D13" s="24" t="s">
        <v>694</v>
      </c>
    </row>
    <row r="14" spans="1:4" x14ac:dyDescent="0.2">
      <c r="A14" s="44" t="s">
        <v>693</v>
      </c>
      <c r="B14" s="65" t="s">
        <v>692</v>
      </c>
      <c r="C14" s="65">
        <v>165160</v>
      </c>
      <c r="D14" s="24"/>
    </row>
    <row r="15" spans="1:4" x14ac:dyDescent="0.2">
      <c r="A15" s="44" t="s">
        <v>691</v>
      </c>
      <c r="B15" s="65" t="s">
        <v>690</v>
      </c>
      <c r="C15" s="65">
        <v>77843</v>
      </c>
      <c r="D15" s="24"/>
    </row>
    <row r="16" spans="1:4" x14ac:dyDescent="0.2">
      <c r="A16" s="44" t="s">
        <v>689</v>
      </c>
      <c r="B16" s="65" t="s">
        <v>688</v>
      </c>
      <c r="C16" s="65">
        <v>50351</v>
      </c>
      <c r="D16" s="24"/>
    </row>
    <row r="17" spans="1:4" x14ac:dyDescent="0.2">
      <c r="A17" s="44" t="s">
        <v>687</v>
      </c>
      <c r="B17" s="65" t="s">
        <v>686</v>
      </c>
      <c r="C17" s="65">
        <v>9810</v>
      </c>
      <c r="D17" s="24"/>
    </row>
    <row r="18" spans="1:4" x14ac:dyDescent="0.2">
      <c r="A18" s="44" t="s">
        <v>685</v>
      </c>
      <c r="B18" s="65" t="s">
        <v>684</v>
      </c>
      <c r="C18" s="65">
        <v>196855.5</v>
      </c>
      <c r="D18" s="24"/>
    </row>
    <row r="19" spans="1:4" x14ac:dyDescent="0.2">
      <c r="A19" s="44" t="s">
        <v>683</v>
      </c>
      <c r="B19" s="65" t="s">
        <v>682</v>
      </c>
      <c r="C19" s="65">
        <v>11714.5</v>
      </c>
      <c r="D19" s="24"/>
    </row>
    <row r="20" spans="1:4" ht="20.399999999999999" x14ac:dyDescent="0.2">
      <c r="A20" s="44" t="s">
        <v>681</v>
      </c>
      <c r="B20" s="65" t="s">
        <v>680</v>
      </c>
      <c r="C20" s="65">
        <v>552</v>
      </c>
      <c r="D20" s="24"/>
    </row>
    <row r="21" spans="1:4" x14ac:dyDescent="0.2">
      <c r="A21" s="44" t="s">
        <v>679</v>
      </c>
      <c r="B21" s="65" t="s">
        <v>678</v>
      </c>
      <c r="C21" s="65">
        <v>87446</v>
      </c>
      <c r="D21" s="24"/>
    </row>
    <row r="22" spans="1:4" x14ac:dyDescent="0.2">
      <c r="A22" s="44" t="s">
        <v>677</v>
      </c>
      <c r="B22" s="65" t="s">
        <v>676</v>
      </c>
      <c r="C22" s="65">
        <v>4773</v>
      </c>
      <c r="D22" s="24"/>
    </row>
    <row r="23" spans="1:4" x14ac:dyDescent="0.2">
      <c r="A23" s="44" t="s">
        <v>675</v>
      </c>
      <c r="B23" s="65" t="s">
        <v>674</v>
      </c>
      <c r="C23" s="65">
        <v>31993.5</v>
      </c>
      <c r="D23" s="24"/>
    </row>
    <row r="24" spans="1:4" x14ac:dyDescent="0.2">
      <c r="A24" s="44" t="s">
        <v>673</v>
      </c>
      <c r="B24" s="65" t="s">
        <v>672</v>
      </c>
      <c r="C24" s="65">
        <v>45060</v>
      </c>
      <c r="D24" s="24"/>
    </row>
    <row r="25" spans="1:4" x14ac:dyDescent="0.2">
      <c r="A25" s="44" t="s">
        <v>671</v>
      </c>
      <c r="B25" s="65" t="s">
        <v>670</v>
      </c>
      <c r="C25" s="65">
        <v>68804.19</v>
      </c>
      <c r="D25" s="24"/>
    </row>
    <row r="26" spans="1:4" x14ac:dyDescent="0.2">
      <c r="A26" s="44" t="s">
        <v>669</v>
      </c>
      <c r="B26" s="65" t="s">
        <v>668</v>
      </c>
      <c r="C26" s="65">
        <v>45497</v>
      </c>
      <c r="D26" s="24"/>
    </row>
    <row r="27" spans="1:4" x14ac:dyDescent="0.2">
      <c r="A27" s="44" t="s">
        <v>667</v>
      </c>
      <c r="B27" s="65" t="s">
        <v>666</v>
      </c>
      <c r="C27" s="65">
        <v>49697.31</v>
      </c>
      <c r="D27" s="24"/>
    </row>
    <row r="28" spans="1:4" x14ac:dyDescent="0.2">
      <c r="A28" s="44" t="s">
        <v>665</v>
      </c>
      <c r="B28" s="65" t="s">
        <v>664</v>
      </c>
      <c r="C28" s="65">
        <v>145571</v>
      </c>
      <c r="D28" s="229"/>
    </row>
    <row r="29" spans="1:4" x14ac:dyDescent="0.2">
      <c r="A29" s="44" t="s">
        <v>663</v>
      </c>
      <c r="B29" s="65" t="s">
        <v>662</v>
      </c>
      <c r="C29" s="65">
        <v>38412</v>
      </c>
      <c r="D29" s="24"/>
    </row>
    <row r="30" spans="1:4" x14ac:dyDescent="0.2">
      <c r="A30" s="44" t="s">
        <v>661</v>
      </c>
      <c r="B30" s="65" t="s">
        <v>660</v>
      </c>
      <c r="C30" s="65">
        <v>70530</v>
      </c>
      <c r="D30" s="24"/>
    </row>
    <row r="31" spans="1:4" x14ac:dyDescent="0.2">
      <c r="A31" s="44" t="s">
        <v>659</v>
      </c>
      <c r="B31" s="65" t="s">
        <v>658</v>
      </c>
      <c r="C31" s="65">
        <v>37018</v>
      </c>
      <c r="D31" s="24"/>
    </row>
    <row r="32" spans="1:4" x14ac:dyDescent="0.2">
      <c r="A32" s="44" t="s">
        <v>657</v>
      </c>
      <c r="B32" s="65" t="s">
        <v>656</v>
      </c>
      <c r="C32" s="65">
        <v>2312</v>
      </c>
      <c r="D32" s="24"/>
    </row>
    <row r="33" spans="1:4" x14ac:dyDescent="0.2">
      <c r="A33" s="44" t="s">
        <v>655</v>
      </c>
      <c r="B33" s="65" t="s">
        <v>654</v>
      </c>
      <c r="C33" s="65">
        <v>25799</v>
      </c>
      <c r="D33" s="24"/>
    </row>
    <row r="34" spans="1:4" x14ac:dyDescent="0.2">
      <c r="A34" s="44" t="s">
        <v>653</v>
      </c>
      <c r="B34" s="65" t="s">
        <v>652</v>
      </c>
      <c r="C34" s="65">
        <v>1664</v>
      </c>
      <c r="D34" s="24"/>
    </row>
    <row r="35" spans="1:4" x14ac:dyDescent="0.2">
      <c r="A35" s="44" t="s">
        <v>651</v>
      </c>
      <c r="B35" s="65" t="s">
        <v>650</v>
      </c>
      <c r="C35" s="65">
        <v>3682</v>
      </c>
      <c r="D35" s="24"/>
    </row>
    <row r="36" spans="1:4" s="57" customFormat="1" x14ac:dyDescent="0.2">
      <c r="A36" s="67" t="s">
        <v>649</v>
      </c>
      <c r="B36" s="66" t="s">
        <v>648</v>
      </c>
      <c r="C36" s="66"/>
      <c r="D36" s="53"/>
    </row>
    <row r="37" spans="1:4" x14ac:dyDescent="0.2">
      <c r="A37" s="44" t="s">
        <v>647</v>
      </c>
      <c r="B37" s="65" t="s">
        <v>646</v>
      </c>
      <c r="C37" s="65">
        <v>2547025</v>
      </c>
      <c r="D37" s="24" t="s">
        <v>645</v>
      </c>
    </row>
    <row r="38" spans="1:4" x14ac:dyDescent="0.2">
      <c r="A38" s="44" t="s">
        <v>644</v>
      </c>
      <c r="B38" s="65" t="s">
        <v>643</v>
      </c>
      <c r="C38" s="65">
        <v>13053</v>
      </c>
      <c r="D38" s="24"/>
    </row>
    <row r="39" spans="1:4" x14ac:dyDescent="0.2">
      <c r="A39" s="44" t="s">
        <v>642</v>
      </c>
      <c r="B39" s="65" t="s">
        <v>641</v>
      </c>
      <c r="C39" s="65">
        <v>210708</v>
      </c>
      <c r="D39" s="24"/>
    </row>
    <row r="40" spans="1:4" x14ac:dyDescent="0.2">
      <c r="A40" s="44" t="s">
        <v>640</v>
      </c>
      <c r="B40" s="65" t="s">
        <v>639</v>
      </c>
      <c r="C40" s="65">
        <v>22638</v>
      </c>
      <c r="D40" s="24"/>
    </row>
    <row r="41" spans="1:4" x14ac:dyDescent="0.2">
      <c r="A41" s="44" t="s">
        <v>638</v>
      </c>
      <c r="B41" s="65" t="s">
        <v>637</v>
      </c>
      <c r="C41" s="65">
        <v>2428</v>
      </c>
      <c r="D41" s="24"/>
    </row>
    <row r="42" spans="1:4" x14ac:dyDescent="0.2">
      <c r="A42" s="44" t="s">
        <v>636</v>
      </c>
      <c r="B42" s="65" t="s">
        <v>635</v>
      </c>
      <c r="C42" s="65">
        <v>188521.5</v>
      </c>
      <c r="D42" s="24"/>
    </row>
    <row r="43" spans="1:4" x14ac:dyDescent="0.2">
      <c r="A43" s="44" t="s">
        <v>634</v>
      </c>
      <c r="B43" s="65" t="s">
        <v>633</v>
      </c>
      <c r="C43" s="65">
        <v>174621</v>
      </c>
      <c r="D43" s="24"/>
    </row>
    <row r="44" spans="1:4" s="57" customFormat="1" x14ac:dyDescent="0.2">
      <c r="A44" s="67" t="s">
        <v>632</v>
      </c>
      <c r="B44" s="66" t="s">
        <v>631</v>
      </c>
      <c r="C44" s="66"/>
      <c r="D44" s="53"/>
    </row>
    <row r="45" spans="1:4" x14ac:dyDescent="0.2">
      <c r="A45" s="44" t="s">
        <v>630</v>
      </c>
      <c r="B45" s="65" t="s">
        <v>629</v>
      </c>
      <c r="C45" s="65">
        <v>32427</v>
      </c>
      <c r="D45" s="24"/>
    </row>
    <row r="46" spans="1:4" x14ac:dyDescent="0.2">
      <c r="A46" s="44" t="s">
        <v>628</v>
      </c>
      <c r="B46" s="65" t="s">
        <v>627</v>
      </c>
      <c r="C46" s="65">
        <v>29987.8</v>
      </c>
      <c r="D46" s="24"/>
    </row>
    <row r="47" spans="1:4" x14ac:dyDescent="0.2">
      <c r="A47" s="44" t="s">
        <v>626</v>
      </c>
      <c r="B47" s="65" t="s">
        <v>625</v>
      </c>
      <c r="C47" s="65">
        <v>16232.6</v>
      </c>
      <c r="D47" s="24"/>
    </row>
    <row r="48" spans="1:4" x14ac:dyDescent="0.2">
      <c r="A48" s="44" t="s">
        <v>624</v>
      </c>
      <c r="B48" s="65" t="s">
        <v>623</v>
      </c>
      <c r="C48" s="65">
        <v>16044.9</v>
      </c>
      <c r="D48" s="24"/>
    </row>
    <row r="49" spans="1:4" x14ac:dyDescent="0.2">
      <c r="A49" s="44" t="s">
        <v>622</v>
      </c>
      <c r="B49" s="65" t="s">
        <v>621</v>
      </c>
      <c r="C49" s="65">
        <v>1389134</v>
      </c>
      <c r="D49" s="24" t="s">
        <v>620</v>
      </c>
    </row>
    <row r="50" spans="1:4" x14ac:dyDescent="0.2">
      <c r="A50" s="44" t="s">
        <v>619</v>
      </c>
      <c r="B50" s="65" t="s">
        <v>618</v>
      </c>
      <c r="C50" s="65">
        <v>372459</v>
      </c>
      <c r="D50" s="24"/>
    </row>
    <row r="51" spans="1:4" x14ac:dyDescent="0.2">
      <c r="A51" s="44" t="s">
        <v>617</v>
      </c>
      <c r="B51" s="65" t="s">
        <v>616</v>
      </c>
      <c r="C51" s="65">
        <v>197</v>
      </c>
      <c r="D51" s="24"/>
    </row>
    <row r="52" spans="1:4" x14ac:dyDescent="0.2">
      <c r="A52" s="44" t="s">
        <v>615</v>
      </c>
      <c r="B52" s="65" t="s">
        <v>614</v>
      </c>
      <c r="C52" s="65">
        <v>292501.99</v>
      </c>
      <c r="D52" s="24"/>
    </row>
    <row r="53" spans="1:4" x14ac:dyDescent="0.2">
      <c r="A53" s="44" t="s">
        <v>613</v>
      </c>
      <c r="B53" s="65" t="s">
        <v>612</v>
      </c>
      <c r="C53" s="65">
        <v>22329.9</v>
      </c>
      <c r="D53" s="24"/>
    </row>
    <row r="54" spans="1:4" x14ac:dyDescent="0.2">
      <c r="A54" s="44" t="s">
        <v>611</v>
      </c>
      <c r="B54" s="65" t="s">
        <v>610</v>
      </c>
      <c r="C54" s="65">
        <v>36603</v>
      </c>
      <c r="D54" s="24"/>
    </row>
    <row r="55" spans="1:4" x14ac:dyDescent="0.2">
      <c r="A55" s="44" t="s">
        <v>609</v>
      </c>
      <c r="B55" s="65" t="s">
        <v>608</v>
      </c>
      <c r="C55" s="65">
        <v>223650.52</v>
      </c>
      <c r="D55" s="24"/>
    </row>
    <row r="56" spans="1:4" x14ac:dyDescent="0.2">
      <c r="A56" s="44" t="s">
        <v>607</v>
      </c>
      <c r="B56" s="65" t="s">
        <v>606</v>
      </c>
      <c r="C56" s="65">
        <v>255806.03</v>
      </c>
      <c r="D56" s="24"/>
    </row>
    <row r="57" spans="1:4" x14ac:dyDescent="0.2">
      <c r="A57" s="44" t="s">
        <v>605</v>
      </c>
      <c r="B57" s="65" t="s">
        <v>76</v>
      </c>
      <c r="C57" s="65">
        <v>148434.79</v>
      </c>
      <c r="D57" s="24"/>
    </row>
    <row r="58" spans="1:4" x14ac:dyDescent="0.2">
      <c r="A58" s="44" t="s">
        <v>604</v>
      </c>
      <c r="B58" s="65" t="s">
        <v>603</v>
      </c>
      <c r="C58" s="65">
        <v>92808.88</v>
      </c>
      <c r="D58" s="24"/>
    </row>
    <row r="59" spans="1:4" x14ac:dyDescent="0.2">
      <c r="A59" s="44" t="s">
        <v>602</v>
      </c>
      <c r="B59" s="65" t="s">
        <v>601</v>
      </c>
      <c r="C59" s="65">
        <v>300066.5</v>
      </c>
      <c r="D59" s="229"/>
    </row>
    <row r="60" spans="1:4" x14ac:dyDescent="0.2">
      <c r="A60" s="44" t="s">
        <v>600</v>
      </c>
      <c r="B60" s="65" t="s">
        <v>599</v>
      </c>
      <c r="C60" s="65">
        <v>925136.4</v>
      </c>
      <c r="D60" s="229"/>
    </row>
    <row r="61" spans="1:4" s="15" customFormat="1" x14ac:dyDescent="0.2">
      <c r="A61" s="63"/>
      <c r="B61" s="63" t="s">
        <v>598</v>
      </c>
      <c r="C61" s="39">
        <f>SUM(C8:C60)</f>
        <v>12392971.310000001</v>
      </c>
      <c r="D61" s="51"/>
    </row>
    <row r="62" spans="1:4" s="15" customFormat="1" x14ac:dyDescent="0.2">
      <c r="A62" s="126"/>
      <c r="B62" s="126"/>
      <c r="C62" s="18"/>
      <c r="D62" s="18"/>
    </row>
    <row r="63" spans="1:4" s="15" customFormat="1" x14ac:dyDescent="0.2">
      <c r="A63" s="126"/>
      <c r="B63" s="126"/>
      <c r="C63" s="18"/>
      <c r="D63" s="18"/>
    </row>
    <row r="64" spans="1:4" x14ac:dyDescent="0.2">
      <c r="A64" s="37"/>
      <c r="B64" s="37"/>
      <c r="C64" s="224"/>
      <c r="D64" s="224"/>
    </row>
    <row r="65" spans="1:4" ht="21.75" customHeight="1" x14ac:dyDescent="0.2">
      <c r="A65" s="143" t="s">
        <v>597</v>
      </c>
      <c r="B65" s="143"/>
      <c r="C65" s="228"/>
      <c r="D65" s="32" t="s">
        <v>596</v>
      </c>
    </row>
    <row r="66" spans="1:4" x14ac:dyDescent="0.2">
      <c r="A66" s="149"/>
      <c r="B66" s="149"/>
      <c r="C66" s="150"/>
      <c r="D66" s="227"/>
    </row>
    <row r="67" spans="1:4" ht="15" customHeight="1" x14ac:dyDescent="0.2">
      <c r="A67" s="30" t="s">
        <v>102</v>
      </c>
      <c r="B67" s="29" t="s">
        <v>101</v>
      </c>
      <c r="C67" s="27" t="s">
        <v>100</v>
      </c>
      <c r="D67" s="27" t="s">
        <v>227</v>
      </c>
    </row>
    <row r="68" spans="1:4" s="57" customFormat="1" ht="12" customHeight="1" x14ac:dyDescent="0.2">
      <c r="A68" s="67" t="s">
        <v>595</v>
      </c>
      <c r="B68" s="66" t="s">
        <v>594</v>
      </c>
      <c r="C68" s="66"/>
      <c r="D68" s="226"/>
    </row>
    <row r="69" spans="1:4" ht="12" customHeight="1" x14ac:dyDescent="0.2">
      <c r="A69" s="44" t="s">
        <v>593</v>
      </c>
      <c r="B69" s="65" t="s">
        <v>592</v>
      </c>
      <c r="C69" s="65">
        <v>578545</v>
      </c>
      <c r="D69" s="225"/>
    </row>
    <row r="70" spans="1:4" ht="12" customHeight="1" x14ac:dyDescent="0.2">
      <c r="A70" s="44" t="s">
        <v>591</v>
      </c>
      <c r="B70" s="65" t="s">
        <v>590</v>
      </c>
      <c r="C70" s="65">
        <v>600000</v>
      </c>
      <c r="D70" s="225"/>
    </row>
    <row r="71" spans="1:4" ht="12" customHeight="1" x14ac:dyDescent="0.2">
      <c r="A71" s="44" t="s">
        <v>589</v>
      </c>
      <c r="B71" s="65" t="s">
        <v>588</v>
      </c>
      <c r="C71" s="65">
        <v>1139820.98</v>
      </c>
      <c r="D71" s="225" t="s">
        <v>587</v>
      </c>
    </row>
    <row r="72" spans="1:4" ht="12" customHeight="1" x14ac:dyDescent="0.2">
      <c r="A72" s="44" t="s">
        <v>586</v>
      </c>
      <c r="B72" s="65" t="s">
        <v>585</v>
      </c>
      <c r="C72" s="65">
        <v>94762.74</v>
      </c>
      <c r="D72" s="225"/>
    </row>
    <row r="73" spans="1:4" ht="12" customHeight="1" x14ac:dyDescent="0.2">
      <c r="A73" s="44" t="s">
        <v>584</v>
      </c>
      <c r="B73" s="65" t="s">
        <v>583</v>
      </c>
      <c r="C73" s="65">
        <v>60000</v>
      </c>
      <c r="D73" s="225"/>
    </row>
    <row r="74" spans="1:4" ht="12" customHeight="1" x14ac:dyDescent="0.2">
      <c r="A74" s="44" t="s">
        <v>582</v>
      </c>
      <c r="B74" s="65" t="s">
        <v>581</v>
      </c>
      <c r="C74" s="65">
        <v>2000000</v>
      </c>
      <c r="D74" s="225"/>
    </row>
    <row r="75" spans="1:4" ht="12" customHeight="1" x14ac:dyDescent="0.2">
      <c r="A75" s="44" t="s">
        <v>580</v>
      </c>
      <c r="B75" s="65" t="s">
        <v>579</v>
      </c>
      <c r="C75" s="65">
        <v>103178.25</v>
      </c>
      <c r="D75" s="225"/>
    </row>
    <row r="76" spans="1:4" ht="12" customHeight="1" x14ac:dyDescent="0.2">
      <c r="A76" s="44" t="s">
        <v>578</v>
      </c>
      <c r="B76" s="65" t="s">
        <v>577</v>
      </c>
      <c r="C76" s="65">
        <v>2800000</v>
      </c>
      <c r="D76" s="225"/>
    </row>
    <row r="77" spans="1:4" ht="12" customHeight="1" x14ac:dyDescent="0.2">
      <c r="A77" s="44" t="s">
        <v>576</v>
      </c>
      <c r="B77" s="65" t="s">
        <v>575</v>
      </c>
      <c r="C77" s="65">
        <v>787503.75</v>
      </c>
      <c r="D77" s="225"/>
    </row>
    <row r="78" spans="1:4" ht="12" customHeight="1" x14ac:dyDescent="0.2">
      <c r="A78" s="67" t="s">
        <v>574</v>
      </c>
      <c r="B78" s="66" t="s">
        <v>573</v>
      </c>
      <c r="C78" s="65"/>
      <c r="D78" s="225"/>
    </row>
    <row r="79" spans="1:4" ht="12" customHeight="1" x14ac:dyDescent="0.2">
      <c r="A79" s="44" t="s">
        <v>572</v>
      </c>
      <c r="B79" s="65" t="s">
        <v>571</v>
      </c>
      <c r="C79" s="65">
        <v>98337944.5</v>
      </c>
      <c r="D79" s="225" t="s">
        <v>570</v>
      </c>
    </row>
    <row r="80" spans="1:4" x14ac:dyDescent="0.2">
      <c r="A80" s="63"/>
      <c r="B80" s="63" t="s">
        <v>569</v>
      </c>
      <c r="C80" s="39">
        <f>SUM(C68:C79)</f>
        <v>106501755.22</v>
      </c>
      <c r="D80" s="51"/>
    </row>
    <row r="81" spans="1:4" x14ac:dyDescent="0.2">
      <c r="A81" s="37"/>
      <c r="B81" s="37"/>
      <c r="C81" s="224"/>
      <c r="D81" s="224"/>
    </row>
    <row r="82" spans="1:4" x14ac:dyDescent="0.2">
      <c r="A82" s="37"/>
      <c r="B82" s="37"/>
      <c r="C82" s="224"/>
      <c r="D82" s="224"/>
    </row>
    <row r="83" spans="1:4" x14ac:dyDescent="0.2">
      <c r="A83" s="37"/>
      <c r="B83" s="37"/>
      <c r="C83" s="224"/>
      <c r="D83" s="224"/>
    </row>
    <row r="84" spans="1:4" x14ac:dyDescent="0.2">
      <c r="A84" s="37"/>
      <c r="B84" s="37"/>
      <c r="C84" s="224"/>
      <c r="D84" s="224"/>
    </row>
    <row r="85" spans="1:4" x14ac:dyDescent="0.2">
      <c r="A85" s="37"/>
      <c r="B85" s="37"/>
      <c r="C85" s="224"/>
      <c r="D85" s="224"/>
    </row>
    <row r="86" spans="1:4" x14ac:dyDescent="0.2">
      <c r="A86" s="37"/>
      <c r="B86" s="37"/>
      <c r="C86" s="224"/>
      <c r="D86" s="224"/>
    </row>
    <row r="87" spans="1:4" x14ac:dyDescent="0.2">
      <c r="A87" s="37"/>
      <c r="B87" s="37"/>
      <c r="C87" s="224"/>
      <c r="D87" s="224"/>
    </row>
    <row r="88" spans="1:4" x14ac:dyDescent="0.2">
      <c r="A88" s="37"/>
      <c r="B88" s="37"/>
      <c r="C88" s="224"/>
      <c r="D88" s="224"/>
    </row>
    <row r="89" spans="1:4" x14ac:dyDescent="0.2">
      <c r="A89" s="37"/>
      <c r="B89" s="37"/>
      <c r="C89" s="224"/>
      <c r="D89" s="224"/>
    </row>
    <row r="90" spans="1:4" x14ac:dyDescent="0.2">
      <c r="A90" s="37"/>
      <c r="B90" s="37"/>
      <c r="C90" s="224"/>
      <c r="D90" s="224"/>
    </row>
    <row r="91" spans="1:4" x14ac:dyDescent="0.2">
      <c r="A91" s="37"/>
      <c r="B91" s="37"/>
      <c r="C91" s="224"/>
      <c r="D91" s="224"/>
    </row>
    <row r="92" spans="1:4" x14ac:dyDescent="0.2">
      <c r="A92" s="37"/>
      <c r="B92" s="37"/>
      <c r="C92" s="224"/>
      <c r="D92" s="224"/>
    </row>
    <row r="93" spans="1:4" x14ac:dyDescent="0.2">
      <c r="A93" s="37"/>
      <c r="B93" s="37"/>
      <c r="C93" s="224"/>
      <c r="D93" s="224"/>
    </row>
    <row r="94" spans="1:4" x14ac:dyDescent="0.2">
      <c r="A94" s="37"/>
      <c r="B94" s="37"/>
      <c r="C94" s="224"/>
      <c r="D94" s="224"/>
    </row>
    <row r="95" spans="1:4" x14ac:dyDescent="0.2">
      <c r="A95" s="37"/>
      <c r="B95" s="37"/>
      <c r="C95" s="224"/>
      <c r="D95" s="224"/>
    </row>
    <row r="96" spans="1:4" x14ac:dyDescent="0.2">
      <c r="A96" s="37"/>
      <c r="B96" s="37"/>
      <c r="C96" s="224"/>
      <c r="D96" s="224"/>
    </row>
    <row r="97" spans="1:4" x14ac:dyDescent="0.2">
      <c r="A97" s="37"/>
      <c r="B97" s="37"/>
      <c r="C97" s="224"/>
      <c r="D97" s="224"/>
    </row>
  </sheetData>
  <dataValidations count="4">
    <dataValidation allowBlank="1" showInputMessage="1" showErrorMessage="1" prompt="Características cualitativas significativas que les impacten financieramente." sqref="D7 D67"/>
    <dataValidation allowBlank="1" showInputMessage="1" showErrorMessage="1" prompt="Corresponde al nombre o descripción de la cuenta de acuerdo al Plan de Cuentas emitido por el CONAC." sqref="B7 B67"/>
    <dataValidation allowBlank="1" showInputMessage="1" showErrorMessage="1" prompt="Corresponde al número de la cuenta de acuerdo al Plan de Cuentas emitido por el CONAC (DOF 23/12/2015)." sqref="A7 A67"/>
    <dataValidation allowBlank="1" showInputMessage="1" showErrorMessage="1" prompt="Saldo final de la Información Financiera Trimestral que se presenta (trimestral: 1er, 2do, 3ro. o 4to.)." sqref="C7 C67"/>
  </dataValidations>
  <pageMargins left="0.70866141732283472" right="0.70866141732283472" top="0.98425196850393704" bottom="0.98425196850393704" header="0.31496062992125984" footer="0.31496062992125984"/>
  <pageSetup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E10"/>
  <sheetViews>
    <sheetView zoomScaleNormal="100" zoomScaleSheetLayoutView="100" workbookViewId="0">
      <selection activeCell="A8" sqref="A8"/>
    </sheetView>
  </sheetViews>
  <sheetFormatPr baseColWidth="10" defaultColWidth="11.44140625" defaultRowHeight="10.199999999999999" x14ac:dyDescent="0.2"/>
  <cols>
    <col min="1" max="1" width="30.44140625" style="1" bestFit="1" customWidth="1"/>
    <col min="2" max="2" width="20.109375" style="1" bestFit="1" customWidth="1"/>
    <col min="3" max="3" width="10" style="31" bestFit="1" customWidth="1"/>
    <col min="4" max="4" width="20.109375" style="1" bestFit="1" customWidth="1"/>
    <col min="5" max="5" width="44.33203125" style="1" bestFit="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6" t="s">
        <v>716</v>
      </c>
      <c r="B8" s="66" t="s">
        <v>715</v>
      </c>
      <c r="C8" s="65"/>
      <c r="D8" s="235"/>
      <c r="E8" s="235"/>
    </row>
    <row r="9" spans="1:5" x14ac:dyDescent="0.2">
      <c r="A9" s="234" t="s">
        <v>714</v>
      </c>
      <c r="B9" s="65" t="s">
        <v>713</v>
      </c>
      <c r="C9" s="65">
        <v>1300351.94</v>
      </c>
      <c r="D9" s="235" t="s">
        <v>712</v>
      </c>
      <c r="E9" s="235" t="s">
        <v>711</v>
      </c>
    </row>
    <row r="10" spans="1:5" x14ac:dyDescent="0.2">
      <c r="A10" s="231"/>
      <c r="B10" s="63" t="s">
        <v>710</v>
      </c>
      <c r="C10" s="21">
        <f>SUM(C8:C9)</f>
        <v>1300351.94</v>
      </c>
      <c r="D10" s="230"/>
      <c r="E10"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6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H158"/>
  <sheetViews>
    <sheetView topLeftCell="A133" zoomScaleNormal="100" zoomScaleSheetLayoutView="100" workbookViewId="0">
      <selection activeCell="A162" sqref="A162"/>
    </sheetView>
  </sheetViews>
  <sheetFormatPr baseColWidth="10" defaultColWidth="11.44140625" defaultRowHeight="10.199999999999999" x14ac:dyDescent="0.2"/>
  <cols>
    <col min="1" max="1" width="28" style="37" bestFit="1" customWidth="1"/>
    <col min="2" max="2" width="38.5546875" style="37" bestFit="1" customWidth="1"/>
    <col min="3" max="3" width="11.6640625" style="224" bestFit="1" customWidth="1"/>
    <col min="4" max="4" width="8.5546875" style="239" bestFit="1" customWidth="1"/>
    <col min="5" max="5" width="12.44140625" style="238" bestFit="1" customWidth="1"/>
    <col min="6" max="8" width="11.44140625" style="37"/>
    <col min="9" max="16384" width="11.44140625" style="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
      <c r="G6" s="1"/>
      <c r="H6" s="1"/>
    </row>
    <row r="7" spans="1:8" ht="15" customHeight="1" x14ac:dyDescent="0.2">
      <c r="A7" s="30" t="s">
        <v>102</v>
      </c>
      <c r="B7" s="29" t="s">
        <v>101</v>
      </c>
      <c r="C7" s="27" t="s">
        <v>100</v>
      </c>
      <c r="D7" s="249" t="s">
        <v>1014</v>
      </c>
      <c r="E7" s="248" t="s">
        <v>1013</v>
      </c>
      <c r="F7" s="1"/>
      <c r="G7" s="1"/>
      <c r="H7" s="1"/>
    </row>
    <row r="8" spans="1:8" x14ac:dyDescent="0.2">
      <c r="A8" s="67" t="s">
        <v>1012</v>
      </c>
      <c r="B8" s="66" t="s">
        <v>1011</v>
      </c>
      <c r="C8" s="65"/>
      <c r="D8" s="246"/>
      <c r="E8" s="247"/>
    </row>
    <row r="9" spans="1:8" x14ac:dyDescent="0.2">
      <c r="A9" s="44" t="s">
        <v>1010</v>
      </c>
      <c r="B9" s="65" t="s">
        <v>1009</v>
      </c>
      <c r="C9" s="65">
        <v>52140074.399999999</v>
      </c>
      <c r="D9" s="246">
        <v>0.35021094520156787</v>
      </c>
      <c r="E9" s="247" t="s">
        <v>1008</v>
      </c>
    </row>
    <row r="10" spans="1:8" x14ac:dyDescent="0.2">
      <c r="A10" s="44" t="s">
        <v>1007</v>
      </c>
      <c r="B10" s="65" t="s">
        <v>1006</v>
      </c>
      <c r="C10" s="65">
        <v>477663.1</v>
      </c>
      <c r="D10" s="246">
        <v>3.2083353862439258E-3</v>
      </c>
      <c r="E10" s="245"/>
    </row>
    <row r="11" spans="1:8" x14ac:dyDescent="0.2">
      <c r="A11" s="44" t="s">
        <v>1005</v>
      </c>
      <c r="B11" s="65" t="s">
        <v>1004</v>
      </c>
      <c r="C11" s="65">
        <v>987883.58</v>
      </c>
      <c r="D11" s="246">
        <v>6.6353499929203922E-3</v>
      </c>
      <c r="E11" s="245"/>
    </row>
    <row r="12" spans="1:8" x14ac:dyDescent="0.2">
      <c r="A12" s="44" t="s">
        <v>1003</v>
      </c>
      <c r="B12" s="65" t="s">
        <v>1002</v>
      </c>
      <c r="C12" s="65">
        <v>22783.18</v>
      </c>
      <c r="D12" s="246">
        <v>1.5302853120780085E-4</v>
      </c>
      <c r="E12" s="245"/>
    </row>
    <row r="13" spans="1:8" x14ac:dyDescent="0.2">
      <c r="A13" s="44" t="s">
        <v>1001</v>
      </c>
      <c r="B13" s="65" t="s">
        <v>1000</v>
      </c>
      <c r="C13" s="65">
        <v>6376119.1699999999</v>
      </c>
      <c r="D13" s="246">
        <v>4.2826688433792046E-2</v>
      </c>
      <c r="E13" s="245"/>
    </row>
    <row r="14" spans="1:8" x14ac:dyDescent="0.2">
      <c r="A14" s="44" t="s">
        <v>999</v>
      </c>
      <c r="B14" s="65" t="s">
        <v>998</v>
      </c>
      <c r="C14" s="65">
        <v>5131757.0599999996</v>
      </c>
      <c r="D14" s="246">
        <v>3.4468640699281759E-2</v>
      </c>
      <c r="E14" s="245"/>
    </row>
    <row r="15" spans="1:8" x14ac:dyDescent="0.2">
      <c r="A15" s="44" t="s">
        <v>997</v>
      </c>
      <c r="B15" s="65" t="s">
        <v>996</v>
      </c>
      <c r="C15" s="65">
        <v>3135223.58</v>
      </c>
      <c r="D15" s="246">
        <v>2.1058458891843154E-2</v>
      </c>
      <c r="E15" s="245"/>
    </row>
    <row r="16" spans="1:8" x14ac:dyDescent="0.2">
      <c r="A16" s="44" t="s">
        <v>995</v>
      </c>
      <c r="B16" s="65" t="s">
        <v>994</v>
      </c>
      <c r="C16" s="65">
        <v>3729049.02</v>
      </c>
      <c r="D16" s="246">
        <v>2.5047025671240324E-2</v>
      </c>
      <c r="E16" s="245"/>
    </row>
    <row r="17" spans="1:5" x14ac:dyDescent="0.2">
      <c r="A17" s="44" t="s">
        <v>993</v>
      </c>
      <c r="B17" s="65" t="s">
        <v>992</v>
      </c>
      <c r="C17" s="65">
        <v>98120.76</v>
      </c>
      <c r="D17" s="246">
        <v>6.59050921942992E-4</v>
      </c>
      <c r="E17" s="245"/>
    </row>
    <row r="18" spans="1:5" x14ac:dyDescent="0.2">
      <c r="A18" s="44" t="s">
        <v>991</v>
      </c>
      <c r="B18" s="65" t="s">
        <v>990</v>
      </c>
      <c r="C18" s="65">
        <v>579484</v>
      </c>
      <c r="D18" s="246">
        <v>3.892239159696814E-3</v>
      </c>
      <c r="E18" s="245"/>
    </row>
    <row r="19" spans="1:5" x14ac:dyDescent="0.2">
      <c r="A19" s="44" t="s">
        <v>989</v>
      </c>
      <c r="B19" s="65" t="s">
        <v>988</v>
      </c>
      <c r="C19" s="65">
        <v>373893.22</v>
      </c>
      <c r="D19" s="246">
        <v>2.5113408349999931E-3</v>
      </c>
      <c r="E19" s="245"/>
    </row>
    <row r="20" spans="1:5" x14ac:dyDescent="0.2">
      <c r="A20" s="44" t="s">
        <v>987</v>
      </c>
      <c r="B20" s="65" t="s">
        <v>986</v>
      </c>
      <c r="C20" s="65">
        <v>50000</v>
      </c>
      <c r="D20" s="246">
        <v>3.3583663739609841E-4</v>
      </c>
      <c r="E20" s="245"/>
    </row>
    <row r="21" spans="1:5" x14ac:dyDescent="0.2">
      <c r="A21" s="44" t="s">
        <v>985</v>
      </c>
      <c r="B21" s="65" t="s">
        <v>984</v>
      </c>
      <c r="C21" s="65">
        <v>4250700</v>
      </c>
      <c r="D21" s="246">
        <v>2.8550815891591912E-2</v>
      </c>
      <c r="E21" s="245"/>
    </row>
    <row r="22" spans="1:5" x14ac:dyDescent="0.2">
      <c r="A22" s="44" t="s">
        <v>983</v>
      </c>
      <c r="B22" s="65" t="s">
        <v>982</v>
      </c>
      <c r="C22" s="65">
        <v>465660.78</v>
      </c>
      <c r="D22" s="246">
        <v>3.1277190104488876E-3</v>
      </c>
      <c r="E22" s="245"/>
    </row>
    <row r="23" spans="1:5" x14ac:dyDescent="0.2">
      <c r="A23" s="44" t="s">
        <v>981</v>
      </c>
      <c r="B23" s="65" t="s">
        <v>980</v>
      </c>
      <c r="C23" s="65">
        <v>301817.18</v>
      </c>
      <c r="D23" s="246">
        <v>2.0272253367914594E-3</v>
      </c>
      <c r="E23" s="245"/>
    </row>
    <row r="24" spans="1:5" x14ac:dyDescent="0.2">
      <c r="A24" s="44" t="s">
        <v>979</v>
      </c>
      <c r="B24" s="65" t="s">
        <v>978</v>
      </c>
      <c r="C24" s="65">
        <v>10500</v>
      </c>
      <c r="D24" s="246">
        <v>7.0525693853180674E-5</v>
      </c>
      <c r="E24" s="245"/>
    </row>
    <row r="25" spans="1:5" x14ac:dyDescent="0.2">
      <c r="A25" s="44" t="s">
        <v>977</v>
      </c>
      <c r="B25" s="65" t="s">
        <v>976</v>
      </c>
      <c r="C25" s="65">
        <v>1346819.6</v>
      </c>
      <c r="D25" s="246">
        <v>9.0462273128631681E-3</v>
      </c>
      <c r="E25" s="245"/>
    </row>
    <row r="26" spans="1:5" x14ac:dyDescent="0.2">
      <c r="A26" s="67" t="s">
        <v>975</v>
      </c>
      <c r="B26" s="66" t="s">
        <v>974</v>
      </c>
      <c r="C26" s="65"/>
      <c r="D26" s="246"/>
      <c r="E26" s="247"/>
    </row>
    <row r="27" spans="1:5" x14ac:dyDescent="0.2">
      <c r="A27" s="44" t="s">
        <v>973</v>
      </c>
      <c r="B27" s="65" t="s">
        <v>972</v>
      </c>
      <c r="C27" s="65">
        <v>283463.5</v>
      </c>
      <c r="D27" s="246">
        <v>1.903948573290579E-3</v>
      </c>
      <c r="E27" s="245"/>
    </row>
    <row r="28" spans="1:5" x14ac:dyDescent="0.2">
      <c r="A28" s="44" t="s">
        <v>971</v>
      </c>
      <c r="B28" s="65" t="s">
        <v>970</v>
      </c>
      <c r="C28" s="65">
        <v>4937</v>
      </c>
      <c r="D28" s="246">
        <v>3.3160509576490759E-5</v>
      </c>
      <c r="E28" s="245"/>
    </row>
    <row r="29" spans="1:5" x14ac:dyDescent="0.2">
      <c r="A29" s="44" t="s">
        <v>969</v>
      </c>
      <c r="B29" s="65" t="s">
        <v>968</v>
      </c>
      <c r="C29" s="65">
        <v>95</v>
      </c>
      <c r="D29" s="246">
        <v>6.3808961105258707E-7</v>
      </c>
      <c r="E29" s="245"/>
    </row>
    <row r="30" spans="1:5" x14ac:dyDescent="0.2">
      <c r="A30" s="44" t="s">
        <v>967</v>
      </c>
      <c r="B30" s="65" t="s">
        <v>966</v>
      </c>
      <c r="C30" s="65">
        <v>169897.98</v>
      </c>
      <c r="D30" s="246">
        <v>1.1411593260717918E-3</v>
      </c>
      <c r="E30" s="245"/>
    </row>
    <row r="31" spans="1:5" x14ac:dyDescent="0.2">
      <c r="A31" s="44" t="s">
        <v>965</v>
      </c>
      <c r="B31" s="65" t="s">
        <v>964</v>
      </c>
      <c r="C31" s="65">
        <v>130764.83</v>
      </c>
      <c r="D31" s="246">
        <v>8.783124159374491E-4</v>
      </c>
      <c r="E31" s="245"/>
    </row>
    <row r="32" spans="1:5" x14ac:dyDescent="0.2">
      <c r="A32" s="44" t="s">
        <v>963</v>
      </c>
      <c r="B32" s="65" t="s">
        <v>962</v>
      </c>
      <c r="C32" s="65">
        <v>18028</v>
      </c>
      <c r="D32" s="246">
        <v>1.2108925797953725E-4</v>
      </c>
      <c r="E32" s="245"/>
    </row>
    <row r="33" spans="1:5" x14ac:dyDescent="0.2">
      <c r="A33" s="44" t="s">
        <v>961</v>
      </c>
      <c r="B33" s="65" t="s">
        <v>960</v>
      </c>
      <c r="C33" s="65">
        <v>388007.67999999999</v>
      </c>
      <c r="D33" s="246">
        <v>2.6061438907012281E-3</v>
      </c>
      <c r="E33" s="245"/>
    </row>
    <row r="34" spans="1:5" x14ac:dyDescent="0.2">
      <c r="A34" s="44" t="s">
        <v>959</v>
      </c>
      <c r="B34" s="65" t="s">
        <v>958</v>
      </c>
      <c r="C34" s="65">
        <v>6250</v>
      </c>
      <c r="D34" s="246">
        <v>4.1979579674512302E-5</v>
      </c>
      <c r="E34" s="245"/>
    </row>
    <row r="35" spans="1:5" x14ac:dyDescent="0.2">
      <c r="A35" s="44" t="s">
        <v>957</v>
      </c>
      <c r="B35" s="65" t="s">
        <v>956</v>
      </c>
      <c r="C35" s="65">
        <v>22136.38</v>
      </c>
      <c r="D35" s="246">
        <v>1.4868414846644492E-4</v>
      </c>
      <c r="E35" s="245"/>
    </row>
    <row r="36" spans="1:5" x14ac:dyDescent="0.2">
      <c r="A36" s="44" t="s">
        <v>955</v>
      </c>
      <c r="B36" s="65" t="s">
        <v>954</v>
      </c>
      <c r="C36" s="65">
        <v>482940.86</v>
      </c>
      <c r="D36" s="246">
        <v>3.2437846896715989E-3</v>
      </c>
      <c r="E36" s="245"/>
    </row>
    <row r="37" spans="1:5" x14ac:dyDescent="0.2">
      <c r="A37" s="44" t="s">
        <v>953</v>
      </c>
      <c r="B37" s="65" t="s">
        <v>952</v>
      </c>
      <c r="C37" s="65">
        <v>89630.51</v>
      </c>
      <c r="D37" s="246">
        <v>6.0202418172994744E-4</v>
      </c>
      <c r="E37" s="245"/>
    </row>
    <row r="38" spans="1:5" x14ac:dyDescent="0.2">
      <c r="A38" s="44" t="s">
        <v>951</v>
      </c>
      <c r="B38" s="65" t="s">
        <v>950</v>
      </c>
      <c r="C38" s="65">
        <v>8100</v>
      </c>
      <c r="D38" s="246">
        <v>5.4405535258167946E-5</v>
      </c>
      <c r="E38" s="245"/>
    </row>
    <row r="39" spans="1:5" x14ac:dyDescent="0.2">
      <c r="A39" s="44" t="s">
        <v>949</v>
      </c>
      <c r="B39" s="65" t="s">
        <v>948</v>
      </c>
      <c r="C39" s="65">
        <v>5104</v>
      </c>
      <c r="D39" s="246">
        <v>3.428220394539373E-5</v>
      </c>
      <c r="E39" s="245"/>
    </row>
    <row r="40" spans="1:5" x14ac:dyDescent="0.2">
      <c r="A40" s="44" t="s">
        <v>947</v>
      </c>
      <c r="B40" s="65" t="s">
        <v>946</v>
      </c>
      <c r="C40" s="65">
        <v>30165.05</v>
      </c>
      <c r="D40" s="246">
        <v>2.0261057917770359E-4</v>
      </c>
      <c r="E40" s="245"/>
    </row>
    <row r="41" spans="1:5" x14ac:dyDescent="0.2">
      <c r="A41" s="44" t="s">
        <v>945</v>
      </c>
      <c r="B41" s="65" t="s">
        <v>944</v>
      </c>
      <c r="C41" s="65">
        <v>26819.439999999999</v>
      </c>
      <c r="D41" s="246">
        <v>1.8013901092892837E-4</v>
      </c>
      <c r="E41" s="245"/>
    </row>
    <row r="42" spans="1:5" x14ac:dyDescent="0.2">
      <c r="A42" s="44" t="s">
        <v>943</v>
      </c>
      <c r="B42" s="65" t="s">
        <v>942</v>
      </c>
      <c r="C42" s="65">
        <v>88833.35</v>
      </c>
      <c r="D42" s="246">
        <v>5.9666987105261402E-4</v>
      </c>
      <c r="E42" s="245"/>
    </row>
    <row r="43" spans="1:5" x14ac:dyDescent="0.2">
      <c r="A43" s="44" t="s">
        <v>941</v>
      </c>
      <c r="B43" s="65" t="s">
        <v>940</v>
      </c>
      <c r="C43" s="65">
        <v>22144.86</v>
      </c>
      <c r="D43" s="246">
        <v>1.4874110636014728E-4</v>
      </c>
      <c r="E43" s="245"/>
    </row>
    <row r="44" spans="1:5" x14ac:dyDescent="0.2">
      <c r="A44" s="44" t="s">
        <v>939</v>
      </c>
      <c r="B44" s="65" t="s">
        <v>938</v>
      </c>
      <c r="C44" s="65">
        <v>34777.599999999999</v>
      </c>
      <c r="D44" s="246">
        <v>2.3359184481413104E-4</v>
      </c>
      <c r="E44" s="245"/>
    </row>
    <row r="45" spans="1:5" x14ac:dyDescent="0.2">
      <c r="A45" s="44" t="s">
        <v>937</v>
      </c>
      <c r="B45" s="65" t="s">
        <v>936</v>
      </c>
      <c r="C45" s="65">
        <v>163626.23999999999</v>
      </c>
      <c r="D45" s="246">
        <v>1.0990337246273396E-3</v>
      </c>
      <c r="E45" s="245"/>
    </row>
    <row r="46" spans="1:5" x14ac:dyDescent="0.2">
      <c r="A46" s="44" t="s">
        <v>935</v>
      </c>
      <c r="B46" s="65" t="s">
        <v>934</v>
      </c>
      <c r="C46" s="65">
        <v>130767</v>
      </c>
      <c r="D46" s="246">
        <v>8.7832699124751204E-4</v>
      </c>
      <c r="E46" s="245"/>
    </row>
    <row r="47" spans="1:5" x14ac:dyDescent="0.2">
      <c r="A47" s="44" t="s">
        <v>933</v>
      </c>
      <c r="B47" s="65" t="s">
        <v>932</v>
      </c>
      <c r="C47" s="65">
        <v>12535.79</v>
      </c>
      <c r="D47" s="246">
        <v>8.4199551214072743E-5</v>
      </c>
      <c r="E47" s="245"/>
    </row>
    <row r="48" spans="1:5" x14ac:dyDescent="0.2">
      <c r="A48" s="44" t="s">
        <v>931</v>
      </c>
      <c r="B48" s="65" t="s">
        <v>930</v>
      </c>
      <c r="C48" s="65">
        <v>255806.03</v>
      </c>
      <c r="D48" s="246">
        <v>1.7181807388169095E-3</v>
      </c>
      <c r="E48" s="245"/>
    </row>
    <row r="49" spans="1:5" x14ac:dyDescent="0.2">
      <c r="A49" s="44" t="s">
        <v>929</v>
      </c>
      <c r="B49" s="65" t="s">
        <v>928</v>
      </c>
      <c r="C49" s="65">
        <v>98092.13</v>
      </c>
      <c r="D49" s="246">
        <v>6.5885862188441897E-4</v>
      </c>
      <c r="E49" s="245"/>
    </row>
    <row r="50" spans="1:5" x14ac:dyDescent="0.2">
      <c r="A50" s="44" t="s">
        <v>927</v>
      </c>
      <c r="B50" s="65" t="s">
        <v>926</v>
      </c>
      <c r="C50" s="65">
        <v>320099.83</v>
      </c>
      <c r="D50" s="246">
        <v>2.1500250107652553E-3</v>
      </c>
      <c r="E50" s="245"/>
    </row>
    <row r="51" spans="1:5" x14ac:dyDescent="0.2">
      <c r="A51" s="44" t="s">
        <v>925</v>
      </c>
      <c r="B51" s="65" t="s">
        <v>924</v>
      </c>
      <c r="C51" s="65">
        <v>731</v>
      </c>
      <c r="D51" s="246">
        <v>4.9099316387309589E-6</v>
      </c>
      <c r="E51" s="245"/>
    </row>
    <row r="52" spans="1:5" x14ac:dyDescent="0.2">
      <c r="A52" s="44" t="s">
        <v>923</v>
      </c>
      <c r="B52" s="65" t="s">
        <v>922</v>
      </c>
      <c r="C52" s="65">
        <v>192617.53</v>
      </c>
      <c r="D52" s="246">
        <v>1.2937604715748422E-3</v>
      </c>
      <c r="E52" s="245"/>
    </row>
    <row r="53" spans="1:5" x14ac:dyDescent="0.2">
      <c r="A53" s="44" t="s">
        <v>921</v>
      </c>
      <c r="B53" s="65" t="s">
        <v>920</v>
      </c>
      <c r="C53" s="65">
        <v>283451.03999999998</v>
      </c>
      <c r="D53" s="246">
        <v>1.9038648828005398E-3</v>
      </c>
      <c r="E53" s="245"/>
    </row>
    <row r="54" spans="1:5" x14ac:dyDescent="0.2">
      <c r="A54" s="44" t="s">
        <v>919</v>
      </c>
      <c r="B54" s="65" t="s">
        <v>918</v>
      </c>
      <c r="C54" s="65">
        <v>266.2</v>
      </c>
      <c r="D54" s="246">
        <v>1.7879942574968279E-6</v>
      </c>
      <c r="E54" s="245"/>
    </row>
    <row r="55" spans="1:5" x14ac:dyDescent="0.2">
      <c r="A55" s="44" t="s">
        <v>917</v>
      </c>
      <c r="B55" s="65" t="s">
        <v>916</v>
      </c>
      <c r="C55" s="65">
        <v>1007407.27</v>
      </c>
      <c r="D55" s="246">
        <v>6.7664854009036688E-3</v>
      </c>
      <c r="E55" s="245"/>
    </row>
    <row r="56" spans="1:5" x14ac:dyDescent="0.2">
      <c r="A56" s="44" t="s">
        <v>915</v>
      </c>
      <c r="B56" s="65" t="s">
        <v>914</v>
      </c>
      <c r="C56" s="65">
        <v>226624.39</v>
      </c>
      <c r="D56" s="246">
        <v>1.5221754617908401E-3</v>
      </c>
      <c r="E56" s="245"/>
    </row>
    <row r="57" spans="1:5" x14ac:dyDescent="0.2">
      <c r="A57" s="44" t="s">
        <v>913</v>
      </c>
      <c r="B57" s="65" t="s">
        <v>912</v>
      </c>
      <c r="C57" s="65">
        <v>168594.4</v>
      </c>
      <c r="D57" s="246">
        <v>1.1324035275962555E-3</v>
      </c>
      <c r="E57" s="245"/>
    </row>
    <row r="58" spans="1:5" x14ac:dyDescent="0.2">
      <c r="A58" s="44" t="s">
        <v>911</v>
      </c>
      <c r="B58" s="65" t="s">
        <v>910</v>
      </c>
      <c r="C58" s="65">
        <v>17799.77</v>
      </c>
      <c r="D58" s="246">
        <v>1.1955629806447903E-4</v>
      </c>
      <c r="E58" s="245"/>
    </row>
    <row r="59" spans="1:5" x14ac:dyDescent="0.2">
      <c r="A59" s="44" t="s">
        <v>909</v>
      </c>
      <c r="B59" s="65" t="s">
        <v>908</v>
      </c>
      <c r="C59" s="65">
        <v>2640</v>
      </c>
      <c r="D59" s="246">
        <v>1.7732174454513998E-5</v>
      </c>
      <c r="E59" s="245"/>
    </row>
    <row r="60" spans="1:5" x14ac:dyDescent="0.2">
      <c r="A60" s="44" t="s">
        <v>907</v>
      </c>
      <c r="B60" s="65" t="s">
        <v>906</v>
      </c>
      <c r="C60" s="65">
        <v>110407.27</v>
      </c>
      <c r="D60" s="246">
        <v>7.4157612601766275E-4</v>
      </c>
      <c r="E60" s="245"/>
    </row>
    <row r="61" spans="1:5" x14ac:dyDescent="0.2">
      <c r="A61" s="44" t="s">
        <v>905</v>
      </c>
      <c r="B61" s="65" t="s">
        <v>904</v>
      </c>
      <c r="C61" s="65">
        <v>44339.360000000001</v>
      </c>
      <c r="D61" s="246">
        <v>2.9781563133390144E-4</v>
      </c>
      <c r="E61" s="245"/>
    </row>
    <row r="62" spans="1:5" x14ac:dyDescent="0.2">
      <c r="A62" s="44" t="s">
        <v>903</v>
      </c>
      <c r="B62" s="65" t="s">
        <v>902</v>
      </c>
      <c r="C62" s="65">
        <v>163.76</v>
      </c>
      <c r="D62" s="246">
        <v>1.0999321547997016E-6</v>
      </c>
      <c r="E62" s="245"/>
    </row>
    <row r="63" spans="1:5" x14ac:dyDescent="0.2">
      <c r="A63" s="44" t="s">
        <v>901</v>
      </c>
      <c r="B63" s="65" t="s">
        <v>900</v>
      </c>
      <c r="C63" s="65">
        <v>25095.13</v>
      </c>
      <c r="D63" s="246">
        <v>1.6855728148435905E-4</v>
      </c>
      <c r="E63" s="245"/>
    </row>
    <row r="64" spans="1:5" x14ac:dyDescent="0.2">
      <c r="A64" s="44" t="s">
        <v>899</v>
      </c>
      <c r="B64" s="65" t="s">
        <v>898</v>
      </c>
      <c r="C64" s="65">
        <v>191147.88</v>
      </c>
      <c r="D64" s="246">
        <v>1.2838892252918588E-3</v>
      </c>
      <c r="E64" s="245"/>
    </row>
    <row r="65" spans="1:8" x14ac:dyDescent="0.2">
      <c r="A65" s="44" t="s">
        <v>897</v>
      </c>
      <c r="B65" s="65" t="s">
        <v>896</v>
      </c>
      <c r="C65" s="65">
        <v>9256.59</v>
      </c>
      <c r="D65" s="246">
        <v>6.2174041187087017E-5</v>
      </c>
      <c r="E65" s="245"/>
    </row>
    <row r="66" spans="1:8" x14ac:dyDescent="0.2">
      <c r="A66" s="67" t="s">
        <v>895</v>
      </c>
      <c r="B66" s="66" t="s">
        <v>894</v>
      </c>
      <c r="C66" s="65"/>
      <c r="D66" s="246"/>
      <c r="E66" s="247"/>
    </row>
    <row r="67" spans="1:8" x14ac:dyDescent="0.2">
      <c r="A67" s="44" t="s">
        <v>893</v>
      </c>
      <c r="B67" s="65" t="s">
        <v>892</v>
      </c>
      <c r="C67" s="65">
        <v>762088</v>
      </c>
      <c r="D67" s="246">
        <v>5.1187414263983572E-3</v>
      </c>
      <c r="E67" s="245"/>
    </row>
    <row r="68" spans="1:8" x14ac:dyDescent="0.2">
      <c r="A68" s="44" t="s">
        <v>891</v>
      </c>
      <c r="B68" s="65" t="s">
        <v>890</v>
      </c>
      <c r="C68" s="65">
        <v>258346.68</v>
      </c>
      <c r="D68" s="246">
        <v>1.7352456058729174E-3</v>
      </c>
      <c r="E68" s="245"/>
    </row>
    <row r="69" spans="1:8" x14ac:dyDescent="0.2">
      <c r="A69" s="44" t="s">
        <v>889</v>
      </c>
      <c r="B69" s="65" t="s">
        <v>888</v>
      </c>
      <c r="C69" s="65">
        <v>6259</v>
      </c>
      <c r="D69" s="246">
        <v>4.2040030269243604E-5</v>
      </c>
      <c r="E69" s="245"/>
    </row>
    <row r="70" spans="1:8" x14ac:dyDescent="0.2">
      <c r="A70" s="44" t="s">
        <v>887</v>
      </c>
      <c r="B70" s="65" t="s">
        <v>886</v>
      </c>
      <c r="C70" s="65">
        <v>288660.83</v>
      </c>
      <c r="D70" s="246">
        <v>1.9388576499033364E-3</v>
      </c>
      <c r="E70" s="245"/>
    </row>
    <row r="71" spans="1:8" x14ac:dyDescent="0.2">
      <c r="A71" s="44" t="s">
        <v>885</v>
      </c>
      <c r="B71" s="65" t="s">
        <v>884</v>
      </c>
      <c r="C71" s="65">
        <v>142947.06</v>
      </c>
      <c r="D71" s="246">
        <v>9.6013719912116651E-4</v>
      </c>
      <c r="E71" s="245"/>
    </row>
    <row r="72" spans="1:8" s="15" customFormat="1" x14ac:dyDescent="0.2">
      <c r="A72" s="44" t="s">
        <v>883</v>
      </c>
      <c r="B72" s="65" t="s">
        <v>882</v>
      </c>
      <c r="C72" s="65">
        <v>215836.44</v>
      </c>
      <c r="D72" s="246">
        <v>1.4497156847428951E-3</v>
      </c>
      <c r="E72" s="245"/>
      <c r="F72" s="50"/>
      <c r="G72" s="50"/>
      <c r="H72" s="50"/>
    </row>
    <row r="73" spans="1:8" s="15" customFormat="1" x14ac:dyDescent="0.2">
      <c r="A73" s="44" t="s">
        <v>881</v>
      </c>
      <c r="B73" s="65" t="s">
        <v>880</v>
      </c>
      <c r="C73" s="65">
        <v>2069.44</v>
      </c>
      <c r="D73" s="246">
        <v>1.3899875417859639E-5</v>
      </c>
      <c r="E73" s="245"/>
      <c r="F73" s="50"/>
      <c r="G73" s="50"/>
      <c r="H73" s="50"/>
    </row>
    <row r="74" spans="1:8" x14ac:dyDescent="0.2">
      <c r="A74" s="44" t="s">
        <v>879</v>
      </c>
      <c r="B74" s="65" t="s">
        <v>878</v>
      </c>
      <c r="C74" s="65">
        <v>72568.2</v>
      </c>
      <c r="D74" s="246">
        <v>4.8742120539775098E-4</v>
      </c>
      <c r="E74" s="245"/>
    </row>
    <row r="75" spans="1:8" x14ac:dyDescent="0.2">
      <c r="A75" s="44" t="s">
        <v>877</v>
      </c>
      <c r="B75" s="65" t="s">
        <v>876</v>
      </c>
      <c r="C75" s="65">
        <v>82582</v>
      </c>
      <c r="D75" s="246">
        <v>5.5468122378889205E-4</v>
      </c>
      <c r="E75" s="245"/>
    </row>
    <row r="76" spans="1:8" x14ac:dyDescent="0.2">
      <c r="A76" s="44" t="s">
        <v>875</v>
      </c>
      <c r="B76" s="65" t="s">
        <v>874</v>
      </c>
      <c r="C76" s="65">
        <v>97440</v>
      </c>
      <c r="D76" s="246">
        <v>6.5447843895751661E-4</v>
      </c>
      <c r="E76" s="245"/>
    </row>
    <row r="77" spans="1:8" x14ac:dyDescent="0.2">
      <c r="A77" s="44" t="s">
        <v>873</v>
      </c>
      <c r="B77" s="65" t="s">
        <v>872</v>
      </c>
      <c r="C77" s="65">
        <v>41900</v>
      </c>
      <c r="D77" s="246">
        <v>2.814311021379305E-4</v>
      </c>
      <c r="E77" s="245"/>
    </row>
    <row r="78" spans="1:8" x14ac:dyDescent="0.2">
      <c r="A78" s="44" t="s">
        <v>871</v>
      </c>
      <c r="B78" s="65" t="s">
        <v>870</v>
      </c>
      <c r="C78" s="65">
        <v>1077808.17</v>
      </c>
      <c r="D78" s="246">
        <v>7.2393494314168484E-3</v>
      </c>
      <c r="E78" s="245"/>
    </row>
    <row r="79" spans="1:8" x14ac:dyDescent="0.2">
      <c r="A79" s="44" t="s">
        <v>869</v>
      </c>
      <c r="B79" s="65" t="s">
        <v>868</v>
      </c>
      <c r="C79" s="65">
        <v>128285.82</v>
      </c>
      <c r="D79" s="246">
        <v>8.6166156828802309E-4</v>
      </c>
      <c r="E79" s="245"/>
    </row>
    <row r="80" spans="1:8" x14ac:dyDescent="0.2">
      <c r="A80" s="44" t="s">
        <v>867</v>
      </c>
      <c r="B80" s="65" t="s">
        <v>866</v>
      </c>
      <c r="C80" s="65">
        <v>18000</v>
      </c>
      <c r="D80" s="246">
        <v>1.2090118946259543E-4</v>
      </c>
      <c r="E80" s="245"/>
    </row>
    <row r="81" spans="1:5" x14ac:dyDescent="0.2">
      <c r="A81" s="44" t="s">
        <v>865</v>
      </c>
      <c r="B81" s="65" t="s">
        <v>864</v>
      </c>
      <c r="C81" s="65">
        <v>12336</v>
      </c>
      <c r="D81" s="246">
        <v>8.2857615178365412E-5</v>
      </c>
      <c r="E81" s="245"/>
    </row>
    <row r="82" spans="1:5" x14ac:dyDescent="0.2">
      <c r="A82" s="44" t="s">
        <v>863</v>
      </c>
      <c r="B82" s="65" t="s">
        <v>862</v>
      </c>
      <c r="C82" s="65">
        <v>624113.14</v>
      </c>
      <c r="D82" s="246">
        <v>4.1920011658464085E-3</v>
      </c>
      <c r="E82" s="245"/>
    </row>
    <row r="83" spans="1:5" x14ac:dyDescent="0.2">
      <c r="A83" s="44" t="s">
        <v>861</v>
      </c>
      <c r="B83" s="65" t="s">
        <v>860</v>
      </c>
      <c r="C83" s="65">
        <v>270243</v>
      </c>
      <c r="D83" s="246">
        <v>1.8151500079966766E-3</v>
      </c>
      <c r="E83" s="245"/>
    </row>
    <row r="84" spans="1:5" x14ac:dyDescent="0.2">
      <c r="A84" s="44" t="s">
        <v>859</v>
      </c>
      <c r="B84" s="65" t="s">
        <v>858</v>
      </c>
      <c r="C84" s="65">
        <v>69536.55</v>
      </c>
      <c r="D84" s="246">
        <v>4.6705842256251342E-4</v>
      </c>
      <c r="E84" s="245"/>
    </row>
    <row r="85" spans="1:5" x14ac:dyDescent="0.2">
      <c r="A85" s="44" t="s">
        <v>857</v>
      </c>
      <c r="B85" s="65" t="s">
        <v>856</v>
      </c>
      <c r="C85" s="65">
        <v>209219</v>
      </c>
      <c r="D85" s="246">
        <v>1.4052681087874865E-3</v>
      </c>
      <c r="E85" s="245"/>
    </row>
    <row r="86" spans="1:5" x14ac:dyDescent="0.2">
      <c r="A86" s="44" t="s">
        <v>855</v>
      </c>
      <c r="B86" s="65" t="s">
        <v>854</v>
      </c>
      <c r="C86" s="65">
        <v>1100</v>
      </c>
      <c r="D86" s="246">
        <v>7.388406022714166E-6</v>
      </c>
      <c r="E86" s="245"/>
    </row>
    <row r="87" spans="1:5" x14ac:dyDescent="0.2">
      <c r="A87" s="44" t="s">
        <v>853</v>
      </c>
      <c r="B87" s="65" t="s">
        <v>852</v>
      </c>
      <c r="C87" s="65">
        <v>1959575.93</v>
      </c>
      <c r="D87" s="246">
        <v>1.3161947821070647E-2</v>
      </c>
      <c r="E87" s="245"/>
    </row>
    <row r="88" spans="1:5" x14ac:dyDescent="0.2">
      <c r="A88" s="44" t="s">
        <v>851</v>
      </c>
      <c r="B88" s="65" t="s">
        <v>850</v>
      </c>
      <c r="C88" s="65">
        <v>5278</v>
      </c>
      <c r="D88" s="246">
        <v>3.5450915443532151E-5</v>
      </c>
      <c r="E88" s="245"/>
    </row>
    <row r="89" spans="1:5" x14ac:dyDescent="0.2">
      <c r="A89" s="44" t="s">
        <v>849</v>
      </c>
      <c r="B89" s="65" t="s">
        <v>848</v>
      </c>
      <c r="C89" s="65">
        <v>329242.18</v>
      </c>
      <c r="D89" s="246">
        <v>2.2114317324032195E-3</v>
      </c>
      <c r="E89" s="245"/>
    </row>
    <row r="90" spans="1:5" x14ac:dyDescent="0.2">
      <c r="A90" s="44" t="s">
        <v>847</v>
      </c>
      <c r="B90" s="65" t="s">
        <v>846</v>
      </c>
      <c r="C90" s="65">
        <v>9186.5499999999993</v>
      </c>
      <c r="D90" s="246">
        <v>6.1703601225422558E-5</v>
      </c>
      <c r="E90" s="245"/>
    </row>
    <row r="91" spans="1:5" x14ac:dyDescent="0.2">
      <c r="A91" s="44" t="s">
        <v>845</v>
      </c>
      <c r="B91" s="65" t="s">
        <v>844</v>
      </c>
      <c r="C91" s="65">
        <v>56342.879999999997</v>
      </c>
      <c r="D91" s="246">
        <v>3.7844006720823774E-4</v>
      </c>
      <c r="E91" s="245"/>
    </row>
    <row r="92" spans="1:5" x14ac:dyDescent="0.2">
      <c r="A92" s="44" t="s">
        <v>843</v>
      </c>
      <c r="B92" s="65" t="s">
        <v>842</v>
      </c>
      <c r="C92" s="65">
        <v>253761.46</v>
      </c>
      <c r="D92" s="246">
        <v>1.7044479085424908E-3</v>
      </c>
      <c r="E92" s="245"/>
    </row>
    <row r="93" spans="1:5" x14ac:dyDescent="0.2">
      <c r="A93" s="44" t="s">
        <v>841</v>
      </c>
      <c r="B93" s="65" t="s">
        <v>840</v>
      </c>
      <c r="C93" s="65">
        <v>22419.97</v>
      </c>
      <c r="D93" s="246">
        <v>1.505889467064281E-4</v>
      </c>
      <c r="E93" s="245"/>
    </row>
    <row r="94" spans="1:5" x14ac:dyDescent="0.2">
      <c r="A94" s="44" t="s">
        <v>839</v>
      </c>
      <c r="B94" s="65" t="s">
        <v>838</v>
      </c>
      <c r="C94" s="65">
        <v>97060.96</v>
      </c>
      <c r="D94" s="246">
        <v>6.5193252857674436E-4</v>
      </c>
      <c r="E94" s="245"/>
    </row>
    <row r="95" spans="1:5" x14ac:dyDescent="0.2">
      <c r="A95" s="44" t="s">
        <v>837</v>
      </c>
      <c r="B95" s="65" t="s">
        <v>836</v>
      </c>
      <c r="C95" s="65">
        <v>17550.8</v>
      </c>
      <c r="D95" s="246">
        <v>1.1788403311222889E-4</v>
      </c>
      <c r="E95" s="245"/>
    </row>
    <row r="96" spans="1:5" x14ac:dyDescent="0.2">
      <c r="A96" s="44" t="s">
        <v>835</v>
      </c>
      <c r="B96" s="65" t="s">
        <v>834</v>
      </c>
      <c r="C96" s="65">
        <v>770988</v>
      </c>
      <c r="D96" s="246">
        <v>5.1785203478548628E-3</v>
      </c>
      <c r="E96" s="245"/>
    </row>
    <row r="97" spans="1:5" x14ac:dyDescent="0.2">
      <c r="A97" s="44" t="s">
        <v>833</v>
      </c>
      <c r="B97" s="65" t="s">
        <v>832</v>
      </c>
      <c r="C97" s="65">
        <v>67765.679999999993</v>
      </c>
      <c r="D97" s="246">
        <v>4.5516396204120074E-4</v>
      </c>
      <c r="E97" s="245"/>
    </row>
    <row r="98" spans="1:5" x14ac:dyDescent="0.2">
      <c r="A98" s="44" t="s">
        <v>831</v>
      </c>
      <c r="B98" s="65" t="s">
        <v>830</v>
      </c>
      <c r="C98" s="65">
        <v>1879674.15</v>
      </c>
      <c r="D98" s="246">
        <v>1.262526891872739E-2</v>
      </c>
      <c r="E98" s="245"/>
    </row>
    <row r="99" spans="1:5" x14ac:dyDescent="0.2">
      <c r="A99" s="44" t="s">
        <v>829</v>
      </c>
      <c r="B99" s="65" t="s">
        <v>828</v>
      </c>
      <c r="C99" s="65">
        <v>242121</v>
      </c>
      <c r="D99" s="246">
        <v>1.626262049659615E-3</v>
      </c>
      <c r="E99" s="245"/>
    </row>
    <row r="100" spans="1:5" x14ac:dyDescent="0.2">
      <c r="A100" s="44" t="s">
        <v>827</v>
      </c>
      <c r="B100" s="65" t="s">
        <v>826</v>
      </c>
      <c r="C100" s="65">
        <v>117349.12</v>
      </c>
      <c r="D100" s="246">
        <v>7.8820267724382482E-4</v>
      </c>
      <c r="E100" s="245"/>
    </row>
    <row r="101" spans="1:5" x14ac:dyDescent="0.2">
      <c r="A101" s="44" t="s">
        <v>825</v>
      </c>
      <c r="B101" s="65" t="s">
        <v>824</v>
      </c>
      <c r="C101" s="65">
        <v>33530.44</v>
      </c>
      <c r="D101" s="246">
        <v>2.2521500440023272E-4</v>
      </c>
      <c r="E101" s="245"/>
    </row>
    <row r="102" spans="1:5" x14ac:dyDescent="0.2">
      <c r="A102" s="44" t="s">
        <v>823</v>
      </c>
      <c r="B102" s="65" t="s">
        <v>822</v>
      </c>
      <c r="C102" s="65">
        <v>14610.75</v>
      </c>
      <c r="D102" s="246">
        <v>9.8136502996700901E-5</v>
      </c>
      <c r="E102" s="245"/>
    </row>
    <row r="103" spans="1:5" x14ac:dyDescent="0.2">
      <c r="A103" s="44" t="s">
        <v>821</v>
      </c>
      <c r="B103" s="65" t="s">
        <v>820</v>
      </c>
      <c r="C103" s="65">
        <v>100776.04</v>
      </c>
      <c r="D103" s="246">
        <v>6.7688572807389415E-4</v>
      </c>
      <c r="E103" s="245"/>
    </row>
    <row r="104" spans="1:5" x14ac:dyDescent="0.2">
      <c r="A104" s="44" t="s">
        <v>819</v>
      </c>
      <c r="B104" s="65" t="s">
        <v>818</v>
      </c>
      <c r="C104" s="65">
        <v>8726.83</v>
      </c>
      <c r="D104" s="246">
        <v>5.8615784846547874E-5</v>
      </c>
      <c r="E104" s="245"/>
    </row>
    <row r="105" spans="1:5" x14ac:dyDescent="0.2">
      <c r="A105" s="44" t="s">
        <v>817</v>
      </c>
      <c r="B105" s="65" t="s">
        <v>816</v>
      </c>
      <c r="C105" s="65">
        <v>123202.5</v>
      </c>
      <c r="D105" s="246">
        <v>8.2751826637585634E-4</v>
      </c>
      <c r="E105" s="245"/>
    </row>
    <row r="106" spans="1:5" x14ac:dyDescent="0.2">
      <c r="A106" s="44" t="s">
        <v>815</v>
      </c>
      <c r="B106" s="65" t="s">
        <v>814</v>
      </c>
      <c r="C106" s="65">
        <v>14954.02</v>
      </c>
      <c r="D106" s="246">
        <v>1.0044215584708009E-4</v>
      </c>
      <c r="E106" s="245"/>
    </row>
    <row r="107" spans="1:5" x14ac:dyDescent="0.2">
      <c r="A107" s="44" t="s">
        <v>813</v>
      </c>
      <c r="B107" s="65" t="s">
        <v>812</v>
      </c>
      <c r="C107" s="65">
        <v>98002</v>
      </c>
      <c r="D107" s="246">
        <v>6.5825324276184874E-4</v>
      </c>
      <c r="E107" s="245"/>
    </row>
    <row r="108" spans="1:5" x14ac:dyDescent="0.2">
      <c r="A108" s="44" t="s">
        <v>811</v>
      </c>
      <c r="B108" s="65" t="s">
        <v>810</v>
      </c>
      <c r="C108" s="65">
        <v>282423.71000000002</v>
      </c>
      <c r="D108" s="246">
        <v>1.8969645817466174E-3</v>
      </c>
      <c r="E108" s="245"/>
    </row>
    <row r="109" spans="1:5" x14ac:dyDescent="0.2">
      <c r="A109" s="44" t="s">
        <v>809</v>
      </c>
      <c r="B109" s="65" t="s">
        <v>808</v>
      </c>
      <c r="C109" s="65">
        <v>5243.2</v>
      </c>
      <c r="D109" s="246">
        <v>3.5217173143904465E-5</v>
      </c>
      <c r="E109" s="245"/>
    </row>
    <row r="110" spans="1:5" x14ac:dyDescent="0.2">
      <c r="A110" s="44" t="s">
        <v>807</v>
      </c>
      <c r="B110" s="65" t="s">
        <v>806</v>
      </c>
      <c r="C110" s="65">
        <v>623976.99</v>
      </c>
      <c r="D110" s="246">
        <v>4.1910866826827785E-3</v>
      </c>
      <c r="E110" s="245"/>
    </row>
    <row r="111" spans="1:5" x14ac:dyDescent="0.2">
      <c r="A111" s="44" t="s">
        <v>805</v>
      </c>
      <c r="B111" s="65" t="s">
        <v>804</v>
      </c>
      <c r="C111" s="65">
        <v>393724.8</v>
      </c>
      <c r="D111" s="246">
        <v>2.6445442578290276E-3</v>
      </c>
      <c r="E111" s="245"/>
    </row>
    <row r="112" spans="1:5" x14ac:dyDescent="0.2">
      <c r="A112" s="44" t="s">
        <v>803</v>
      </c>
      <c r="B112" s="65" t="s">
        <v>802</v>
      </c>
      <c r="C112" s="65">
        <v>86081.7</v>
      </c>
      <c r="D112" s="246">
        <v>5.7818777338679457E-4</v>
      </c>
      <c r="E112" s="245"/>
    </row>
    <row r="113" spans="1:5" x14ac:dyDescent="0.2">
      <c r="A113" s="44" t="s">
        <v>801</v>
      </c>
      <c r="B113" s="65" t="s">
        <v>800</v>
      </c>
      <c r="C113" s="65">
        <v>22263.03</v>
      </c>
      <c r="D113" s="246">
        <v>1.4953482266896921E-4</v>
      </c>
      <c r="E113" s="245"/>
    </row>
    <row r="114" spans="1:5" x14ac:dyDescent="0.2">
      <c r="A114" s="44" t="s">
        <v>799</v>
      </c>
      <c r="B114" s="65" t="s">
        <v>798</v>
      </c>
      <c r="C114" s="65">
        <v>1392</v>
      </c>
      <c r="D114" s="246">
        <v>9.3496919851073797E-6</v>
      </c>
      <c r="E114" s="245"/>
    </row>
    <row r="115" spans="1:5" x14ac:dyDescent="0.2">
      <c r="A115" s="44" t="s">
        <v>797</v>
      </c>
      <c r="B115" s="65" t="s">
        <v>796</v>
      </c>
      <c r="C115" s="65">
        <v>3062.4</v>
      </c>
      <c r="D115" s="246">
        <v>2.0569322367236237E-5</v>
      </c>
      <c r="E115" s="245"/>
    </row>
    <row r="116" spans="1:5" x14ac:dyDescent="0.2">
      <c r="A116" s="44" t="s">
        <v>795</v>
      </c>
      <c r="B116" s="65" t="s">
        <v>794</v>
      </c>
      <c r="C116" s="65">
        <v>300377.67</v>
      </c>
      <c r="D116" s="246">
        <v>2.017556532833498E-3</v>
      </c>
      <c r="E116" s="245"/>
    </row>
    <row r="117" spans="1:5" x14ac:dyDescent="0.2">
      <c r="A117" s="44" t="s">
        <v>793</v>
      </c>
      <c r="B117" s="65" t="s">
        <v>792</v>
      </c>
      <c r="C117" s="65">
        <v>1500</v>
      </c>
      <c r="D117" s="246">
        <v>1.0075099121882954E-5</v>
      </c>
      <c r="E117" s="245"/>
    </row>
    <row r="118" spans="1:5" x14ac:dyDescent="0.2">
      <c r="A118" s="44" t="s">
        <v>791</v>
      </c>
      <c r="B118" s="65" t="s">
        <v>790</v>
      </c>
      <c r="C118" s="65">
        <v>31527.599999999999</v>
      </c>
      <c r="D118" s="246">
        <v>2.1176246338338467E-4</v>
      </c>
      <c r="E118" s="245"/>
    </row>
    <row r="119" spans="1:5" x14ac:dyDescent="0.2">
      <c r="A119" s="44" t="s">
        <v>789</v>
      </c>
      <c r="B119" s="65" t="s">
        <v>788</v>
      </c>
      <c r="C119" s="65">
        <v>187603.85</v>
      </c>
      <c r="D119" s="246">
        <v>1.2600849229312408E-3</v>
      </c>
      <c r="E119" s="245"/>
    </row>
    <row r="120" spans="1:5" x14ac:dyDescent="0.2">
      <c r="A120" s="44" t="s">
        <v>787</v>
      </c>
      <c r="B120" s="65" t="s">
        <v>786</v>
      </c>
      <c r="C120" s="65">
        <v>59765.55</v>
      </c>
      <c r="D120" s="246">
        <v>4.0142922688256782E-4</v>
      </c>
      <c r="E120" s="245"/>
    </row>
    <row r="121" spans="1:5" x14ac:dyDescent="0.2">
      <c r="A121" s="44" t="s">
        <v>785</v>
      </c>
      <c r="B121" s="65" t="s">
        <v>784</v>
      </c>
      <c r="C121" s="65">
        <v>597.25</v>
      </c>
      <c r="D121" s="246">
        <v>4.0115686336963956E-6</v>
      </c>
      <c r="E121" s="245"/>
    </row>
    <row r="122" spans="1:5" x14ac:dyDescent="0.2">
      <c r="A122" s="44" t="s">
        <v>783</v>
      </c>
      <c r="B122" s="65" t="s">
        <v>782</v>
      </c>
      <c r="C122" s="65">
        <v>3606</v>
      </c>
      <c r="D122" s="246">
        <v>2.4220538289006619E-5</v>
      </c>
      <c r="E122" s="245"/>
    </row>
    <row r="123" spans="1:5" x14ac:dyDescent="0.2">
      <c r="A123" s="44" t="s">
        <v>781</v>
      </c>
      <c r="B123" s="65" t="s">
        <v>780</v>
      </c>
      <c r="C123" s="65">
        <v>1206311.6499999999</v>
      </c>
      <c r="D123" s="246">
        <v>8.1024729637547838E-3</v>
      </c>
      <c r="E123" s="245"/>
    </row>
    <row r="124" spans="1:5" x14ac:dyDescent="0.2">
      <c r="A124" s="44" t="s">
        <v>779</v>
      </c>
      <c r="B124" s="65" t="s">
        <v>778</v>
      </c>
      <c r="C124" s="65">
        <v>12482.29</v>
      </c>
      <c r="D124" s="246">
        <v>8.3840206012058917E-5</v>
      </c>
      <c r="E124" s="245"/>
    </row>
    <row r="125" spans="1:5" x14ac:dyDescent="0.2">
      <c r="A125" s="67" t="s">
        <v>777</v>
      </c>
      <c r="B125" s="66" t="s">
        <v>776</v>
      </c>
      <c r="C125" s="65"/>
      <c r="D125" s="246"/>
      <c r="E125" s="247"/>
    </row>
    <row r="126" spans="1:5" x14ac:dyDescent="0.2">
      <c r="A126" s="44" t="s">
        <v>775</v>
      </c>
      <c r="B126" s="65" t="s">
        <v>774</v>
      </c>
      <c r="C126" s="65">
        <v>694762.66</v>
      </c>
      <c r="D126" s="246">
        <v>4.6665351104553769E-3</v>
      </c>
      <c r="E126" s="245"/>
    </row>
    <row r="127" spans="1:5" x14ac:dyDescent="0.2">
      <c r="A127" s="44" t="s">
        <v>773</v>
      </c>
      <c r="B127" s="65" t="s">
        <v>772</v>
      </c>
      <c r="C127" s="65">
        <v>325545</v>
      </c>
      <c r="D127" s="246">
        <v>2.1865987624222574E-3</v>
      </c>
      <c r="E127" s="245"/>
    </row>
    <row r="128" spans="1:5" x14ac:dyDescent="0.2">
      <c r="A128" s="44" t="s">
        <v>771</v>
      </c>
      <c r="B128" s="65" t="s">
        <v>770</v>
      </c>
      <c r="C128" s="65">
        <v>253000</v>
      </c>
      <c r="D128" s="246">
        <v>1.699333385224258E-3</v>
      </c>
      <c r="E128" s="245"/>
    </row>
    <row r="129" spans="1:5" x14ac:dyDescent="0.2">
      <c r="A129" s="67" t="s">
        <v>769</v>
      </c>
      <c r="B129" s="66" t="s">
        <v>768</v>
      </c>
      <c r="C129" s="65"/>
      <c r="D129" s="246"/>
      <c r="E129" s="247"/>
    </row>
    <row r="130" spans="1:5" x14ac:dyDescent="0.2">
      <c r="A130" s="44" t="s">
        <v>767</v>
      </c>
      <c r="B130" s="65" t="s">
        <v>766</v>
      </c>
      <c r="C130" s="65">
        <v>2302333.35</v>
      </c>
      <c r="D130" s="246">
        <v>1.5464157808577893E-2</v>
      </c>
      <c r="E130" s="245"/>
    </row>
    <row r="131" spans="1:5" x14ac:dyDescent="0.2">
      <c r="A131" s="44" t="s">
        <v>765</v>
      </c>
      <c r="B131" s="65" t="s">
        <v>764</v>
      </c>
      <c r="C131" s="65">
        <v>158212.94</v>
      </c>
      <c r="D131" s="246">
        <v>1.0626740352430136E-3</v>
      </c>
      <c r="E131" s="245"/>
    </row>
    <row r="132" spans="1:5" x14ac:dyDescent="0.2">
      <c r="A132" s="44" t="s">
        <v>763</v>
      </c>
      <c r="B132" s="65" t="s">
        <v>762</v>
      </c>
      <c r="C132" s="65">
        <v>4401</v>
      </c>
      <c r="D132" s="246">
        <v>2.9560340823604583E-5</v>
      </c>
      <c r="E132" s="245"/>
    </row>
    <row r="133" spans="1:5" x14ac:dyDescent="0.2">
      <c r="A133" s="44" t="s">
        <v>761</v>
      </c>
      <c r="B133" s="65" t="s">
        <v>760</v>
      </c>
      <c r="C133" s="65">
        <v>3409904.1</v>
      </c>
      <c r="D133" s="246">
        <v>2.2903414535743388E-2</v>
      </c>
      <c r="E133" s="245"/>
    </row>
    <row r="134" spans="1:5" x14ac:dyDescent="0.2">
      <c r="A134" s="44" t="s">
        <v>759</v>
      </c>
      <c r="B134" s="65" t="s">
        <v>758</v>
      </c>
      <c r="C134" s="65">
        <v>30732.44</v>
      </c>
      <c r="D134" s="246">
        <v>2.0642158617154702E-4</v>
      </c>
      <c r="E134" s="245"/>
    </row>
    <row r="135" spans="1:5" x14ac:dyDescent="0.2">
      <c r="A135" s="44" t="s">
        <v>757</v>
      </c>
      <c r="B135" s="65" t="s">
        <v>756</v>
      </c>
      <c r="C135" s="65">
        <v>8716.2900000000009</v>
      </c>
      <c r="D135" s="246">
        <v>5.8544990483384785E-5</v>
      </c>
      <c r="E135" s="245"/>
    </row>
    <row r="136" spans="1:5" x14ac:dyDescent="0.2">
      <c r="A136" s="44" t="s">
        <v>755</v>
      </c>
      <c r="B136" s="65" t="s">
        <v>754</v>
      </c>
      <c r="C136" s="65">
        <v>656908.30000000005</v>
      </c>
      <c r="D136" s="246">
        <v>4.412277490991749E-3</v>
      </c>
      <c r="E136" s="245"/>
    </row>
    <row r="137" spans="1:5" x14ac:dyDescent="0.2">
      <c r="A137" s="67" t="s">
        <v>753</v>
      </c>
      <c r="B137" s="66" t="s">
        <v>752</v>
      </c>
      <c r="C137" s="65"/>
      <c r="D137" s="246"/>
      <c r="E137" s="247"/>
    </row>
    <row r="138" spans="1:5" x14ac:dyDescent="0.2">
      <c r="A138" s="44" t="s">
        <v>751</v>
      </c>
      <c r="B138" s="65" t="s">
        <v>750</v>
      </c>
      <c r="C138" s="65">
        <v>15825413.09</v>
      </c>
      <c r="D138" s="246">
        <v>0.10629507035099599</v>
      </c>
      <c r="E138" s="245"/>
    </row>
    <row r="139" spans="1:5" x14ac:dyDescent="0.2">
      <c r="A139" s="44" t="s">
        <v>749</v>
      </c>
      <c r="B139" s="65" t="s">
        <v>376</v>
      </c>
      <c r="C139" s="65">
        <v>7596195.1699999999</v>
      </c>
      <c r="D139" s="246">
        <v>5.1021612857945688E-2</v>
      </c>
      <c r="E139" s="245"/>
    </row>
    <row r="140" spans="1:5" x14ac:dyDescent="0.2">
      <c r="A140" s="44" t="s">
        <v>748</v>
      </c>
      <c r="B140" s="65" t="s">
        <v>747</v>
      </c>
      <c r="C140" s="65">
        <v>3772086.62</v>
      </c>
      <c r="D140" s="246">
        <v>2.5336097728552293E-2</v>
      </c>
      <c r="E140" s="245"/>
    </row>
    <row r="141" spans="1:5" x14ac:dyDescent="0.2">
      <c r="A141" s="44" t="s">
        <v>746</v>
      </c>
      <c r="B141" s="65" t="s">
        <v>745</v>
      </c>
      <c r="C141" s="65">
        <v>903705.28</v>
      </c>
      <c r="D141" s="246">
        <v>6.0699468486459926E-3</v>
      </c>
      <c r="E141" s="245"/>
    </row>
    <row r="142" spans="1:5" x14ac:dyDescent="0.2">
      <c r="A142" s="44" t="s">
        <v>744</v>
      </c>
      <c r="B142" s="65" t="s">
        <v>370</v>
      </c>
      <c r="C142" s="65">
        <v>32183.55</v>
      </c>
      <c r="D142" s="246">
        <v>2.1616830422938407E-4</v>
      </c>
      <c r="E142" s="245"/>
    </row>
    <row r="143" spans="1:5" x14ac:dyDescent="0.2">
      <c r="A143" s="44" t="s">
        <v>743</v>
      </c>
      <c r="B143" s="65" t="s">
        <v>742</v>
      </c>
      <c r="C143" s="65">
        <v>408036.47</v>
      </c>
      <c r="D143" s="246">
        <v>2.74067192039548E-3</v>
      </c>
      <c r="E143" s="245"/>
    </row>
    <row r="144" spans="1:5" x14ac:dyDescent="0.2">
      <c r="A144" s="44" t="s">
        <v>741</v>
      </c>
      <c r="B144" s="65" t="s">
        <v>366</v>
      </c>
      <c r="C144" s="65">
        <v>2582290.9500000002</v>
      </c>
      <c r="D144" s="246">
        <v>1.7344558188527533E-2</v>
      </c>
      <c r="E144" s="245"/>
    </row>
    <row r="145" spans="1:5" x14ac:dyDescent="0.2">
      <c r="A145" s="44" t="s">
        <v>740</v>
      </c>
      <c r="B145" s="65" t="s">
        <v>739</v>
      </c>
      <c r="C145" s="65">
        <v>10037944.460000001</v>
      </c>
      <c r="D145" s="246">
        <v>6.7422190276303903E-2</v>
      </c>
      <c r="E145" s="245"/>
    </row>
    <row r="146" spans="1:5" x14ac:dyDescent="0.2">
      <c r="A146" s="44" t="s">
        <v>738</v>
      </c>
      <c r="B146" s="65" t="s">
        <v>737</v>
      </c>
      <c r="C146" s="65">
        <v>103995.28</v>
      </c>
      <c r="D146" s="246">
        <v>6.9850850280531456E-4</v>
      </c>
      <c r="E146" s="245"/>
    </row>
    <row r="147" spans="1:5" x14ac:dyDescent="0.2">
      <c r="A147" s="44" t="s">
        <v>736</v>
      </c>
      <c r="B147" s="65" t="s">
        <v>360</v>
      </c>
      <c r="C147" s="65">
        <v>124367.51</v>
      </c>
      <c r="D147" s="246">
        <v>8.3534332719451291E-4</v>
      </c>
      <c r="E147" s="245"/>
    </row>
    <row r="148" spans="1:5" x14ac:dyDescent="0.2">
      <c r="A148" s="44" t="s">
        <v>735</v>
      </c>
      <c r="B148" s="65" t="s">
        <v>734</v>
      </c>
      <c r="C148" s="65">
        <v>366799.15</v>
      </c>
      <c r="D148" s="246">
        <v>2.4636918627149425E-3</v>
      </c>
      <c r="E148" s="245"/>
    </row>
    <row r="149" spans="1:5" x14ac:dyDescent="0.2">
      <c r="A149" s="44" t="s">
        <v>733</v>
      </c>
      <c r="B149" s="65" t="s">
        <v>732</v>
      </c>
      <c r="C149" s="65">
        <v>315174.78000000003</v>
      </c>
      <c r="D149" s="246">
        <v>2.1169447661451022E-3</v>
      </c>
      <c r="E149" s="245"/>
    </row>
    <row r="150" spans="1:5" x14ac:dyDescent="0.2">
      <c r="A150" s="44" t="s">
        <v>731</v>
      </c>
      <c r="B150" s="65" t="s">
        <v>730</v>
      </c>
      <c r="C150" s="65">
        <v>1901.76</v>
      </c>
      <c r="D150" s="246">
        <v>1.2773613670688084E-5</v>
      </c>
      <c r="E150" s="245"/>
    </row>
    <row r="151" spans="1:5" x14ac:dyDescent="0.2">
      <c r="A151" s="44" t="s">
        <v>729</v>
      </c>
      <c r="B151" s="65" t="s">
        <v>728</v>
      </c>
      <c r="C151" s="65">
        <v>136222.24</v>
      </c>
      <c r="D151" s="246">
        <v>9.1496838040328586E-4</v>
      </c>
      <c r="E151" s="245"/>
    </row>
    <row r="152" spans="1:5" x14ac:dyDescent="0.2">
      <c r="A152" s="44" t="s">
        <v>727</v>
      </c>
      <c r="B152" s="65" t="s">
        <v>726</v>
      </c>
      <c r="C152" s="65">
        <v>62512.29</v>
      </c>
      <c r="D152" s="246">
        <v>4.1987834539059502E-4</v>
      </c>
      <c r="E152" s="245"/>
    </row>
    <row r="153" spans="1:5" x14ac:dyDescent="0.2">
      <c r="A153" s="44" t="s">
        <v>725</v>
      </c>
      <c r="B153" s="65" t="s">
        <v>346</v>
      </c>
      <c r="C153" s="65">
        <v>271804.79999999999</v>
      </c>
      <c r="D153" s="246">
        <v>1.825640201202381E-3</v>
      </c>
      <c r="E153" s="245"/>
    </row>
    <row r="154" spans="1:5" x14ac:dyDescent="0.2">
      <c r="A154" s="44" t="s">
        <v>724</v>
      </c>
      <c r="B154" s="65" t="s">
        <v>392</v>
      </c>
      <c r="C154" s="65">
        <v>19087.8</v>
      </c>
      <c r="D154" s="246">
        <v>1.2820765134578495E-4</v>
      </c>
      <c r="E154" s="245"/>
    </row>
    <row r="155" spans="1:5" x14ac:dyDescent="0.2">
      <c r="A155" s="44" t="s">
        <v>723</v>
      </c>
      <c r="B155" s="65" t="s">
        <v>722</v>
      </c>
      <c r="C155" s="65">
        <v>71187</v>
      </c>
      <c r="D155" s="246">
        <v>4.7814405412632122E-4</v>
      </c>
      <c r="E155" s="245"/>
    </row>
    <row r="156" spans="1:5" x14ac:dyDescent="0.2">
      <c r="A156" s="44" t="s">
        <v>721</v>
      </c>
      <c r="B156" s="65" t="s">
        <v>720</v>
      </c>
      <c r="C156" s="65">
        <v>29974.09</v>
      </c>
      <c r="D156" s="246">
        <v>2.013279518921604E-4</v>
      </c>
      <c r="E156" s="245"/>
    </row>
    <row r="157" spans="1:5" x14ac:dyDescent="0.2">
      <c r="A157" s="63"/>
      <c r="B157" s="63" t="s">
        <v>719</v>
      </c>
      <c r="C157" s="62">
        <f>SUM(C8:C156)</f>
        <v>148881909.93000001</v>
      </c>
      <c r="D157" s="244">
        <v>0</v>
      </c>
      <c r="E157" s="144"/>
    </row>
    <row r="158" spans="1:5" x14ac:dyDescent="0.2">
      <c r="A158" s="243"/>
      <c r="B158" s="243"/>
      <c r="C158" s="242"/>
      <c r="D158" s="241"/>
      <c r="E158"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9"/>
  <sheetViews>
    <sheetView zoomScaleNormal="100" zoomScaleSheetLayoutView="100" workbookViewId="0">
      <selection activeCell="A8" sqref="A8"/>
    </sheetView>
  </sheetViews>
  <sheetFormatPr baseColWidth="10" defaultColWidth="11.44140625" defaultRowHeight="10.199999999999999" x14ac:dyDescent="0.2"/>
  <cols>
    <col min="1" max="1" width="42.6640625" style="1" bestFit="1" customWidth="1"/>
    <col min="2" max="2" width="35.5546875" style="1" bestFit="1" customWidth="1"/>
    <col min="3" max="3" width="12.33203125" style="31" bestFit="1" customWidth="1"/>
    <col min="4" max="4" width="11.109375" style="31" bestFit="1" customWidth="1"/>
    <col min="5" max="5" width="12.33203125" style="31" bestFit="1" customWidth="1"/>
    <col min="6" max="6" width="12.44140625" style="1" bestFit="1" customWidth="1"/>
    <col min="7" max="7" width="17" style="1" bestFit="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1021</v>
      </c>
      <c r="B8" s="44" t="s">
        <v>1020</v>
      </c>
      <c r="C8" s="64">
        <v>79700086</v>
      </c>
      <c r="D8" s="64">
        <v>79700086</v>
      </c>
      <c r="E8" s="64">
        <v>0</v>
      </c>
      <c r="F8" s="147" t="s">
        <v>1019</v>
      </c>
      <c r="G8" s="113" t="s">
        <v>1018</v>
      </c>
    </row>
    <row r="9" spans="1:7" x14ac:dyDescent="0.2">
      <c r="A9" s="111"/>
      <c r="B9" s="63" t="s">
        <v>1017</v>
      </c>
      <c r="C9" s="45">
        <f>SUM(C8:C8)</f>
        <v>79700086</v>
      </c>
      <c r="D9" s="45">
        <f>SUM(D8:D8)</f>
        <v>79700086</v>
      </c>
      <c r="E9" s="20">
        <f>SUM(E8:E8)</f>
        <v>0</v>
      </c>
      <c r="F9" s="255"/>
      <c r="G9"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14"/>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1038</v>
      </c>
      <c r="B8" s="44" t="s">
        <v>1037</v>
      </c>
      <c r="C8" s="64">
        <v>0</v>
      </c>
      <c r="D8" s="64">
        <v>-28686831.460000001</v>
      </c>
      <c r="E8" s="64">
        <v>-28686831.460000001</v>
      </c>
      <c r="F8" s="258" t="s">
        <v>1036</v>
      </c>
    </row>
    <row r="9" spans="1:6" x14ac:dyDescent="0.2">
      <c r="A9" s="44" t="s">
        <v>1035</v>
      </c>
      <c r="B9" s="44" t="s">
        <v>1034</v>
      </c>
      <c r="C9" s="64">
        <v>18489388.829999998</v>
      </c>
      <c r="D9" s="64">
        <v>18489388.829999998</v>
      </c>
      <c r="E9" s="64">
        <v>0</v>
      </c>
      <c r="F9" s="258"/>
    </row>
    <row r="10" spans="1:6" x14ac:dyDescent="0.2">
      <c r="A10" s="44" t="s">
        <v>1033</v>
      </c>
      <c r="B10" s="44" t="s">
        <v>1032</v>
      </c>
      <c r="C10" s="64">
        <v>4756549.16</v>
      </c>
      <c r="D10" s="64">
        <v>4756549.16</v>
      </c>
      <c r="E10" s="64">
        <v>0</v>
      </c>
      <c r="F10" s="258"/>
    </row>
    <row r="11" spans="1:6" x14ac:dyDescent="0.2">
      <c r="A11" s="44" t="s">
        <v>1031</v>
      </c>
      <c r="B11" s="44" t="s">
        <v>1030</v>
      </c>
      <c r="C11" s="64">
        <v>1223327.25</v>
      </c>
      <c r="D11" s="64">
        <v>1223327.25</v>
      </c>
      <c r="E11" s="64">
        <v>0</v>
      </c>
      <c r="F11" s="258"/>
    </row>
    <row r="12" spans="1:6" x14ac:dyDescent="0.2">
      <c r="A12" s="44" t="s">
        <v>1029</v>
      </c>
      <c r="B12" s="44" t="s">
        <v>1028</v>
      </c>
      <c r="C12" s="64">
        <v>-40777.11</v>
      </c>
      <c r="D12" s="64">
        <v>-40777.11</v>
      </c>
      <c r="E12" s="64">
        <v>0</v>
      </c>
      <c r="F12" s="258"/>
    </row>
    <row r="13" spans="1:6" x14ac:dyDescent="0.2">
      <c r="A13" s="44" t="s">
        <v>1027</v>
      </c>
      <c r="B13" s="44" t="s">
        <v>1026</v>
      </c>
      <c r="C13" s="64">
        <v>6851847.2199999997</v>
      </c>
      <c r="D13" s="64">
        <v>6851847.2199999997</v>
      </c>
      <c r="E13" s="64">
        <v>0</v>
      </c>
      <c r="F13" s="258"/>
    </row>
    <row r="14" spans="1:6" x14ac:dyDescent="0.2">
      <c r="A14" s="63"/>
      <c r="B14" s="63" t="s">
        <v>1025</v>
      </c>
      <c r="C14" s="62">
        <f>SUM(C8:C13)</f>
        <v>31280335.349999998</v>
      </c>
      <c r="D14" s="62">
        <f>SUM(D8:D13)</f>
        <v>2593503.8899999969</v>
      </c>
      <c r="E14" s="62">
        <f>SUM(E8:E13)</f>
        <v>-28686831.460000001</v>
      </c>
      <c r="F14" s="63"/>
    </row>
  </sheetData>
  <protectedRanges>
    <protectedRange sqref="F14"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E21"/>
  <sheetViews>
    <sheetView zoomScaleNormal="100" zoomScaleSheetLayoutView="100" workbookViewId="0">
      <selection activeCell="B19" sqref="B19"/>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1"/>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1065</v>
      </c>
      <c r="B8" s="113" t="s">
        <v>1064</v>
      </c>
      <c r="C8" s="64">
        <v>77200</v>
      </c>
      <c r="D8" s="64">
        <v>87700</v>
      </c>
      <c r="E8" s="64">
        <v>10500</v>
      </c>
    </row>
    <row r="9" spans="1:5" x14ac:dyDescent="0.2">
      <c r="A9" s="113" t="s">
        <v>1063</v>
      </c>
      <c r="B9" s="113" t="s">
        <v>1062</v>
      </c>
      <c r="C9" s="64">
        <v>145.80000000000001</v>
      </c>
      <c r="D9" s="64">
        <v>0</v>
      </c>
      <c r="E9" s="64">
        <v>-145.80000000000001</v>
      </c>
    </row>
    <row r="10" spans="1:5" x14ac:dyDescent="0.2">
      <c r="A10" s="113" t="s">
        <v>1061</v>
      </c>
      <c r="B10" s="113" t="s">
        <v>1060</v>
      </c>
      <c r="C10" s="64">
        <v>10805</v>
      </c>
      <c r="D10" s="64">
        <v>44930.400000000001</v>
      </c>
      <c r="E10" s="64">
        <v>34125.4</v>
      </c>
    </row>
    <row r="11" spans="1:5" x14ac:dyDescent="0.2">
      <c r="A11" s="113" t="s">
        <v>1059</v>
      </c>
      <c r="B11" s="113" t="s">
        <v>1058</v>
      </c>
      <c r="C11" s="64">
        <v>5150842.4800000004</v>
      </c>
      <c r="D11" s="64">
        <v>17667055.010000002</v>
      </c>
      <c r="E11" s="64">
        <v>12516212.530000001</v>
      </c>
    </row>
    <row r="12" spans="1:5" x14ac:dyDescent="0.2">
      <c r="A12" s="113" t="s">
        <v>1057</v>
      </c>
      <c r="B12" s="113" t="s">
        <v>1056</v>
      </c>
      <c r="C12" s="64">
        <v>0</v>
      </c>
      <c r="D12" s="64">
        <v>0</v>
      </c>
      <c r="E12" s="64">
        <v>0</v>
      </c>
    </row>
    <row r="13" spans="1:5" x14ac:dyDescent="0.2">
      <c r="A13" s="113" t="s">
        <v>1055</v>
      </c>
      <c r="B13" s="113" t="s">
        <v>1054</v>
      </c>
      <c r="C13" s="64">
        <v>1623111.3</v>
      </c>
      <c r="D13" s="64">
        <v>402828.66</v>
      </c>
      <c r="E13" s="64">
        <v>-1220282.6400000001</v>
      </c>
    </row>
    <row r="14" spans="1:5" x14ac:dyDescent="0.2">
      <c r="A14" s="113" t="s">
        <v>1053</v>
      </c>
      <c r="B14" s="113" t="s">
        <v>1052</v>
      </c>
      <c r="C14" s="64">
        <v>512507.41</v>
      </c>
      <c r="D14" s="64">
        <v>318861.48</v>
      </c>
      <c r="E14" s="64">
        <v>-193645.93</v>
      </c>
    </row>
    <row r="15" spans="1:5" x14ac:dyDescent="0.2">
      <c r="A15" s="113" t="s">
        <v>1051</v>
      </c>
      <c r="B15" s="113" t="s">
        <v>1050</v>
      </c>
      <c r="C15" s="64">
        <v>5755918.5599999996</v>
      </c>
      <c r="D15" s="64">
        <v>6007745.4100000001</v>
      </c>
      <c r="E15" s="64">
        <v>251826.85000000056</v>
      </c>
    </row>
    <row r="16" spans="1:5" x14ac:dyDescent="0.2">
      <c r="A16" s="113" t="s">
        <v>1049</v>
      </c>
      <c r="B16" s="113" t="s">
        <v>1048</v>
      </c>
      <c r="C16" s="64">
        <v>3345</v>
      </c>
      <c r="D16" s="64">
        <v>41761.24</v>
      </c>
      <c r="E16" s="64">
        <v>38416.239999999998</v>
      </c>
    </row>
    <row r="17" spans="1:5" x14ac:dyDescent="0.2">
      <c r="A17" s="113" t="s">
        <v>1047</v>
      </c>
      <c r="B17" s="113" t="s">
        <v>1046</v>
      </c>
      <c r="C17" s="64">
        <v>25232.97</v>
      </c>
      <c r="D17" s="64">
        <v>17070.25</v>
      </c>
      <c r="E17" s="64">
        <v>-8162.7200000000012</v>
      </c>
    </row>
    <row r="18" spans="1:5" x14ac:dyDescent="0.2">
      <c r="A18" s="113" t="s">
        <v>1045</v>
      </c>
      <c r="B18" s="113" t="s">
        <v>1044</v>
      </c>
      <c r="C18" s="64">
        <v>1261394.6299999999</v>
      </c>
      <c r="D18" s="64">
        <v>92687.21</v>
      </c>
      <c r="E18" s="64">
        <v>-1168707.42</v>
      </c>
    </row>
    <row r="19" spans="1:5" x14ac:dyDescent="0.2">
      <c r="A19" s="113" t="s">
        <v>1043</v>
      </c>
      <c r="B19" s="113" t="s">
        <v>1042</v>
      </c>
      <c r="C19" s="64">
        <v>35750.31</v>
      </c>
      <c r="D19" s="64">
        <v>10202.49</v>
      </c>
      <c r="E19" s="64">
        <v>-25547.82</v>
      </c>
    </row>
    <row r="20" spans="1:5" s="15" customFormat="1" x14ac:dyDescent="0.2">
      <c r="A20" s="63"/>
      <c r="B20" s="63" t="s">
        <v>1041</v>
      </c>
      <c r="C20" s="62">
        <f>SUM(C8:C19)</f>
        <v>14456253.460000003</v>
      </c>
      <c r="D20" s="62">
        <f>SUM(D8:D19)</f>
        <v>24690842.149999999</v>
      </c>
      <c r="E20" s="62">
        <f>SUM(E8:E19)</f>
        <v>10234588.689999999</v>
      </c>
    </row>
    <row r="21" spans="1:5" s="15" customFormat="1" x14ac:dyDescent="0.2">
      <c r="A21" s="243"/>
      <c r="B21" s="243"/>
      <c r="C21" s="259"/>
      <c r="D21" s="259"/>
      <c r="E21"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3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D33"/>
  <sheetViews>
    <sheetView topLeftCell="A11" zoomScaleNormal="100" zoomScaleSheetLayoutView="100" workbookViewId="0">
      <selection activeCell="B22" sqref="B22"/>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t="s">
        <v>384</v>
      </c>
      <c r="B8" s="270" t="s">
        <v>383</v>
      </c>
      <c r="C8" s="268">
        <v>787503.75</v>
      </c>
      <c r="D8" s="267">
        <v>1</v>
      </c>
    </row>
    <row r="9" spans="1:4" x14ac:dyDescent="0.2">
      <c r="A9" s="269" t="s">
        <v>382</v>
      </c>
      <c r="B9" s="270" t="s">
        <v>340</v>
      </c>
      <c r="C9" s="268">
        <v>0</v>
      </c>
      <c r="D9" s="267">
        <v>0</v>
      </c>
    </row>
    <row r="10" spans="1:4" x14ac:dyDescent="0.2">
      <c r="A10" s="266"/>
      <c r="B10" s="266" t="s">
        <v>381</v>
      </c>
      <c r="C10" s="265">
        <f>SUM(C8:C9)</f>
        <v>787503.75</v>
      </c>
      <c r="D10" s="276">
        <v>0</v>
      </c>
    </row>
    <row r="13" spans="1:4" x14ac:dyDescent="0.2">
      <c r="A13" s="1337" t="s">
        <v>1071</v>
      </c>
      <c r="B13" s="1338"/>
      <c r="C13" s="275"/>
      <c r="D13" s="274" t="s">
        <v>1070</v>
      </c>
    </row>
    <row r="14" spans="1:4" x14ac:dyDescent="0.2">
      <c r="A14" s="273"/>
      <c r="B14" s="273"/>
      <c r="C14" s="272"/>
      <c r="D14" s="271"/>
    </row>
    <row r="15" spans="1:4" x14ac:dyDescent="0.2">
      <c r="A15" s="30" t="s">
        <v>102</v>
      </c>
      <c r="B15" s="29" t="s">
        <v>101</v>
      </c>
      <c r="C15" s="120" t="s">
        <v>299</v>
      </c>
      <c r="D15" s="148" t="s">
        <v>1069</v>
      </c>
    </row>
    <row r="16" spans="1:4" x14ac:dyDescent="0.2">
      <c r="A16" s="269" t="s">
        <v>377</v>
      </c>
      <c r="B16" s="270" t="s">
        <v>376</v>
      </c>
      <c r="C16" s="268">
        <v>30231.040000000037</v>
      </c>
      <c r="D16" s="267">
        <v>8.3879654898841114E-3</v>
      </c>
    </row>
    <row r="17" spans="1:4" x14ac:dyDescent="0.2">
      <c r="A17" s="269" t="s">
        <v>375</v>
      </c>
      <c r="B17" s="270" t="s">
        <v>374</v>
      </c>
      <c r="C17" s="268">
        <v>592649.87999999989</v>
      </c>
      <c r="D17" s="267">
        <v>0.16443783412757063</v>
      </c>
    </row>
    <row r="18" spans="1:4" x14ac:dyDescent="0.2">
      <c r="A18" s="269" t="s">
        <v>373</v>
      </c>
      <c r="B18" s="270" t="s">
        <v>372</v>
      </c>
      <c r="C18" s="268">
        <v>238331.02000000002</v>
      </c>
      <c r="D18" s="267">
        <v>6.6127806748589452E-2</v>
      </c>
    </row>
    <row r="19" spans="1:4" x14ac:dyDescent="0.2">
      <c r="A19" s="269" t="s">
        <v>371</v>
      </c>
      <c r="B19" s="270" t="s">
        <v>370</v>
      </c>
      <c r="C19" s="268">
        <v>0</v>
      </c>
      <c r="D19" s="267">
        <v>0</v>
      </c>
    </row>
    <row r="20" spans="1:4" x14ac:dyDescent="0.2">
      <c r="A20" s="269" t="s">
        <v>369</v>
      </c>
      <c r="B20" s="270" t="s">
        <v>368</v>
      </c>
      <c r="C20" s="268">
        <v>0</v>
      </c>
      <c r="D20" s="267">
        <v>0</v>
      </c>
    </row>
    <row r="21" spans="1:4" x14ac:dyDescent="0.2">
      <c r="A21" s="269" t="s">
        <v>367</v>
      </c>
      <c r="B21" s="270" t="s">
        <v>366</v>
      </c>
      <c r="C21" s="268">
        <v>1687291.1400000006</v>
      </c>
      <c r="D21" s="267">
        <v>0.4681592116482664</v>
      </c>
    </row>
    <row r="22" spans="1:4" x14ac:dyDescent="0.2">
      <c r="A22" s="269" t="s">
        <v>365</v>
      </c>
      <c r="B22" s="270" t="s">
        <v>364</v>
      </c>
      <c r="C22" s="268">
        <v>826627</v>
      </c>
      <c r="D22" s="267">
        <v>0.22935759897795197</v>
      </c>
    </row>
    <row r="23" spans="1:4" x14ac:dyDescent="0.2">
      <c r="A23" s="269" t="s">
        <v>363</v>
      </c>
      <c r="B23" s="270" t="s">
        <v>362</v>
      </c>
      <c r="C23" s="268">
        <v>148392.97999999998</v>
      </c>
      <c r="D23" s="267">
        <v>4.1173416302616832E-2</v>
      </c>
    </row>
    <row r="24" spans="1:4" x14ac:dyDescent="0.2">
      <c r="A24" s="269" t="s">
        <v>361</v>
      </c>
      <c r="B24" s="269" t="s">
        <v>360</v>
      </c>
      <c r="C24" s="268">
        <v>0</v>
      </c>
      <c r="D24" s="267">
        <v>0</v>
      </c>
    </row>
    <row r="25" spans="1:4" x14ac:dyDescent="0.2">
      <c r="A25" s="269" t="s">
        <v>359</v>
      </c>
      <c r="B25" s="270" t="s">
        <v>358</v>
      </c>
      <c r="C25" s="268">
        <v>0</v>
      </c>
      <c r="D25" s="267">
        <v>0</v>
      </c>
    </row>
    <row r="26" spans="1:4" x14ac:dyDescent="0.2">
      <c r="A26" s="269" t="s">
        <v>357</v>
      </c>
      <c r="B26" s="270" t="s">
        <v>356</v>
      </c>
      <c r="C26" s="268">
        <v>0</v>
      </c>
      <c r="D26" s="267">
        <v>0</v>
      </c>
    </row>
    <row r="27" spans="1:4" x14ac:dyDescent="0.2">
      <c r="A27" s="269" t="s">
        <v>355</v>
      </c>
      <c r="B27" s="270" t="s">
        <v>354</v>
      </c>
      <c r="C27" s="268">
        <v>0</v>
      </c>
      <c r="D27" s="267">
        <v>0</v>
      </c>
    </row>
    <row r="28" spans="1:4" x14ac:dyDescent="0.2">
      <c r="A28" s="269" t="s">
        <v>353</v>
      </c>
      <c r="B28" s="270" t="s">
        <v>352</v>
      </c>
      <c r="C28" s="268">
        <v>27977.76999999999</v>
      </c>
      <c r="D28" s="267">
        <v>7.7627686392500762E-3</v>
      </c>
    </row>
    <row r="29" spans="1:4" x14ac:dyDescent="0.2">
      <c r="A29" s="269" t="s">
        <v>351</v>
      </c>
      <c r="B29" s="270" t="s">
        <v>350</v>
      </c>
      <c r="C29" s="268">
        <v>47946.01999999999</v>
      </c>
      <c r="D29" s="267">
        <v>1.3303199662905834E-2</v>
      </c>
    </row>
    <row r="30" spans="1:4" x14ac:dyDescent="0.2">
      <c r="A30" s="269" t="s">
        <v>349</v>
      </c>
      <c r="B30" s="270" t="s">
        <v>348</v>
      </c>
      <c r="C30" s="268">
        <v>4650</v>
      </c>
      <c r="D30" s="267">
        <v>1.2901984029646703E-3</v>
      </c>
    </row>
    <row r="31" spans="1:4" x14ac:dyDescent="0.2">
      <c r="A31" s="269" t="s">
        <v>347</v>
      </c>
      <c r="B31" s="270" t="s">
        <v>346</v>
      </c>
      <c r="C31" s="268">
        <v>0</v>
      </c>
      <c r="D31" s="267">
        <v>0</v>
      </c>
    </row>
    <row r="32" spans="1:4" x14ac:dyDescent="0.2">
      <c r="A32" s="269" t="s">
        <v>399</v>
      </c>
      <c r="B32" s="270" t="s">
        <v>392</v>
      </c>
      <c r="C32" s="268">
        <v>0</v>
      </c>
      <c r="D32" s="267">
        <v>0</v>
      </c>
    </row>
    <row r="33" spans="1:4" x14ac:dyDescent="0.2">
      <c r="A33" s="266"/>
      <c r="B33" s="266" t="s">
        <v>1068</v>
      </c>
      <c r="C33" s="265">
        <f>SUM(C16:C32)</f>
        <v>3604096.8500000006</v>
      </c>
      <c r="D33" s="264">
        <f>SUM(D16:D32)</f>
        <v>0.99999999999999989</v>
      </c>
    </row>
  </sheetData>
  <mergeCells count="2">
    <mergeCell ref="A5:B5"/>
    <mergeCell ref="A13:B13"/>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5"/>
    <dataValidation allowBlank="1" showInputMessage="1" showErrorMessage="1" prompt="Importe (saldo final) de las adquisiciones de bienes muebles e inmuebles efectuadas en el periodo al que corresponde la cuenta pública presentada." sqref="C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D43"/>
  <sheetViews>
    <sheetView zoomScaleNormal="100" zoomScaleSheetLayoutView="100" workbookViewId="0">
      <pane ySplit="8" topLeftCell="A31" activePane="bottomLeft" state="frozen"/>
      <selection activeCell="B29" sqref="B29"/>
      <selection pane="bottomLeft" activeCell="B52" sqref="B52"/>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1" customWidth="1"/>
    <col min="5" max="16384" width="11.44140625" style="1"/>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4">
        <v>2250</v>
      </c>
      <c r="D9" s="283">
        <v>42660882.289999999</v>
      </c>
    </row>
    <row r="10" spans="1:4" x14ac:dyDescent="0.2">
      <c r="A10" s="286">
        <v>5510</v>
      </c>
      <c r="B10" s="289" t="s">
        <v>1104</v>
      </c>
      <c r="C10" s="284"/>
      <c r="D10" s="283">
        <v>42630908.199999996</v>
      </c>
    </row>
    <row r="11" spans="1:4" x14ac:dyDescent="0.2">
      <c r="A11" s="286">
        <v>5511</v>
      </c>
      <c r="B11" s="289" t="s">
        <v>1103</v>
      </c>
      <c r="C11" s="284"/>
      <c r="D11" s="283"/>
    </row>
    <row r="12" spans="1:4" x14ac:dyDescent="0.2">
      <c r="A12" s="286">
        <v>5512</v>
      </c>
      <c r="B12" s="289" t="s">
        <v>1102</v>
      </c>
      <c r="C12" s="284"/>
      <c r="D12" s="283"/>
    </row>
    <row r="13" spans="1:4" x14ac:dyDescent="0.2">
      <c r="A13" s="286">
        <v>5513</v>
      </c>
      <c r="B13" s="289" t="s">
        <v>1101</v>
      </c>
      <c r="C13" s="284"/>
      <c r="D13" s="283">
        <v>15825413.09</v>
      </c>
    </row>
    <row r="14" spans="1:4" x14ac:dyDescent="0.2">
      <c r="A14" s="286">
        <v>5514</v>
      </c>
      <c r="B14" s="289" t="s">
        <v>1100</v>
      </c>
      <c r="C14" s="284"/>
      <c r="D14" s="283"/>
    </row>
    <row r="15" spans="1:4" x14ac:dyDescent="0.2">
      <c r="A15" s="286">
        <v>5515</v>
      </c>
      <c r="B15" s="289" t="s">
        <v>1099</v>
      </c>
      <c r="C15" s="284"/>
      <c r="D15" s="283">
        <v>26715220.309999999</v>
      </c>
    </row>
    <row r="16" spans="1:4" x14ac:dyDescent="0.2">
      <c r="A16" s="286">
        <v>5516</v>
      </c>
      <c r="B16" s="289" t="s">
        <v>1098</v>
      </c>
      <c r="C16" s="284"/>
      <c r="D16" s="283"/>
    </row>
    <row r="17" spans="1:4" x14ac:dyDescent="0.2">
      <c r="A17" s="286">
        <v>5517</v>
      </c>
      <c r="B17" s="289" t="s">
        <v>1097</v>
      </c>
      <c r="C17" s="284"/>
      <c r="D17" s="283">
        <v>19087.8</v>
      </c>
    </row>
    <row r="18" spans="1:4" x14ac:dyDescent="0.2">
      <c r="A18" s="286">
        <v>5518</v>
      </c>
      <c r="B18" s="289" t="s">
        <v>1096</v>
      </c>
      <c r="C18" s="284"/>
      <c r="D18" s="283">
        <v>71187</v>
      </c>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284"/>
      <c r="D28" s="283"/>
    </row>
    <row r="29" spans="1:4"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v>2250</v>
      </c>
      <c r="D32" s="283">
        <v>29974.09</v>
      </c>
    </row>
    <row r="33" spans="1:4" x14ac:dyDescent="0.2">
      <c r="A33" s="286">
        <v>5591</v>
      </c>
      <c r="B33" s="285" t="s">
        <v>1083</v>
      </c>
      <c r="C33" s="284">
        <v>2250</v>
      </c>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v>29974.09</v>
      </c>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C20"/>
  <sheetViews>
    <sheetView zoomScaleNormal="100" workbookViewId="0">
      <selection activeCell="B19" sqref="B19"/>
    </sheetView>
  </sheetViews>
  <sheetFormatPr baseColWidth="10" defaultColWidth="11.44140625" defaultRowHeight="10.199999999999999" x14ac:dyDescent="0.2"/>
  <cols>
    <col min="1" max="1" width="20.6640625" style="1" customWidth="1"/>
    <col min="2" max="2" width="50.6640625" style="1" customWidth="1"/>
    <col min="3" max="3" width="17.6640625" style="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121553167.36</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1358088.89</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v>1358088.89</v>
      </c>
    </row>
    <row r="19" spans="1:3" x14ac:dyDescent="0.2">
      <c r="A19" s="298">
        <v>4500</v>
      </c>
      <c r="B19" s="297" t="s">
        <v>1108</v>
      </c>
      <c r="C19" s="296"/>
    </row>
    <row r="20" spans="1:3" x14ac:dyDescent="0.2">
      <c r="A20" s="295">
        <v>900004</v>
      </c>
      <c r="B20" s="294" t="s">
        <v>1107</v>
      </c>
      <c r="C20" s="293">
        <f>+C8+C9-C15</f>
        <v>120195078.47</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C35"/>
  <sheetViews>
    <sheetView zoomScaleNormal="100" workbookViewId="0">
      <selection activeCell="B29" sqref="B29"/>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110759530.23999999</v>
      </c>
    </row>
    <row r="9" spans="1:3" x14ac:dyDescent="0.2">
      <c r="A9" s="320">
        <v>900002</v>
      </c>
      <c r="B9" s="319" t="s">
        <v>1142</v>
      </c>
      <c r="C9" s="318">
        <f>SUM(C10:C26)</f>
        <v>4538502.5999999996</v>
      </c>
    </row>
    <row r="10" spans="1:3" x14ac:dyDescent="0.2">
      <c r="A10" s="305">
        <v>5100</v>
      </c>
      <c r="B10" s="317" t="s">
        <v>1141</v>
      </c>
      <c r="C10" s="315">
        <v>861211.94</v>
      </c>
    </row>
    <row r="11" spans="1:3" x14ac:dyDescent="0.2">
      <c r="A11" s="305">
        <v>5200</v>
      </c>
      <c r="B11" s="317" t="s">
        <v>1140</v>
      </c>
      <c r="C11" s="315"/>
    </row>
    <row r="12" spans="1:3" x14ac:dyDescent="0.2">
      <c r="A12" s="305">
        <v>5300</v>
      </c>
      <c r="B12" s="317" t="s">
        <v>1139</v>
      </c>
      <c r="C12" s="315">
        <v>1687291.14</v>
      </c>
    </row>
    <row r="13" spans="1:3" x14ac:dyDescent="0.2">
      <c r="A13" s="305">
        <v>5400</v>
      </c>
      <c r="B13" s="317" t="s">
        <v>1138</v>
      </c>
      <c r="C13" s="315">
        <v>1121921.98</v>
      </c>
    </row>
    <row r="14" spans="1:3" x14ac:dyDescent="0.2">
      <c r="A14" s="305">
        <v>5500</v>
      </c>
      <c r="B14" s="317" t="s">
        <v>1137</v>
      </c>
      <c r="C14" s="315"/>
    </row>
    <row r="15" spans="1:3" x14ac:dyDescent="0.2">
      <c r="A15" s="305">
        <v>5600</v>
      </c>
      <c r="B15" s="317" t="s">
        <v>1136</v>
      </c>
      <c r="C15" s="315">
        <v>80573.789999999994</v>
      </c>
    </row>
    <row r="16" spans="1:3" x14ac:dyDescent="0.2">
      <c r="A16" s="305">
        <v>5700</v>
      </c>
      <c r="B16" s="317" t="s">
        <v>1135</v>
      </c>
      <c r="C16" s="315"/>
    </row>
    <row r="17" spans="1:3" x14ac:dyDescent="0.2">
      <c r="A17" s="305" t="s">
        <v>1134</v>
      </c>
      <c r="B17" s="317" t="s">
        <v>1133</v>
      </c>
      <c r="C17" s="315">
        <v>787503.75</v>
      </c>
    </row>
    <row r="18" spans="1:3" x14ac:dyDescent="0.2">
      <c r="A18" s="305">
        <v>5900</v>
      </c>
      <c r="B18" s="317" t="s">
        <v>1132</v>
      </c>
      <c r="C18" s="315">
        <v>0</v>
      </c>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42660882.290000007</v>
      </c>
    </row>
    <row r="28" spans="1:3" ht="20.399999999999999" x14ac:dyDescent="0.2">
      <c r="A28" s="305">
        <v>5510</v>
      </c>
      <c r="B28" s="317" t="s">
        <v>1104</v>
      </c>
      <c r="C28" s="315">
        <v>42630908.200000003</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v>29974.09</v>
      </c>
    </row>
    <row r="34" spans="1:3" x14ac:dyDescent="0.2">
      <c r="A34" s="305">
        <v>5600</v>
      </c>
      <c r="B34" s="316" t="s">
        <v>1122</v>
      </c>
      <c r="C34" s="315"/>
    </row>
    <row r="35" spans="1:3" x14ac:dyDescent="0.2">
      <c r="A35" s="314">
        <v>900004</v>
      </c>
      <c r="B35" s="313" t="s">
        <v>1121</v>
      </c>
      <c r="C35" s="312">
        <f>+C8-C9+C27</f>
        <v>148881909.93000001</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H73"/>
  <sheetViews>
    <sheetView topLeftCell="A29" zoomScaleNormal="100" zoomScaleSheetLayoutView="100" workbookViewId="0">
      <selection activeCell="B40" sqref="B40"/>
    </sheetView>
  </sheetViews>
  <sheetFormatPr baseColWidth="10" defaultColWidth="11.44140625" defaultRowHeight="10.199999999999999" x14ac:dyDescent="0.2"/>
  <cols>
    <col min="1" max="1" width="13" style="1" customWidth="1"/>
    <col min="2" max="2" width="53.5546875" style="1" customWidth="1"/>
    <col min="3" max="3" width="18.6640625" style="1" bestFit="1" customWidth="1"/>
    <col min="4" max="4" width="17" style="1" bestFit="1" customWidth="1"/>
    <col min="5" max="5" width="15.5546875" style="1" customWidth="1"/>
    <col min="6" max="16384" width="11.44140625" style="1"/>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4"/>
      <c r="B6" s="344"/>
      <c r="C6" s="344"/>
      <c r="D6" s="344"/>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329" t="s">
        <v>1167</v>
      </c>
      <c r="B61" s="328" t="s">
        <v>1166</v>
      </c>
      <c r="C61" s="326">
        <v>85847420</v>
      </c>
      <c r="D61" s="326">
        <v>93328659</v>
      </c>
      <c r="E61" s="326">
        <v>7481239</v>
      </c>
      <c r="H61" s="325"/>
    </row>
    <row r="62" spans="1:8" s="324" customFormat="1" x14ac:dyDescent="0.2">
      <c r="A62" s="329" t="s">
        <v>1165</v>
      </c>
      <c r="B62" s="328" t="s">
        <v>1164</v>
      </c>
      <c r="C62" s="326">
        <v>1319256.4400000125</v>
      </c>
      <c r="D62" s="326">
        <v>0</v>
      </c>
      <c r="E62" s="326">
        <v>-1319256.4400000125</v>
      </c>
      <c r="F62" s="325"/>
      <c r="H62" s="325"/>
    </row>
    <row r="63" spans="1:8" s="324" customFormat="1" x14ac:dyDescent="0.2">
      <c r="A63" s="329" t="s">
        <v>1163</v>
      </c>
      <c r="B63" s="328" t="s">
        <v>1162</v>
      </c>
      <c r="C63" s="326">
        <v>98356325.760000005</v>
      </c>
      <c r="D63" s="326">
        <v>121553167.37</v>
      </c>
      <c r="E63" s="326">
        <v>23196841.609999999</v>
      </c>
      <c r="F63" s="325"/>
      <c r="H63" s="325"/>
    </row>
    <row r="64" spans="1:8" s="324" customFormat="1" x14ac:dyDescent="0.2">
      <c r="A64" s="328" t="s">
        <v>1161</v>
      </c>
      <c r="B64" s="328" t="s">
        <v>1160</v>
      </c>
      <c r="C64" s="326">
        <v>97037069.319999993</v>
      </c>
      <c r="D64" s="326">
        <v>121553167.37</v>
      </c>
      <c r="E64" s="326">
        <v>24516098.050000012</v>
      </c>
      <c r="F64" s="325"/>
      <c r="H64" s="325"/>
    </row>
    <row r="65" spans="1:8" s="324" customFormat="1" x14ac:dyDescent="0.2">
      <c r="A65" s="328" t="s">
        <v>1159</v>
      </c>
      <c r="B65" s="328" t="s">
        <v>1158</v>
      </c>
      <c r="C65" s="326">
        <v>97037069.319999993</v>
      </c>
      <c r="D65" s="326">
        <v>121553167.37</v>
      </c>
      <c r="E65" s="326">
        <v>24516098.050000012</v>
      </c>
      <c r="F65" s="325"/>
      <c r="H65" s="325"/>
    </row>
    <row r="66" spans="1:8" s="324" customFormat="1" x14ac:dyDescent="0.2">
      <c r="A66" s="328" t="s">
        <v>1157</v>
      </c>
      <c r="B66" s="328" t="s">
        <v>1156</v>
      </c>
      <c r="C66" s="326">
        <v>85847420</v>
      </c>
      <c r="D66" s="326">
        <v>93328659</v>
      </c>
      <c r="E66" s="326">
        <v>7481239</v>
      </c>
      <c r="F66" s="325"/>
      <c r="H66" s="325"/>
    </row>
    <row r="67" spans="1:8" s="324" customFormat="1" x14ac:dyDescent="0.2">
      <c r="A67" s="328" t="s">
        <v>1155</v>
      </c>
      <c r="B67" s="328" t="s">
        <v>1154</v>
      </c>
      <c r="C67" s="326">
        <v>4188315.6600000113</v>
      </c>
      <c r="D67" s="326">
        <v>10793637.13000001</v>
      </c>
      <c r="E67" s="326">
        <v>6605321.4699999988</v>
      </c>
      <c r="F67" s="325"/>
      <c r="G67" s="325"/>
      <c r="H67" s="325"/>
    </row>
    <row r="68" spans="1:8" s="324" customFormat="1" x14ac:dyDescent="0.2">
      <c r="A68" s="328" t="s">
        <v>1153</v>
      </c>
      <c r="B68" s="328" t="s">
        <v>1152</v>
      </c>
      <c r="C68" s="326">
        <v>98356325.760000005</v>
      </c>
      <c r="D68" s="326">
        <v>121553167.37</v>
      </c>
      <c r="E68" s="326">
        <v>23196841.609999999</v>
      </c>
      <c r="F68" s="325"/>
      <c r="G68" s="325"/>
      <c r="H68" s="325"/>
    </row>
    <row r="69" spans="1:8" s="324" customFormat="1" x14ac:dyDescent="0.2">
      <c r="A69" s="328" t="s">
        <v>1151</v>
      </c>
      <c r="B69" s="328" t="s">
        <v>1150</v>
      </c>
      <c r="C69" s="326">
        <v>94168010.099999994</v>
      </c>
      <c r="D69" s="326">
        <v>110769362.15000014</v>
      </c>
      <c r="E69" s="326">
        <v>16601352.050000146</v>
      </c>
      <c r="F69" s="325"/>
      <c r="G69" s="325"/>
      <c r="H69" s="325"/>
    </row>
    <row r="70" spans="1:8" s="324" customFormat="1" x14ac:dyDescent="0.2">
      <c r="A70" s="328" t="s">
        <v>1149</v>
      </c>
      <c r="B70" s="328" t="s">
        <v>1148</v>
      </c>
      <c r="C70" s="326">
        <v>94168010.099999994</v>
      </c>
      <c r="D70" s="326">
        <v>110759530.23999999</v>
      </c>
      <c r="E70" s="326">
        <v>16591520.140000001</v>
      </c>
      <c r="F70" s="325"/>
      <c r="G70" s="325"/>
      <c r="H70" s="325"/>
    </row>
    <row r="71" spans="1:8" s="324" customFormat="1" x14ac:dyDescent="0.2">
      <c r="A71" s="328" t="s">
        <v>1147</v>
      </c>
      <c r="B71" s="328" t="s">
        <v>1146</v>
      </c>
      <c r="C71" s="326">
        <v>92653416.569999993</v>
      </c>
      <c r="D71" s="326">
        <v>108951707.27</v>
      </c>
      <c r="E71" s="326">
        <v>16298290.700000003</v>
      </c>
      <c r="F71" s="325"/>
      <c r="G71" s="325"/>
      <c r="H71" s="325"/>
    </row>
    <row r="72" spans="1:8" s="324" customFormat="1" x14ac:dyDescent="0.2">
      <c r="A72" s="327" t="s">
        <v>1145</v>
      </c>
      <c r="B72" s="327" t="s">
        <v>1144</v>
      </c>
      <c r="C72" s="326">
        <v>92653416.569999993</v>
      </c>
      <c r="D72" s="326">
        <v>108951707.27</v>
      </c>
      <c r="E72" s="326">
        <v>16298290.700000003</v>
      </c>
      <c r="F72" s="325"/>
      <c r="G72" s="325"/>
      <c r="H72" s="325"/>
    </row>
    <row r="73" spans="1:8" x14ac:dyDescent="0.2">
      <c r="A73" s="323" t="s">
        <v>13592</v>
      </c>
    </row>
  </sheetData>
  <mergeCells count="2">
    <mergeCell ref="B59:E59"/>
    <mergeCell ref="A5:F5"/>
  </mergeCells>
  <printOptions horizontalCentered="1"/>
  <pageMargins left="0.70866141732283472" right="0.70866141732283472" top="0.74803149606299213" bottom="0.74803149606299213" header="0.31496062992125984" footer="0.31496062992125984"/>
  <pageSetup scale="5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4"/>
  <sheetViews>
    <sheetView zoomScaleNormal="100" zoomScaleSheetLayoutView="90" workbookViewId="0">
      <selection activeCell="B19" sqref="B19"/>
    </sheetView>
  </sheetViews>
  <sheetFormatPr baseColWidth="10" defaultColWidth="11.44140625" defaultRowHeight="10.199999999999999" x14ac:dyDescent="0.2"/>
  <cols>
    <col min="1" max="1" width="27.33203125" style="15" customWidth="1"/>
    <col min="2" max="2" width="43.6640625" style="15" customWidth="1"/>
    <col min="3" max="3" width="17.6640625" style="17" customWidth="1"/>
    <col min="4" max="4" width="18.33203125" style="16" bestFit="1" customWidth="1"/>
    <col min="5" max="5" width="18.33203125" style="16" customWidth="1"/>
    <col min="6" max="6" width="14.6640625" style="15" customWidth="1"/>
    <col min="7" max="16384" width="11.44140625" style="15"/>
  </cols>
  <sheetData>
    <row r="1" spans="1:6" s="1" customFormat="1" x14ac:dyDescent="0.2">
      <c r="A1" s="57" t="s">
        <v>115</v>
      </c>
      <c r="B1" s="57"/>
      <c r="C1" s="58"/>
      <c r="D1" s="48"/>
      <c r="E1" s="346"/>
      <c r="F1" s="352" t="s">
        <v>524</v>
      </c>
    </row>
    <row r="2" spans="1:6" s="1" customFormat="1" x14ac:dyDescent="0.2">
      <c r="A2" s="57" t="s">
        <v>1236</v>
      </c>
      <c r="B2" s="57"/>
      <c r="C2" s="58"/>
      <c r="D2" s="48"/>
      <c r="E2" s="346"/>
      <c r="F2" s="15"/>
    </row>
    <row r="3" spans="1:6" s="1" customFormat="1" x14ac:dyDescent="0.2">
      <c r="C3" s="31"/>
      <c r="D3" s="48"/>
      <c r="E3" s="346"/>
      <c r="F3" s="15"/>
    </row>
    <row r="4" spans="1:6" x14ac:dyDescent="0.2">
      <c r="D4" s="351"/>
      <c r="E4" s="346"/>
    </row>
    <row r="5" spans="1:6" s="1" customFormat="1" ht="11.25" customHeight="1" x14ac:dyDescent="0.2">
      <c r="A5" s="35" t="s">
        <v>113</v>
      </c>
      <c r="B5" s="34"/>
      <c r="C5" s="31"/>
      <c r="D5" s="58"/>
      <c r="E5" s="350"/>
      <c r="F5" s="28" t="s">
        <v>103</v>
      </c>
    </row>
    <row r="6" spans="1:6" s="1" customFormat="1" x14ac:dyDescent="0.2">
      <c r="A6" s="60"/>
      <c r="B6" s="60"/>
      <c r="C6" s="59"/>
      <c r="D6" s="57"/>
      <c r="E6" s="350"/>
      <c r="F6" s="349"/>
    </row>
    <row r="7" spans="1:6" ht="15" customHeight="1" x14ac:dyDescent="0.2">
      <c r="A7" s="30" t="s">
        <v>102</v>
      </c>
      <c r="B7" s="29" t="s">
        <v>101</v>
      </c>
      <c r="C7" s="27" t="s">
        <v>100</v>
      </c>
      <c r="D7" s="28" t="s">
        <v>99</v>
      </c>
      <c r="E7" s="28" t="s">
        <v>98</v>
      </c>
    </row>
    <row r="8" spans="1:6" s="1" customFormat="1" ht="11.25" customHeight="1" x14ac:dyDescent="0.2">
      <c r="A8" s="25" t="s">
        <v>1235</v>
      </c>
      <c r="B8" s="492" t="s">
        <v>1234</v>
      </c>
      <c r="C8" s="24">
        <v>3474709.59</v>
      </c>
      <c r="D8" s="54"/>
      <c r="E8" s="24"/>
    </row>
    <row r="9" spans="1:6" s="1" customFormat="1" ht="11.25" customHeight="1" x14ac:dyDescent="0.2">
      <c r="A9" s="25" t="s">
        <v>1233</v>
      </c>
      <c r="B9" s="25" t="s">
        <v>1232</v>
      </c>
      <c r="C9" s="24">
        <v>976098.59</v>
      </c>
      <c r="D9" s="54" t="s">
        <v>1231</v>
      </c>
      <c r="E9" s="24" t="s">
        <v>1231</v>
      </c>
    </row>
    <row r="10" spans="1:6" s="1" customFormat="1" ht="11.25" customHeight="1" x14ac:dyDescent="0.2">
      <c r="A10" s="25" t="s">
        <v>1230</v>
      </c>
      <c r="B10" s="25" t="s">
        <v>1229</v>
      </c>
      <c r="C10" s="24">
        <v>16951</v>
      </c>
      <c r="D10" s="54"/>
      <c r="E10" s="24"/>
    </row>
    <row r="11" spans="1:6" s="1" customFormat="1" ht="11.25" customHeight="1" x14ac:dyDescent="0.2">
      <c r="A11" s="25" t="s">
        <v>1228</v>
      </c>
      <c r="B11" s="25" t="s">
        <v>1227</v>
      </c>
      <c r="C11" s="24">
        <v>34988.050000000003</v>
      </c>
      <c r="D11" s="54"/>
      <c r="E11" s="24"/>
    </row>
    <row r="12" spans="1:6" s="1" customFormat="1" ht="11.25" customHeight="1" x14ac:dyDescent="0.2">
      <c r="A12" s="25" t="s">
        <v>1226</v>
      </c>
      <c r="B12" s="25" t="s">
        <v>1225</v>
      </c>
      <c r="C12" s="24">
        <v>15000</v>
      </c>
      <c r="D12" s="54"/>
      <c r="E12" s="24"/>
    </row>
    <row r="13" spans="1:6" x14ac:dyDescent="0.2">
      <c r="A13" s="52"/>
      <c r="B13" s="52" t="s">
        <v>1223</v>
      </c>
      <c r="C13" s="38">
        <f>SUM(C8:C12)</f>
        <v>4517747.2299999995</v>
      </c>
      <c r="D13" s="51"/>
      <c r="E13" s="51"/>
    </row>
    <row r="14" spans="1:6" x14ac:dyDescent="0.2">
      <c r="A14" s="50"/>
      <c r="B14" s="50"/>
      <c r="C14" s="49"/>
      <c r="D14" s="50"/>
      <c r="E14" s="49"/>
    </row>
    <row r="15" spans="1:6" x14ac:dyDescent="0.2">
      <c r="A15" s="50"/>
      <c r="B15" s="50"/>
      <c r="C15" s="49"/>
      <c r="D15" s="50"/>
      <c r="E15" s="49"/>
    </row>
    <row r="16" spans="1:6" ht="11.25" customHeight="1" x14ac:dyDescent="0.2">
      <c r="A16" s="35" t="s">
        <v>1224</v>
      </c>
      <c r="B16" s="34"/>
      <c r="C16" s="33"/>
      <c r="D16" s="348"/>
      <c r="E16" s="347"/>
      <c r="F16" s="28" t="s">
        <v>103</v>
      </c>
    </row>
    <row r="17" spans="1:6" x14ac:dyDescent="0.2">
      <c r="A17" s="1"/>
      <c r="B17" s="1"/>
      <c r="C17" s="31"/>
      <c r="D17" s="48"/>
      <c r="E17" s="346"/>
    </row>
    <row r="18" spans="1:6" ht="15" customHeight="1" x14ac:dyDescent="0.2">
      <c r="A18" s="30" t="s">
        <v>102</v>
      </c>
      <c r="B18" s="29" t="s">
        <v>101</v>
      </c>
      <c r="C18" s="27" t="s">
        <v>100</v>
      </c>
      <c r="D18" s="28" t="s">
        <v>99</v>
      </c>
      <c r="E18" s="46"/>
    </row>
    <row r="19" spans="1:6" ht="11.25" customHeight="1" x14ac:dyDescent="0.2">
      <c r="A19" s="44"/>
      <c r="B19" s="1225" t="s">
        <v>13593</v>
      </c>
      <c r="C19" s="42"/>
      <c r="D19" s="24"/>
      <c r="E19" s="23"/>
    </row>
    <row r="20" spans="1:6" x14ac:dyDescent="0.2">
      <c r="A20" s="41"/>
      <c r="B20" s="41" t="s">
        <v>1223</v>
      </c>
      <c r="C20" s="38">
        <v>0</v>
      </c>
      <c r="D20" s="45"/>
      <c r="E20" s="18"/>
    </row>
    <row r="21" spans="1:6" x14ac:dyDescent="0.2">
      <c r="A21" s="37"/>
      <c r="B21" s="37"/>
      <c r="C21" s="36"/>
      <c r="D21" s="37"/>
      <c r="E21" s="49"/>
    </row>
    <row r="22" spans="1:6" x14ac:dyDescent="0.2">
      <c r="A22" s="37"/>
      <c r="B22" s="37"/>
      <c r="C22" s="36"/>
      <c r="D22" s="37"/>
      <c r="E22" s="49"/>
    </row>
    <row r="23" spans="1:6" ht="11.25" customHeight="1" x14ac:dyDescent="0.2">
      <c r="A23" s="35" t="s">
        <v>106</v>
      </c>
      <c r="B23" s="34"/>
      <c r="C23" s="33"/>
      <c r="D23" s="1"/>
      <c r="E23" s="17"/>
      <c r="F23" s="28" t="s">
        <v>103</v>
      </c>
    </row>
    <row r="24" spans="1:6" x14ac:dyDescent="0.2">
      <c r="A24" s="1"/>
      <c r="B24" s="1"/>
      <c r="C24" s="31"/>
      <c r="D24" s="1"/>
      <c r="E24" s="17"/>
    </row>
    <row r="25" spans="1:6" ht="15" customHeight="1" x14ac:dyDescent="0.2">
      <c r="A25" s="30" t="s">
        <v>102</v>
      </c>
      <c r="B25" s="29" t="s">
        <v>101</v>
      </c>
      <c r="C25" s="27" t="s">
        <v>100</v>
      </c>
      <c r="D25" s="28" t="s">
        <v>99</v>
      </c>
      <c r="E25" s="28" t="s">
        <v>98</v>
      </c>
      <c r="F25" s="26"/>
    </row>
    <row r="26" spans="1:6" x14ac:dyDescent="0.2">
      <c r="A26" s="44"/>
      <c r="B26" s="1225" t="s">
        <v>13593</v>
      </c>
      <c r="C26" s="42"/>
      <c r="D26" s="42"/>
      <c r="E26" s="24"/>
      <c r="F26" s="23"/>
    </row>
    <row r="27" spans="1:6" x14ac:dyDescent="0.2">
      <c r="A27" s="41"/>
      <c r="B27" s="41" t="s">
        <v>1223</v>
      </c>
      <c r="C27" s="38">
        <v>0</v>
      </c>
      <c r="D27" s="39"/>
      <c r="E27" s="51"/>
      <c r="F27" s="18"/>
    </row>
    <row r="28" spans="1:6" x14ac:dyDescent="0.2">
      <c r="A28" s="37"/>
      <c r="B28" s="37"/>
      <c r="C28" s="36"/>
      <c r="D28" s="37"/>
      <c r="E28" s="49"/>
    </row>
    <row r="29" spans="1:6" x14ac:dyDescent="0.2">
      <c r="A29" s="37"/>
      <c r="B29" s="37"/>
      <c r="C29" s="36"/>
      <c r="D29" s="37"/>
      <c r="E29" s="49"/>
    </row>
    <row r="30" spans="1:6" ht="11.25" customHeight="1" x14ac:dyDescent="0.2">
      <c r="A30" s="35" t="s">
        <v>104</v>
      </c>
      <c r="B30" s="34"/>
      <c r="C30" s="33"/>
      <c r="D30" s="1"/>
      <c r="E30" s="17"/>
      <c r="F30" s="28" t="s">
        <v>103</v>
      </c>
    </row>
    <row r="31" spans="1:6" x14ac:dyDescent="0.2">
      <c r="A31" s="1"/>
      <c r="B31" s="1"/>
      <c r="C31" s="31"/>
      <c r="D31" s="1"/>
      <c r="E31" s="17"/>
    </row>
    <row r="32" spans="1:6" ht="15" customHeight="1" x14ac:dyDescent="0.2">
      <c r="A32" s="30" t="s">
        <v>102</v>
      </c>
      <c r="B32" s="29" t="s">
        <v>101</v>
      </c>
      <c r="C32" s="27" t="s">
        <v>100</v>
      </c>
      <c r="D32" s="28" t="s">
        <v>99</v>
      </c>
      <c r="E32" s="28" t="s">
        <v>98</v>
      </c>
      <c r="F32" s="26"/>
    </row>
    <row r="33" spans="1:6" x14ac:dyDescent="0.2">
      <c r="A33" s="25"/>
      <c r="B33" s="1225" t="s">
        <v>13593</v>
      </c>
      <c r="C33" s="24"/>
      <c r="D33" s="24"/>
      <c r="E33" s="24"/>
      <c r="F33" s="23"/>
    </row>
    <row r="34" spans="1:6" x14ac:dyDescent="0.2">
      <c r="A34" s="22"/>
      <c r="B34" s="22" t="s">
        <v>1223</v>
      </c>
      <c r="C34" s="38">
        <v>0</v>
      </c>
      <c r="D34" s="20"/>
      <c r="E34" s="51"/>
      <c r="F34" s="18"/>
    </row>
  </sheetData>
  <dataValidations count="6">
    <dataValidation allowBlank="1" showInputMessage="1" showErrorMessage="1" prompt="Saldo final de la Cuenta Pública presentada y en su caso, el importe debe corresponder a la suma de la columna de monto parcial (mensual:  enero, febrero, marzo, etc.; trimestral: 1er, 2do, 3ro. o 4to.)." sqref="C25 C18 C7"/>
    <dataValidation allowBlank="1" showInputMessage="1" showErrorMessage="1" prompt="Corresponde al número de la cuenta de acuerdo al Plan de Cuentas emitido por el CONAC (DOF 22/11/2010)." sqref="A32 A18 A25 A7"/>
    <dataValidation allowBlank="1" showInputMessage="1" showErrorMessage="1" prompt="Corresponde al nombre o descripción de la cuenta de acuerdo al Plan de Cuentas emitido por el CONAC." sqref="B32 B18 B25 B7"/>
    <dataValidation allowBlank="1" showInputMessage="1" showErrorMessage="1" prompt="Saldo final de la Cuenta Pública presentada y el importe debe corresponder a la suma de la columna de monto parcial. (Municipios: enero, febrero, marzo, etc.; para Administración Estatal: 1er, 2do, 3ro. o 4to. trimestre.)" sqref="C32"/>
    <dataValidation allowBlank="1" showInputMessage="1" showErrorMessage="1" prompt="Especificar el tipo de instrumento de inversión: Bondes, Petrobonos, Cetes, Mesa de dinero, etc." sqref="D32 D18 D25 D7"/>
    <dataValidation allowBlank="1" showInputMessage="1" showErrorMessage="1" prompt="En los casos en que la inversión se localice en dos o mas tipos de instrumentos, se detallará cada una de ellas y el importe invertido." sqref="E32 E25 E7"/>
  </dataValidations>
  <pageMargins left="0.7" right="0.7" top="0.75" bottom="0.75" header="0.3" footer="0.3"/>
  <pageSetup scale="56"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E16"/>
  <sheetViews>
    <sheetView zoomScaleNormal="100" zoomScaleSheetLayoutView="100" workbookViewId="0">
      <selection activeCell="B15" sqref="B15"/>
    </sheetView>
  </sheetViews>
  <sheetFormatPr baseColWidth="10" defaultColWidth="11.44140625" defaultRowHeight="10.199999999999999" x14ac:dyDescent="0.2"/>
  <cols>
    <col min="1" max="1" width="23.88671875" style="1" customWidth="1"/>
    <col min="2" max="2" width="44" style="1" customWidth="1"/>
    <col min="3" max="3" width="15.88671875" style="31" customWidth="1"/>
    <col min="4" max="5" width="13.6640625" style="31" customWidth="1"/>
    <col min="6" max="7" width="11.44140625" style="1" customWidth="1"/>
    <col min="8" max="16384" width="11.44140625" style="1"/>
  </cols>
  <sheetData>
    <row r="1" spans="1:5" x14ac:dyDescent="0.2">
      <c r="A1" s="57" t="s">
        <v>115</v>
      </c>
      <c r="B1" s="57"/>
      <c r="E1" s="76" t="s">
        <v>524</v>
      </c>
    </row>
    <row r="2" spans="1:5" x14ac:dyDescent="0.2">
      <c r="A2" s="57" t="s">
        <v>1236</v>
      </c>
      <c r="B2" s="57"/>
      <c r="C2" s="17"/>
    </row>
    <row r="3" spans="1:5" x14ac:dyDescent="0.2">
      <c r="B3" s="57"/>
      <c r="C3" s="17"/>
    </row>
    <row r="4" spans="1:5" s="15" customFormat="1" x14ac:dyDescent="0.2">
      <c r="C4" s="17"/>
      <c r="D4" s="17"/>
      <c r="E4" s="17"/>
    </row>
    <row r="5" spans="1:5" s="71" customFormat="1" ht="11.25" customHeight="1" x14ac:dyDescent="0.3">
      <c r="A5" s="74" t="s">
        <v>218</v>
      </c>
      <c r="B5" s="74"/>
      <c r="C5" s="73"/>
      <c r="E5" s="355" t="s">
        <v>132</v>
      </c>
    </row>
    <row r="6" spans="1:5" x14ac:dyDescent="0.2">
      <c r="A6" s="60"/>
      <c r="B6" s="60"/>
      <c r="C6" s="58"/>
      <c r="D6" s="58"/>
      <c r="E6" s="58"/>
    </row>
    <row r="7" spans="1:5" ht="15" customHeight="1" x14ac:dyDescent="0.2">
      <c r="A7" s="30" t="s">
        <v>102</v>
      </c>
      <c r="B7" s="29" t="s">
        <v>101</v>
      </c>
      <c r="C7" s="354" t="s">
        <v>100</v>
      </c>
      <c r="D7" s="353">
        <v>2016</v>
      </c>
      <c r="E7" s="353">
        <v>2015</v>
      </c>
    </row>
    <row r="8" spans="1:5" x14ac:dyDescent="0.2">
      <c r="A8" s="44"/>
      <c r="B8" s="1225" t="s">
        <v>13593</v>
      </c>
      <c r="C8" s="64"/>
      <c r="D8" s="64"/>
      <c r="E8" s="64"/>
    </row>
    <row r="9" spans="1:5" x14ac:dyDescent="0.2">
      <c r="A9" s="63"/>
      <c r="B9" s="63" t="s">
        <v>1223</v>
      </c>
      <c r="C9" s="38">
        <v>0</v>
      </c>
      <c r="D9" s="38">
        <v>0</v>
      </c>
      <c r="E9" s="38">
        <v>0</v>
      </c>
    </row>
    <row r="10" spans="1:5" x14ac:dyDescent="0.2">
      <c r="A10" s="37"/>
      <c r="B10" s="37"/>
      <c r="C10" s="36"/>
      <c r="D10" s="36"/>
      <c r="E10" s="36"/>
    </row>
    <row r="11" spans="1:5" x14ac:dyDescent="0.2">
      <c r="A11" s="37"/>
      <c r="B11" s="37"/>
      <c r="C11" s="36"/>
      <c r="D11" s="36"/>
      <c r="E11" s="36"/>
    </row>
    <row r="12" spans="1:5" s="71" customFormat="1" ht="11.25" customHeight="1" x14ac:dyDescent="0.3">
      <c r="A12" s="74" t="s">
        <v>133</v>
      </c>
      <c r="B12" s="74"/>
      <c r="C12" s="73"/>
      <c r="E12" s="355" t="s">
        <v>132</v>
      </c>
    </row>
    <row r="13" spans="1:5" x14ac:dyDescent="0.2">
      <c r="A13" s="60"/>
      <c r="B13" s="60"/>
      <c r="C13" s="58"/>
      <c r="D13" s="58"/>
      <c r="E13" s="58"/>
    </row>
    <row r="14" spans="1:5" ht="15" customHeight="1" x14ac:dyDescent="0.2">
      <c r="A14" s="30" t="s">
        <v>102</v>
      </c>
      <c r="B14" s="29" t="s">
        <v>101</v>
      </c>
      <c r="C14" s="354" t="s">
        <v>100</v>
      </c>
      <c r="D14" s="353">
        <v>2016</v>
      </c>
      <c r="E14" s="353">
        <v>2015</v>
      </c>
    </row>
    <row r="15" spans="1:5" x14ac:dyDescent="0.2">
      <c r="A15" s="44"/>
      <c r="B15" s="1225" t="s">
        <v>13593</v>
      </c>
      <c r="C15" s="64"/>
      <c r="D15" s="64"/>
      <c r="E15" s="64"/>
    </row>
    <row r="16" spans="1:5" x14ac:dyDescent="0.2">
      <c r="A16" s="63"/>
      <c r="B16" s="63" t="s">
        <v>1223</v>
      </c>
      <c r="C16" s="38">
        <v>0</v>
      </c>
      <c r="D16" s="38">
        <v>0</v>
      </c>
      <c r="E16" s="38">
        <v>0</v>
      </c>
    </row>
  </sheetData>
  <dataValidations count="5">
    <dataValidation allowBlank="1" showInputMessage="1" showErrorMessage="1" prompt="Saldo final de la Cuenta Pública presentada (mensual:  enero, febrero, marzo, etc.;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2/11/2010)." sqref="A7 A14"/>
    <dataValidation allowBlank="1" showInputMessage="1" showErrorMessage="1" prompt="Saldo final al 31 de diciembre de 2012." sqref="D7 D14"/>
    <dataValidation allowBlank="1" showInputMessage="1" showErrorMessage="1" prompt="Saldo final al 31 de diciembre de 2011." sqref="E7 E14"/>
  </dataValidations>
  <pageMargins left="0.7" right="0.7" top="0.75" bottom="0.75" header="0.3" footer="0.3"/>
  <pageSetup scale="81"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J285"/>
  <sheetViews>
    <sheetView topLeftCell="A244" zoomScaleNormal="100" zoomScaleSheetLayoutView="100" workbookViewId="0">
      <selection activeCell="B275" sqref="B275"/>
    </sheetView>
  </sheetViews>
  <sheetFormatPr baseColWidth="10" defaultColWidth="11.44140625" defaultRowHeight="10.199999999999999" x14ac:dyDescent="0.2"/>
  <cols>
    <col min="1" max="1" width="27.33203125" style="375" customWidth="1"/>
    <col min="2" max="2" width="39.88671875" style="375" bestFit="1" customWidth="1"/>
    <col min="3" max="7" width="15.6640625" style="31" customWidth="1"/>
    <col min="8" max="8" width="20.88671875" style="376" customWidth="1"/>
    <col min="9" max="9" width="22.44140625" style="376" customWidth="1"/>
    <col min="10" max="10" width="150.6640625" style="375" customWidth="1"/>
    <col min="11" max="16384" width="11.44140625" style="375"/>
  </cols>
  <sheetData>
    <row r="1" spans="1:10" x14ac:dyDescent="0.2">
      <c r="A1" s="57" t="s">
        <v>115</v>
      </c>
      <c r="B1" s="57"/>
      <c r="I1" s="352" t="s">
        <v>524</v>
      </c>
    </row>
    <row r="2" spans="1:10" x14ac:dyDescent="0.2">
      <c r="A2" s="57" t="s">
        <v>1236</v>
      </c>
      <c r="B2" s="57"/>
    </row>
    <row r="3" spans="1:10" x14ac:dyDescent="0.2">
      <c r="J3" s="376"/>
    </row>
    <row r="4" spans="1:10" s="376" customFormat="1" x14ac:dyDescent="0.2">
      <c r="C4" s="17"/>
      <c r="D4" s="17"/>
      <c r="E4" s="17"/>
      <c r="F4" s="17"/>
      <c r="G4" s="17"/>
    </row>
    <row r="5" spans="1:10" ht="11.25" customHeight="1" x14ac:dyDescent="0.2">
      <c r="A5" s="35" t="s">
        <v>274</v>
      </c>
      <c r="B5" s="34"/>
      <c r="C5" s="17"/>
      <c r="D5" s="17"/>
      <c r="E5" s="107"/>
      <c r="F5" s="107"/>
      <c r="G5" s="17"/>
      <c r="I5" s="85"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85" t="s">
        <v>227</v>
      </c>
      <c r="I7" s="85" t="s">
        <v>226</v>
      </c>
    </row>
    <row r="8" spans="1:10" ht="15.9" customHeight="1" x14ac:dyDescent="0.2">
      <c r="A8" s="43" t="s">
        <v>1736</v>
      </c>
      <c r="B8" s="95" t="s">
        <v>1735</v>
      </c>
      <c r="C8" s="94">
        <v>34.799999999999997</v>
      </c>
      <c r="D8" s="94">
        <v>34.799999999999997</v>
      </c>
      <c r="E8" s="93">
        <v>0</v>
      </c>
      <c r="F8" s="93">
        <v>0</v>
      </c>
      <c r="G8" s="92">
        <v>0</v>
      </c>
      <c r="H8" s="56" t="s">
        <v>1734</v>
      </c>
      <c r="I8" s="357" t="s">
        <v>1248</v>
      </c>
    </row>
    <row r="9" spans="1:10" ht="15.9" hidden="1" customHeight="1" x14ac:dyDescent="0.2">
      <c r="A9" s="43" t="s">
        <v>1733</v>
      </c>
      <c r="B9" s="95" t="s">
        <v>1732</v>
      </c>
      <c r="C9" s="94">
        <v>0</v>
      </c>
      <c r="D9" s="93">
        <v>0</v>
      </c>
      <c r="E9" s="93">
        <v>0</v>
      </c>
      <c r="F9" s="93">
        <v>0</v>
      </c>
      <c r="G9" s="92">
        <v>0</v>
      </c>
      <c r="H9" s="56" t="s">
        <v>1231</v>
      </c>
      <c r="I9" s="357" t="s">
        <v>1231</v>
      </c>
    </row>
    <row r="10" spans="1:10" ht="15.9" hidden="1" customHeight="1" x14ac:dyDescent="0.2">
      <c r="A10" s="43" t="s">
        <v>1731</v>
      </c>
      <c r="B10" s="95" t="s">
        <v>452</v>
      </c>
      <c r="C10" s="94">
        <v>0</v>
      </c>
      <c r="D10" s="93">
        <v>0</v>
      </c>
      <c r="E10" s="93">
        <v>0</v>
      </c>
      <c r="F10" s="93">
        <v>0</v>
      </c>
      <c r="G10" s="92">
        <v>0</v>
      </c>
      <c r="H10" s="56" t="s">
        <v>1231</v>
      </c>
      <c r="I10" s="357" t="s">
        <v>1231</v>
      </c>
    </row>
    <row r="11" spans="1:10" ht="15.9" hidden="1" customHeight="1" x14ac:dyDescent="0.2">
      <c r="A11" s="43" t="s">
        <v>1730</v>
      </c>
      <c r="B11" s="95" t="s">
        <v>1729</v>
      </c>
      <c r="C11" s="94">
        <v>0</v>
      </c>
      <c r="D11" s="93">
        <v>0</v>
      </c>
      <c r="E11" s="93">
        <v>0</v>
      </c>
      <c r="F11" s="93">
        <v>0</v>
      </c>
      <c r="G11" s="92">
        <v>0</v>
      </c>
      <c r="H11" s="56" t="s">
        <v>1231</v>
      </c>
      <c r="I11" s="357" t="s">
        <v>1231</v>
      </c>
    </row>
    <row r="12" spans="1:10" ht="15.9" hidden="1" customHeight="1" x14ac:dyDescent="0.2">
      <c r="A12" s="43" t="s">
        <v>1728</v>
      </c>
      <c r="B12" s="95" t="s">
        <v>1727</v>
      </c>
      <c r="C12" s="94">
        <v>0</v>
      </c>
      <c r="D12" s="93">
        <v>0</v>
      </c>
      <c r="E12" s="93">
        <v>0</v>
      </c>
      <c r="F12" s="93">
        <v>0</v>
      </c>
      <c r="G12" s="92">
        <v>0</v>
      </c>
      <c r="H12" s="56" t="s">
        <v>1231</v>
      </c>
      <c r="I12" s="357" t="s">
        <v>1231</v>
      </c>
    </row>
    <row r="13" spans="1:10" ht="15.9" hidden="1" customHeight="1" x14ac:dyDescent="0.2">
      <c r="A13" s="43" t="s">
        <v>1726</v>
      </c>
      <c r="B13" s="95" t="s">
        <v>1688</v>
      </c>
      <c r="C13" s="94">
        <v>0</v>
      </c>
      <c r="D13" s="93">
        <v>0</v>
      </c>
      <c r="E13" s="93">
        <v>0</v>
      </c>
      <c r="F13" s="93">
        <v>0</v>
      </c>
      <c r="G13" s="92">
        <v>0</v>
      </c>
      <c r="H13" s="56" t="s">
        <v>1231</v>
      </c>
      <c r="I13" s="357" t="s">
        <v>1231</v>
      </c>
    </row>
    <row r="14" spans="1:10" ht="15.9" hidden="1" customHeight="1" x14ac:dyDescent="0.2">
      <c r="A14" s="43" t="s">
        <v>1725</v>
      </c>
      <c r="B14" s="95" t="s">
        <v>1724</v>
      </c>
      <c r="C14" s="94">
        <v>0</v>
      </c>
      <c r="D14" s="93">
        <v>0</v>
      </c>
      <c r="E14" s="93">
        <v>0</v>
      </c>
      <c r="F14" s="93">
        <v>0</v>
      </c>
      <c r="G14" s="92">
        <v>0</v>
      </c>
      <c r="H14" s="56" t="s">
        <v>1231</v>
      </c>
      <c r="I14" s="357" t="s">
        <v>1231</v>
      </c>
    </row>
    <row r="15" spans="1:10" ht="15.9" hidden="1" customHeight="1" x14ac:dyDescent="0.2">
      <c r="A15" s="43" t="s">
        <v>1723</v>
      </c>
      <c r="B15" s="95" t="s">
        <v>1609</v>
      </c>
      <c r="C15" s="94">
        <v>0</v>
      </c>
      <c r="D15" s="93">
        <v>0</v>
      </c>
      <c r="E15" s="93">
        <v>0</v>
      </c>
      <c r="F15" s="93">
        <v>0</v>
      </c>
      <c r="G15" s="92">
        <v>0</v>
      </c>
      <c r="H15" s="56" t="s">
        <v>1231</v>
      </c>
      <c r="I15" s="357" t="s">
        <v>1231</v>
      </c>
    </row>
    <row r="16" spans="1:10" ht="15.9" customHeight="1" x14ac:dyDescent="0.2">
      <c r="A16" s="43" t="s">
        <v>1722</v>
      </c>
      <c r="B16" s="95" t="s">
        <v>1721</v>
      </c>
      <c r="C16" s="94">
        <v>862.6</v>
      </c>
      <c r="D16" s="93">
        <v>0</v>
      </c>
      <c r="E16" s="93">
        <v>0</v>
      </c>
      <c r="F16" s="93">
        <v>0</v>
      </c>
      <c r="G16" s="94">
        <v>862.6</v>
      </c>
      <c r="H16" s="56" t="s">
        <v>1432</v>
      </c>
      <c r="I16" s="357" t="s">
        <v>1248</v>
      </c>
    </row>
    <row r="17" spans="1:9" ht="15.9" customHeight="1" x14ac:dyDescent="0.2">
      <c r="A17" s="43" t="s">
        <v>1720</v>
      </c>
      <c r="B17" s="95" t="s">
        <v>1719</v>
      </c>
      <c r="C17" s="94">
        <v>530</v>
      </c>
      <c r="D17" s="94">
        <v>530</v>
      </c>
      <c r="E17" s="93">
        <v>0</v>
      </c>
      <c r="F17" s="93">
        <v>0</v>
      </c>
      <c r="G17" s="92">
        <v>0</v>
      </c>
      <c r="H17" s="56" t="s">
        <v>1718</v>
      </c>
      <c r="I17" s="357" t="s">
        <v>1248</v>
      </c>
    </row>
    <row r="18" spans="1:9" ht="15.9" hidden="1" customHeight="1" x14ac:dyDescent="0.2">
      <c r="A18" s="43" t="s">
        <v>1717</v>
      </c>
      <c r="B18" s="95" t="s">
        <v>1260</v>
      </c>
      <c r="C18" s="94">
        <v>0</v>
      </c>
      <c r="D18" s="93">
        <v>0</v>
      </c>
      <c r="E18" s="93">
        <v>0</v>
      </c>
      <c r="F18" s="93">
        <v>0</v>
      </c>
      <c r="G18" s="92">
        <v>0</v>
      </c>
      <c r="H18" s="56" t="s">
        <v>1231</v>
      </c>
      <c r="I18" s="357" t="s">
        <v>1231</v>
      </c>
    </row>
    <row r="19" spans="1:9" ht="15.9" hidden="1" customHeight="1" x14ac:dyDescent="0.2">
      <c r="A19" s="43" t="s">
        <v>1716</v>
      </c>
      <c r="B19" s="95" t="s">
        <v>1715</v>
      </c>
      <c r="C19" s="94">
        <v>0</v>
      </c>
      <c r="D19" s="93">
        <v>0</v>
      </c>
      <c r="E19" s="93">
        <v>0</v>
      </c>
      <c r="F19" s="93">
        <v>0</v>
      </c>
      <c r="G19" s="92">
        <v>0</v>
      </c>
      <c r="H19" s="56" t="s">
        <v>1231</v>
      </c>
      <c r="I19" s="357" t="s">
        <v>1231</v>
      </c>
    </row>
    <row r="20" spans="1:9" ht="15.9" hidden="1" customHeight="1" x14ac:dyDescent="0.2">
      <c r="A20" s="43" t="s">
        <v>1714</v>
      </c>
      <c r="B20" s="95" t="s">
        <v>1621</v>
      </c>
      <c r="C20" s="94">
        <v>0</v>
      </c>
      <c r="D20" s="93">
        <v>0</v>
      </c>
      <c r="E20" s="93">
        <v>0</v>
      </c>
      <c r="F20" s="93">
        <v>0</v>
      </c>
      <c r="G20" s="92">
        <v>0</v>
      </c>
      <c r="H20" s="56" t="s">
        <v>1231</v>
      </c>
      <c r="I20" s="357" t="s">
        <v>1231</v>
      </c>
    </row>
    <row r="21" spans="1:9" ht="15.9" hidden="1" customHeight="1" x14ac:dyDescent="0.2">
      <c r="A21" s="43" t="s">
        <v>1713</v>
      </c>
      <c r="B21" s="95" t="s">
        <v>1586</v>
      </c>
      <c r="C21" s="94">
        <v>0</v>
      </c>
      <c r="D21" s="93">
        <v>0</v>
      </c>
      <c r="E21" s="93">
        <v>0</v>
      </c>
      <c r="F21" s="93">
        <v>0</v>
      </c>
      <c r="G21" s="92">
        <v>0</v>
      </c>
      <c r="H21" s="56" t="s">
        <v>1231</v>
      </c>
      <c r="I21" s="357" t="s">
        <v>1231</v>
      </c>
    </row>
    <row r="22" spans="1:9" ht="15.9" hidden="1" customHeight="1" x14ac:dyDescent="0.2">
      <c r="A22" s="43" t="s">
        <v>1712</v>
      </c>
      <c r="B22" s="95" t="s">
        <v>1582</v>
      </c>
      <c r="C22" s="94">
        <v>0</v>
      </c>
      <c r="D22" s="93">
        <v>0</v>
      </c>
      <c r="E22" s="93">
        <v>0</v>
      </c>
      <c r="F22" s="93">
        <v>0</v>
      </c>
      <c r="G22" s="92">
        <v>0</v>
      </c>
      <c r="H22" s="56" t="s">
        <v>1231</v>
      </c>
      <c r="I22" s="357" t="s">
        <v>1231</v>
      </c>
    </row>
    <row r="23" spans="1:9" ht="15.9" hidden="1" customHeight="1" x14ac:dyDescent="0.2">
      <c r="A23" s="43" t="s">
        <v>1711</v>
      </c>
      <c r="B23" s="95" t="s">
        <v>1710</v>
      </c>
      <c r="C23" s="94">
        <v>0</v>
      </c>
      <c r="D23" s="93">
        <v>0</v>
      </c>
      <c r="E23" s="93">
        <v>0</v>
      </c>
      <c r="F23" s="93">
        <v>0</v>
      </c>
      <c r="G23" s="92">
        <v>0</v>
      </c>
      <c r="H23" s="56" t="s">
        <v>1231</v>
      </c>
      <c r="I23" s="357" t="s">
        <v>1231</v>
      </c>
    </row>
    <row r="24" spans="1:9" ht="15.9" hidden="1" customHeight="1" x14ac:dyDescent="0.2">
      <c r="A24" s="43" t="s">
        <v>1709</v>
      </c>
      <c r="B24" s="95" t="s">
        <v>1708</v>
      </c>
      <c r="C24" s="94">
        <v>0</v>
      </c>
      <c r="D24" s="93">
        <v>0</v>
      </c>
      <c r="E24" s="93">
        <v>0</v>
      </c>
      <c r="F24" s="93">
        <v>0</v>
      </c>
      <c r="G24" s="92">
        <v>0</v>
      </c>
      <c r="H24" s="56" t="s">
        <v>1231</v>
      </c>
      <c r="I24" s="357" t="s">
        <v>1231</v>
      </c>
    </row>
    <row r="25" spans="1:9" ht="15.9" hidden="1" customHeight="1" x14ac:dyDescent="0.2">
      <c r="A25" s="43" t="s">
        <v>1707</v>
      </c>
      <c r="B25" s="95" t="s">
        <v>1537</v>
      </c>
      <c r="C25" s="94">
        <v>0</v>
      </c>
      <c r="D25" s="93">
        <v>0</v>
      </c>
      <c r="E25" s="93">
        <v>0</v>
      </c>
      <c r="F25" s="93">
        <v>0</v>
      </c>
      <c r="G25" s="92">
        <v>0</v>
      </c>
      <c r="H25" s="56" t="s">
        <v>1231</v>
      </c>
      <c r="I25" s="357" t="s">
        <v>1231</v>
      </c>
    </row>
    <row r="26" spans="1:9" ht="15.9" hidden="1" customHeight="1" x14ac:dyDescent="0.2">
      <c r="A26" s="43" t="s">
        <v>1706</v>
      </c>
      <c r="B26" s="95" t="s">
        <v>1576</v>
      </c>
      <c r="C26" s="94">
        <v>0</v>
      </c>
      <c r="D26" s="93">
        <v>0</v>
      </c>
      <c r="E26" s="93">
        <v>0</v>
      </c>
      <c r="F26" s="93">
        <v>0</v>
      </c>
      <c r="G26" s="92">
        <v>0</v>
      </c>
      <c r="H26" s="56" t="s">
        <v>1231</v>
      </c>
      <c r="I26" s="357" t="s">
        <v>1231</v>
      </c>
    </row>
    <row r="27" spans="1:9" ht="15.9" hidden="1" customHeight="1" x14ac:dyDescent="0.2">
      <c r="A27" s="43" t="s">
        <v>1705</v>
      </c>
      <c r="B27" s="95" t="s">
        <v>1704</v>
      </c>
      <c r="C27" s="94">
        <v>0</v>
      </c>
      <c r="D27" s="93">
        <v>0</v>
      </c>
      <c r="E27" s="93">
        <v>0</v>
      </c>
      <c r="F27" s="93">
        <v>0</v>
      </c>
      <c r="G27" s="92">
        <v>0</v>
      </c>
      <c r="H27" s="56" t="s">
        <v>1231</v>
      </c>
      <c r="I27" s="357" t="s">
        <v>1231</v>
      </c>
    </row>
    <row r="28" spans="1:9" ht="15.9" hidden="1" customHeight="1" x14ac:dyDescent="0.2">
      <c r="A28" s="43" t="s">
        <v>1703</v>
      </c>
      <c r="B28" s="95" t="s">
        <v>1702</v>
      </c>
      <c r="C28" s="94">
        <v>0</v>
      </c>
      <c r="D28" s="93">
        <v>0</v>
      </c>
      <c r="E28" s="93">
        <v>0</v>
      </c>
      <c r="F28" s="93">
        <v>0</v>
      </c>
      <c r="G28" s="92">
        <v>0</v>
      </c>
      <c r="H28" s="56" t="s">
        <v>1231</v>
      </c>
      <c r="I28" s="357" t="s">
        <v>1231</v>
      </c>
    </row>
    <row r="29" spans="1:9" ht="15.9" hidden="1" customHeight="1" x14ac:dyDescent="0.2">
      <c r="A29" s="43" t="s">
        <v>1701</v>
      </c>
      <c r="B29" s="95" t="s">
        <v>1250</v>
      </c>
      <c r="C29" s="94">
        <v>0</v>
      </c>
      <c r="D29" s="93">
        <v>0</v>
      </c>
      <c r="E29" s="93">
        <v>0</v>
      </c>
      <c r="F29" s="93">
        <v>0</v>
      </c>
      <c r="G29" s="92">
        <v>0</v>
      </c>
      <c r="H29" s="56" t="s">
        <v>1231</v>
      </c>
      <c r="I29" s="357" t="s">
        <v>1231</v>
      </c>
    </row>
    <row r="30" spans="1:9" ht="15.9" hidden="1" customHeight="1" x14ac:dyDescent="0.2">
      <c r="A30" s="43" t="s">
        <v>1700</v>
      </c>
      <c r="B30" s="95" t="s">
        <v>1699</v>
      </c>
      <c r="C30" s="94">
        <v>0</v>
      </c>
      <c r="D30" s="93">
        <v>0</v>
      </c>
      <c r="E30" s="93">
        <v>0</v>
      </c>
      <c r="F30" s="93">
        <v>0</v>
      </c>
      <c r="G30" s="92">
        <v>0</v>
      </c>
      <c r="H30" s="56" t="s">
        <v>1231</v>
      </c>
      <c r="I30" s="357" t="s">
        <v>1231</v>
      </c>
    </row>
    <row r="31" spans="1:9" ht="15.9" hidden="1" customHeight="1" x14ac:dyDescent="0.2">
      <c r="A31" s="43" t="s">
        <v>1698</v>
      </c>
      <c r="B31" s="95" t="s">
        <v>1697</v>
      </c>
      <c r="C31" s="94">
        <v>0</v>
      </c>
      <c r="D31" s="93">
        <v>0</v>
      </c>
      <c r="E31" s="93">
        <v>0</v>
      </c>
      <c r="F31" s="93">
        <v>0</v>
      </c>
      <c r="G31" s="92">
        <v>0</v>
      </c>
      <c r="H31" s="56" t="s">
        <v>1231</v>
      </c>
      <c r="I31" s="357" t="s">
        <v>1231</v>
      </c>
    </row>
    <row r="32" spans="1:9" ht="15.9" hidden="1" customHeight="1" x14ac:dyDescent="0.2">
      <c r="A32" s="43" t="s">
        <v>1696</v>
      </c>
      <c r="B32" s="95" t="s">
        <v>1695</v>
      </c>
      <c r="C32" s="94">
        <v>0</v>
      </c>
      <c r="D32" s="93">
        <v>0</v>
      </c>
      <c r="E32" s="93">
        <v>0</v>
      </c>
      <c r="F32" s="93">
        <v>0</v>
      </c>
      <c r="G32" s="92">
        <v>0</v>
      </c>
      <c r="H32" s="56" t="s">
        <v>1231</v>
      </c>
      <c r="I32" s="357" t="s">
        <v>1231</v>
      </c>
    </row>
    <row r="33" spans="1:9" ht="15.9" hidden="1" customHeight="1" x14ac:dyDescent="0.2">
      <c r="A33" s="43" t="s">
        <v>1694</v>
      </c>
      <c r="B33" s="95" t="s">
        <v>1693</v>
      </c>
      <c r="C33" s="94">
        <v>0</v>
      </c>
      <c r="D33" s="93">
        <v>0</v>
      </c>
      <c r="E33" s="93">
        <v>0</v>
      </c>
      <c r="F33" s="93">
        <v>0</v>
      </c>
      <c r="G33" s="92">
        <v>0</v>
      </c>
      <c r="H33" s="56" t="s">
        <v>1231</v>
      </c>
      <c r="I33" s="357" t="s">
        <v>1231</v>
      </c>
    </row>
    <row r="34" spans="1:9" ht="15.9" hidden="1" customHeight="1" x14ac:dyDescent="0.2">
      <c r="A34" s="43" t="s">
        <v>1692</v>
      </c>
      <c r="B34" s="95" t="s">
        <v>1634</v>
      </c>
      <c r="C34" s="94">
        <v>0</v>
      </c>
      <c r="D34" s="93">
        <v>0</v>
      </c>
      <c r="E34" s="93">
        <v>0</v>
      </c>
      <c r="F34" s="93">
        <v>0</v>
      </c>
      <c r="G34" s="92">
        <v>0</v>
      </c>
      <c r="H34" s="56" t="s">
        <v>1231</v>
      </c>
      <c r="I34" s="357" t="s">
        <v>1231</v>
      </c>
    </row>
    <row r="35" spans="1:9" ht="15.9" hidden="1" customHeight="1" x14ac:dyDescent="0.2">
      <c r="A35" s="43" t="s">
        <v>1691</v>
      </c>
      <c r="B35" s="95" t="s">
        <v>1690</v>
      </c>
      <c r="C35" s="94">
        <v>0</v>
      </c>
      <c r="D35" s="93">
        <v>0</v>
      </c>
      <c r="E35" s="93">
        <v>0</v>
      </c>
      <c r="F35" s="93">
        <v>0</v>
      </c>
      <c r="G35" s="92">
        <v>0</v>
      </c>
      <c r="H35" s="56" t="s">
        <v>1231</v>
      </c>
      <c r="I35" s="357" t="s">
        <v>1231</v>
      </c>
    </row>
    <row r="36" spans="1:9" ht="15.9" hidden="1" customHeight="1" x14ac:dyDescent="0.2">
      <c r="A36" s="43" t="s">
        <v>1689</v>
      </c>
      <c r="B36" s="95" t="s">
        <v>1688</v>
      </c>
      <c r="C36" s="94">
        <v>0</v>
      </c>
      <c r="D36" s="93">
        <v>0</v>
      </c>
      <c r="E36" s="93">
        <v>0</v>
      </c>
      <c r="F36" s="93">
        <v>0</v>
      </c>
      <c r="G36" s="92">
        <v>0</v>
      </c>
      <c r="H36" s="56" t="s">
        <v>1231</v>
      </c>
      <c r="I36" s="357" t="s">
        <v>1231</v>
      </c>
    </row>
    <row r="37" spans="1:9" ht="15.9" customHeight="1" x14ac:dyDescent="0.2">
      <c r="A37" s="43" t="s">
        <v>1687</v>
      </c>
      <c r="B37" s="95" t="s">
        <v>1686</v>
      </c>
      <c r="C37" s="94">
        <v>265</v>
      </c>
      <c r="D37" s="94">
        <v>265</v>
      </c>
      <c r="E37" s="93">
        <v>0</v>
      </c>
      <c r="F37" s="93">
        <v>0</v>
      </c>
      <c r="G37" s="92">
        <v>0</v>
      </c>
      <c r="H37" s="56" t="s">
        <v>1270</v>
      </c>
      <c r="I37" s="357" t="s">
        <v>1248</v>
      </c>
    </row>
    <row r="38" spans="1:9" ht="15.9" hidden="1" customHeight="1" x14ac:dyDescent="0.2">
      <c r="A38" s="43" t="s">
        <v>1685</v>
      </c>
      <c r="B38" s="95" t="s">
        <v>1684</v>
      </c>
      <c r="C38" s="94">
        <v>0</v>
      </c>
      <c r="D38" s="93">
        <v>0</v>
      </c>
      <c r="E38" s="93">
        <v>0</v>
      </c>
      <c r="F38" s="93">
        <v>0</v>
      </c>
      <c r="G38" s="92">
        <v>0</v>
      </c>
      <c r="H38" s="56" t="s">
        <v>1231</v>
      </c>
      <c r="I38" s="357" t="s">
        <v>1231</v>
      </c>
    </row>
    <row r="39" spans="1:9" ht="15.9" hidden="1" customHeight="1" x14ac:dyDescent="0.2">
      <c r="A39" s="43" t="s">
        <v>1683</v>
      </c>
      <c r="B39" s="95" t="s">
        <v>1682</v>
      </c>
      <c r="C39" s="94">
        <v>0</v>
      </c>
      <c r="D39" s="93">
        <v>0</v>
      </c>
      <c r="E39" s="93">
        <v>0</v>
      </c>
      <c r="F39" s="93">
        <v>0</v>
      </c>
      <c r="G39" s="92">
        <v>0</v>
      </c>
      <c r="H39" s="56" t="s">
        <v>1231</v>
      </c>
      <c r="I39" s="357" t="s">
        <v>1231</v>
      </c>
    </row>
    <row r="40" spans="1:9" ht="15.9" hidden="1" customHeight="1" x14ac:dyDescent="0.2">
      <c r="A40" s="43" t="s">
        <v>1681</v>
      </c>
      <c r="B40" s="95" t="s">
        <v>1680</v>
      </c>
      <c r="C40" s="94">
        <v>0</v>
      </c>
      <c r="D40" s="93">
        <v>0</v>
      </c>
      <c r="E40" s="93">
        <v>0</v>
      </c>
      <c r="F40" s="93">
        <v>0</v>
      </c>
      <c r="G40" s="92">
        <v>0</v>
      </c>
      <c r="H40" s="56" t="s">
        <v>1231</v>
      </c>
      <c r="I40" s="357" t="s">
        <v>1231</v>
      </c>
    </row>
    <row r="41" spans="1:9" ht="15.9" hidden="1" customHeight="1" x14ac:dyDescent="0.2">
      <c r="A41" s="43" t="s">
        <v>1679</v>
      </c>
      <c r="B41" s="95" t="s">
        <v>1678</v>
      </c>
      <c r="C41" s="94">
        <v>0</v>
      </c>
      <c r="D41" s="93">
        <v>0</v>
      </c>
      <c r="E41" s="93">
        <v>0</v>
      </c>
      <c r="F41" s="93">
        <v>0</v>
      </c>
      <c r="G41" s="92">
        <v>0</v>
      </c>
      <c r="H41" s="56" t="s">
        <v>1231</v>
      </c>
      <c r="I41" s="357" t="s">
        <v>1231</v>
      </c>
    </row>
    <row r="42" spans="1:9" ht="15.9" hidden="1" customHeight="1" x14ac:dyDescent="0.2">
      <c r="A42" s="43" t="s">
        <v>1677</v>
      </c>
      <c r="B42" s="95" t="s">
        <v>1676</v>
      </c>
      <c r="C42" s="94">
        <v>0</v>
      </c>
      <c r="D42" s="93">
        <v>0</v>
      </c>
      <c r="E42" s="93">
        <v>0</v>
      </c>
      <c r="F42" s="93">
        <v>0</v>
      </c>
      <c r="G42" s="92">
        <v>0</v>
      </c>
      <c r="H42" s="56" t="s">
        <v>1231</v>
      </c>
      <c r="I42" s="357" t="s">
        <v>1231</v>
      </c>
    </row>
    <row r="43" spans="1:9" ht="15.9" hidden="1" customHeight="1" x14ac:dyDescent="0.2">
      <c r="A43" s="43" t="s">
        <v>1675</v>
      </c>
      <c r="B43" s="95" t="s">
        <v>1674</v>
      </c>
      <c r="C43" s="94">
        <v>0</v>
      </c>
      <c r="D43" s="93">
        <v>0</v>
      </c>
      <c r="E43" s="93">
        <v>0</v>
      </c>
      <c r="F43" s="93">
        <v>0</v>
      </c>
      <c r="G43" s="92">
        <v>0</v>
      </c>
      <c r="H43" s="56" t="s">
        <v>1231</v>
      </c>
      <c r="I43" s="357" t="s">
        <v>1231</v>
      </c>
    </row>
    <row r="44" spans="1:9" ht="15.9" hidden="1" customHeight="1" x14ac:dyDescent="0.2">
      <c r="A44" s="43" t="s">
        <v>1673</v>
      </c>
      <c r="B44" s="95" t="s">
        <v>1672</v>
      </c>
      <c r="C44" s="94">
        <v>0</v>
      </c>
      <c r="D44" s="93">
        <v>0</v>
      </c>
      <c r="E44" s="93">
        <v>0</v>
      </c>
      <c r="F44" s="93">
        <v>0</v>
      </c>
      <c r="G44" s="92">
        <v>0</v>
      </c>
      <c r="H44" s="56" t="s">
        <v>1231</v>
      </c>
      <c r="I44" s="357" t="s">
        <v>1231</v>
      </c>
    </row>
    <row r="45" spans="1:9" ht="15.9" hidden="1" customHeight="1" x14ac:dyDescent="0.2">
      <c r="A45" s="43" t="s">
        <v>1671</v>
      </c>
      <c r="B45" s="95" t="s">
        <v>1670</v>
      </c>
      <c r="C45" s="94">
        <v>0</v>
      </c>
      <c r="D45" s="93">
        <v>0</v>
      </c>
      <c r="E45" s="93">
        <v>0</v>
      </c>
      <c r="F45" s="93">
        <v>0</v>
      </c>
      <c r="G45" s="92">
        <v>0</v>
      </c>
      <c r="H45" s="56" t="s">
        <v>1231</v>
      </c>
      <c r="I45" s="357" t="s">
        <v>1231</v>
      </c>
    </row>
    <row r="46" spans="1:9" ht="15.9" hidden="1" customHeight="1" x14ac:dyDescent="0.2">
      <c r="A46" s="43" t="s">
        <v>1669</v>
      </c>
      <c r="B46" s="95" t="s">
        <v>1668</v>
      </c>
      <c r="C46" s="94">
        <v>0</v>
      </c>
      <c r="D46" s="93">
        <v>0</v>
      </c>
      <c r="E46" s="93">
        <v>0</v>
      </c>
      <c r="F46" s="93">
        <v>0</v>
      </c>
      <c r="G46" s="92">
        <v>0</v>
      </c>
      <c r="H46" s="56" t="s">
        <v>1231</v>
      </c>
      <c r="I46" s="357" t="s">
        <v>1231</v>
      </c>
    </row>
    <row r="47" spans="1:9" ht="15.9" hidden="1" customHeight="1" x14ac:dyDescent="0.2">
      <c r="A47" s="43" t="s">
        <v>1667</v>
      </c>
      <c r="B47" s="95" t="s">
        <v>1666</v>
      </c>
      <c r="C47" s="94">
        <v>0</v>
      </c>
      <c r="D47" s="93">
        <v>0</v>
      </c>
      <c r="E47" s="93">
        <v>0</v>
      </c>
      <c r="F47" s="93">
        <v>0</v>
      </c>
      <c r="G47" s="92">
        <v>0</v>
      </c>
      <c r="H47" s="56" t="s">
        <v>1231</v>
      </c>
      <c r="I47" s="357" t="s">
        <v>1231</v>
      </c>
    </row>
    <row r="48" spans="1:9" ht="15.9" hidden="1" customHeight="1" x14ac:dyDescent="0.2">
      <c r="A48" s="43" t="s">
        <v>1665</v>
      </c>
      <c r="B48" s="95" t="s">
        <v>1664</v>
      </c>
      <c r="C48" s="94">
        <v>0</v>
      </c>
      <c r="D48" s="93">
        <v>0</v>
      </c>
      <c r="E48" s="93">
        <v>0</v>
      </c>
      <c r="F48" s="93">
        <v>0</v>
      </c>
      <c r="G48" s="92">
        <v>0</v>
      </c>
      <c r="H48" s="56" t="s">
        <v>1231</v>
      </c>
      <c r="I48" s="357" t="s">
        <v>1231</v>
      </c>
    </row>
    <row r="49" spans="1:9" ht="15.9" hidden="1" customHeight="1" x14ac:dyDescent="0.2">
      <c r="A49" s="43" t="s">
        <v>1663</v>
      </c>
      <c r="B49" s="95" t="s">
        <v>1662</v>
      </c>
      <c r="C49" s="94">
        <v>0</v>
      </c>
      <c r="D49" s="93">
        <v>0</v>
      </c>
      <c r="E49" s="93">
        <v>0</v>
      </c>
      <c r="F49" s="93">
        <v>0</v>
      </c>
      <c r="G49" s="92">
        <v>0</v>
      </c>
      <c r="H49" s="56" t="s">
        <v>1231</v>
      </c>
      <c r="I49" s="357" t="s">
        <v>1231</v>
      </c>
    </row>
    <row r="50" spans="1:9" ht="15.9" hidden="1" customHeight="1" x14ac:dyDescent="0.2">
      <c r="A50" s="43" t="s">
        <v>1661</v>
      </c>
      <c r="B50" s="95" t="s">
        <v>1660</v>
      </c>
      <c r="C50" s="94">
        <v>0</v>
      </c>
      <c r="D50" s="93">
        <v>0</v>
      </c>
      <c r="E50" s="93">
        <v>0</v>
      </c>
      <c r="F50" s="93">
        <v>0</v>
      </c>
      <c r="G50" s="92">
        <v>0</v>
      </c>
      <c r="H50" s="56" t="s">
        <v>1231</v>
      </c>
      <c r="I50" s="357" t="s">
        <v>1231</v>
      </c>
    </row>
    <row r="51" spans="1:9" ht="15.9" hidden="1" customHeight="1" x14ac:dyDescent="0.2">
      <c r="A51" s="43" t="s">
        <v>1659</v>
      </c>
      <c r="B51" s="95" t="s">
        <v>1658</v>
      </c>
      <c r="C51" s="94">
        <v>0</v>
      </c>
      <c r="D51" s="93">
        <v>0</v>
      </c>
      <c r="E51" s="93">
        <v>0</v>
      </c>
      <c r="F51" s="93">
        <v>0</v>
      </c>
      <c r="G51" s="92">
        <v>0</v>
      </c>
      <c r="H51" s="56" t="s">
        <v>1231</v>
      </c>
      <c r="I51" s="357" t="s">
        <v>1231</v>
      </c>
    </row>
    <row r="52" spans="1:9" ht="15.9" hidden="1" customHeight="1" x14ac:dyDescent="0.2">
      <c r="A52" s="43" t="s">
        <v>1657</v>
      </c>
      <c r="B52" s="95" t="s">
        <v>1656</v>
      </c>
      <c r="C52" s="94">
        <v>0</v>
      </c>
      <c r="D52" s="93">
        <v>0</v>
      </c>
      <c r="E52" s="93">
        <v>0</v>
      </c>
      <c r="F52" s="93">
        <v>0</v>
      </c>
      <c r="G52" s="92">
        <v>0</v>
      </c>
      <c r="H52" s="56" t="s">
        <v>1231</v>
      </c>
      <c r="I52" s="357" t="s">
        <v>1231</v>
      </c>
    </row>
    <row r="53" spans="1:9" ht="15.9" hidden="1" customHeight="1" x14ac:dyDescent="0.2">
      <c r="A53" s="43" t="s">
        <v>1655</v>
      </c>
      <c r="B53" s="95" t="s">
        <v>1654</v>
      </c>
      <c r="C53" s="94">
        <v>0</v>
      </c>
      <c r="D53" s="93">
        <v>0</v>
      </c>
      <c r="E53" s="93">
        <v>0</v>
      </c>
      <c r="F53" s="93">
        <v>0</v>
      </c>
      <c r="G53" s="92">
        <v>0</v>
      </c>
      <c r="H53" s="56" t="s">
        <v>1231</v>
      </c>
      <c r="I53" s="357" t="s">
        <v>1231</v>
      </c>
    </row>
    <row r="54" spans="1:9" ht="15.9" hidden="1" customHeight="1" x14ac:dyDescent="0.2">
      <c r="A54" s="43" t="s">
        <v>1653</v>
      </c>
      <c r="B54" s="95" t="s">
        <v>1652</v>
      </c>
      <c r="C54" s="94">
        <v>0</v>
      </c>
      <c r="D54" s="93">
        <v>0</v>
      </c>
      <c r="E54" s="93">
        <v>0</v>
      </c>
      <c r="F54" s="93">
        <v>0</v>
      </c>
      <c r="G54" s="92">
        <v>0</v>
      </c>
      <c r="H54" s="56" t="s">
        <v>1231</v>
      </c>
      <c r="I54" s="357" t="s">
        <v>1231</v>
      </c>
    </row>
    <row r="55" spans="1:9" ht="15.9" hidden="1" customHeight="1" x14ac:dyDescent="0.2">
      <c r="A55" s="43" t="s">
        <v>1651</v>
      </c>
      <c r="B55" s="95" t="s">
        <v>1650</v>
      </c>
      <c r="C55" s="94">
        <v>0</v>
      </c>
      <c r="D55" s="93">
        <v>0</v>
      </c>
      <c r="E55" s="93">
        <v>0</v>
      </c>
      <c r="F55" s="93">
        <v>0</v>
      </c>
      <c r="G55" s="92">
        <v>0</v>
      </c>
      <c r="H55" s="56" t="s">
        <v>1231</v>
      </c>
      <c r="I55" s="357" t="s">
        <v>1231</v>
      </c>
    </row>
    <row r="56" spans="1:9" ht="15.9" hidden="1" customHeight="1" x14ac:dyDescent="0.2">
      <c r="A56" s="43" t="s">
        <v>1649</v>
      </c>
      <c r="B56" s="95" t="s">
        <v>1648</v>
      </c>
      <c r="C56" s="94">
        <v>0</v>
      </c>
      <c r="D56" s="93">
        <v>0</v>
      </c>
      <c r="E56" s="93">
        <v>0</v>
      </c>
      <c r="F56" s="93">
        <v>0</v>
      </c>
      <c r="G56" s="92">
        <v>0</v>
      </c>
      <c r="H56" s="56" t="s">
        <v>1231</v>
      </c>
      <c r="I56" s="357" t="s">
        <v>1231</v>
      </c>
    </row>
    <row r="57" spans="1:9" ht="15.9" hidden="1" customHeight="1" x14ac:dyDescent="0.2">
      <c r="A57" s="43" t="s">
        <v>1647</v>
      </c>
      <c r="B57" s="95" t="s">
        <v>1646</v>
      </c>
      <c r="C57" s="94">
        <v>0</v>
      </c>
      <c r="D57" s="93">
        <v>0</v>
      </c>
      <c r="E57" s="93">
        <v>0</v>
      </c>
      <c r="F57" s="93">
        <v>0</v>
      </c>
      <c r="G57" s="92">
        <v>0</v>
      </c>
      <c r="H57" s="56" t="s">
        <v>1231</v>
      </c>
      <c r="I57" s="357" t="s">
        <v>1231</v>
      </c>
    </row>
    <row r="58" spans="1:9" ht="15.9" hidden="1" customHeight="1" x14ac:dyDescent="0.2">
      <c r="A58" s="43" t="s">
        <v>1645</v>
      </c>
      <c r="B58" s="95" t="s">
        <v>1644</v>
      </c>
      <c r="C58" s="94">
        <v>0</v>
      </c>
      <c r="D58" s="93">
        <v>0</v>
      </c>
      <c r="E58" s="93">
        <v>0</v>
      </c>
      <c r="F58" s="93">
        <v>0</v>
      </c>
      <c r="G58" s="92">
        <v>0</v>
      </c>
      <c r="H58" s="56" t="s">
        <v>1231</v>
      </c>
      <c r="I58" s="357" t="s">
        <v>1231</v>
      </c>
    </row>
    <row r="59" spans="1:9" ht="15.9" hidden="1" customHeight="1" x14ac:dyDescent="0.2">
      <c r="A59" s="43" t="s">
        <v>1643</v>
      </c>
      <c r="B59" s="95" t="s">
        <v>1264</v>
      </c>
      <c r="C59" s="94">
        <v>0</v>
      </c>
      <c r="D59" s="93">
        <v>0</v>
      </c>
      <c r="E59" s="93">
        <v>0</v>
      </c>
      <c r="F59" s="93">
        <v>0</v>
      </c>
      <c r="G59" s="92">
        <v>0</v>
      </c>
      <c r="H59" s="56" t="s">
        <v>1231</v>
      </c>
      <c r="I59" s="357" t="s">
        <v>1231</v>
      </c>
    </row>
    <row r="60" spans="1:9" ht="15.9" hidden="1" customHeight="1" x14ac:dyDescent="0.2">
      <c r="A60" s="43" t="s">
        <v>1642</v>
      </c>
      <c r="B60" s="95" t="s">
        <v>1262</v>
      </c>
      <c r="C60" s="94">
        <v>0</v>
      </c>
      <c r="D60" s="93">
        <v>0</v>
      </c>
      <c r="E60" s="93">
        <v>0</v>
      </c>
      <c r="F60" s="93">
        <v>0</v>
      </c>
      <c r="G60" s="92">
        <v>0</v>
      </c>
      <c r="H60" s="56" t="s">
        <v>1231</v>
      </c>
      <c r="I60" s="357" t="s">
        <v>1231</v>
      </c>
    </row>
    <row r="61" spans="1:9" ht="15.9" hidden="1" customHeight="1" x14ac:dyDescent="0.2">
      <c r="A61" s="43" t="s">
        <v>1641</v>
      </c>
      <c r="B61" s="95" t="s">
        <v>1640</v>
      </c>
      <c r="C61" s="94">
        <v>0</v>
      </c>
      <c r="D61" s="93">
        <v>0</v>
      </c>
      <c r="E61" s="93">
        <v>0</v>
      </c>
      <c r="F61" s="93">
        <v>0</v>
      </c>
      <c r="G61" s="92">
        <v>0</v>
      </c>
      <c r="H61" s="56" t="s">
        <v>1231</v>
      </c>
      <c r="I61" s="357" t="s">
        <v>1231</v>
      </c>
    </row>
    <row r="62" spans="1:9" ht="15.9" hidden="1" customHeight="1" x14ac:dyDescent="0.2">
      <c r="A62" s="43" t="s">
        <v>1639</v>
      </c>
      <c r="B62" s="95" t="s">
        <v>1638</v>
      </c>
      <c r="C62" s="94">
        <v>0</v>
      </c>
      <c r="D62" s="93">
        <v>0</v>
      </c>
      <c r="E62" s="93">
        <v>0</v>
      </c>
      <c r="F62" s="93">
        <v>0</v>
      </c>
      <c r="G62" s="92">
        <v>0</v>
      </c>
      <c r="H62" s="56" t="s">
        <v>1231</v>
      </c>
      <c r="I62" s="357" t="s">
        <v>1231</v>
      </c>
    </row>
    <row r="63" spans="1:9" ht="15.9" hidden="1" customHeight="1" x14ac:dyDescent="0.2">
      <c r="A63" s="43" t="s">
        <v>1637</v>
      </c>
      <c r="B63" s="95" t="s">
        <v>1636</v>
      </c>
      <c r="C63" s="94">
        <v>0</v>
      </c>
      <c r="D63" s="93">
        <v>0</v>
      </c>
      <c r="E63" s="93">
        <v>0</v>
      </c>
      <c r="F63" s="93">
        <v>0</v>
      </c>
      <c r="G63" s="92">
        <v>0</v>
      </c>
      <c r="H63" s="56" t="s">
        <v>1231</v>
      </c>
      <c r="I63" s="357" t="s">
        <v>1231</v>
      </c>
    </row>
    <row r="64" spans="1:9" ht="15.9" hidden="1" customHeight="1" x14ac:dyDescent="0.2">
      <c r="A64" s="43" t="s">
        <v>1635</v>
      </c>
      <c r="B64" s="95" t="s">
        <v>1634</v>
      </c>
      <c r="C64" s="94">
        <v>0</v>
      </c>
      <c r="D64" s="93">
        <v>0</v>
      </c>
      <c r="E64" s="93">
        <v>0</v>
      </c>
      <c r="F64" s="93">
        <v>0</v>
      </c>
      <c r="G64" s="92">
        <v>0</v>
      </c>
      <c r="H64" s="56" t="s">
        <v>1231</v>
      </c>
      <c r="I64" s="357" t="s">
        <v>1231</v>
      </c>
    </row>
    <row r="65" spans="1:9" ht="15.9" customHeight="1" x14ac:dyDescent="0.2">
      <c r="A65" s="43" t="s">
        <v>1633</v>
      </c>
      <c r="B65" s="95" t="s">
        <v>1632</v>
      </c>
      <c r="C65" s="94">
        <v>35.5</v>
      </c>
      <c r="D65" s="94">
        <v>35.5</v>
      </c>
      <c r="E65" s="93">
        <v>0</v>
      </c>
      <c r="F65" s="93">
        <v>0</v>
      </c>
      <c r="G65" s="92">
        <v>0</v>
      </c>
      <c r="H65" s="56" t="s">
        <v>1631</v>
      </c>
      <c r="I65" s="357" t="s">
        <v>1248</v>
      </c>
    </row>
    <row r="66" spans="1:9" ht="15.9" hidden="1" customHeight="1" x14ac:dyDescent="0.2">
      <c r="A66" s="43" t="s">
        <v>1630</v>
      </c>
      <c r="B66" s="95" t="s">
        <v>1457</v>
      </c>
      <c r="C66" s="94">
        <v>0</v>
      </c>
      <c r="D66" s="93">
        <v>0</v>
      </c>
      <c r="E66" s="93">
        <v>0</v>
      </c>
      <c r="F66" s="93">
        <v>0</v>
      </c>
      <c r="G66" s="92">
        <v>0</v>
      </c>
      <c r="H66" s="56" t="s">
        <v>1231</v>
      </c>
      <c r="I66" s="357" t="s">
        <v>1231</v>
      </c>
    </row>
    <row r="67" spans="1:9" ht="15.9" hidden="1" customHeight="1" x14ac:dyDescent="0.2">
      <c r="A67" s="43" t="s">
        <v>1629</v>
      </c>
      <c r="B67" s="95" t="s">
        <v>1628</v>
      </c>
      <c r="C67" s="94">
        <v>0</v>
      </c>
      <c r="D67" s="93">
        <v>0</v>
      </c>
      <c r="E67" s="93">
        <v>0</v>
      </c>
      <c r="F67" s="93">
        <v>0</v>
      </c>
      <c r="G67" s="92">
        <v>0</v>
      </c>
      <c r="H67" s="56" t="s">
        <v>1231</v>
      </c>
      <c r="I67" s="357" t="s">
        <v>1231</v>
      </c>
    </row>
    <row r="68" spans="1:9" ht="15.9" hidden="1" customHeight="1" x14ac:dyDescent="0.2">
      <c r="A68" s="43" t="s">
        <v>1627</v>
      </c>
      <c r="B68" s="95" t="s">
        <v>1418</v>
      </c>
      <c r="C68" s="94">
        <v>0</v>
      </c>
      <c r="D68" s="93">
        <v>0</v>
      </c>
      <c r="E68" s="93">
        <v>0</v>
      </c>
      <c r="F68" s="93">
        <v>0</v>
      </c>
      <c r="G68" s="92">
        <v>0</v>
      </c>
      <c r="H68" s="56" t="s">
        <v>1231</v>
      </c>
      <c r="I68" s="357" t="s">
        <v>1231</v>
      </c>
    </row>
    <row r="69" spans="1:9" ht="15.9" hidden="1" customHeight="1" x14ac:dyDescent="0.2">
      <c r="A69" s="43" t="s">
        <v>1626</v>
      </c>
      <c r="B69" s="95" t="s">
        <v>1625</v>
      </c>
      <c r="C69" s="94">
        <v>0</v>
      </c>
      <c r="D69" s="93">
        <v>0</v>
      </c>
      <c r="E69" s="93">
        <v>0</v>
      </c>
      <c r="F69" s="93">
        <v>0</v>
      </c>
      <c r="G69" s="92">
        <v>0</v>
      </c>
      <c r="H69" s="56" t="s">
        <v>1231</v>
      </c>
      <c r="I69" s="357" t="s">
        <v>1231</v>
      </c>
    </row>
    <row r="70" spans="1:9" ht="15.9" hidden="1" customHeight="1" x14ac:dyDescent="0.2">
      <c r="A70" s="43" t="s">
        <v>1624</v>
      </c>
      <c r="B70" s="95" t="s">
        <v>1623</v>
      </c>
      <c r="C70" s="94">
        <v>0</v>
      </c>
      <c r="D70" s="93">
        <v>0</v>
      </c>
      <c r="E70" s="93">
        <v>0</v>
      </c>
      <c r="F70" s="93">
        <v>0</v>
      </c>
      <c r="G70" s="92">
        <v>0</v>
      </c>
      <c r="H70" s="56" t="s">
        <v>1231</v>
      </c>
      <c r="I70" s="357" t="s">
        <v>1231</v>
      </c>
    </row>
    <row r="71" spans="1:9" ht="15.9" hidden="1" customHeight="1" x14ac:dyDescent="0.2">
      <c r="A71" s="43" t="s">
        <v>1622</v>
      </c>
      <c r="B71" s="95" t="s">
        <v>1621</v>
      </c>
      <c r="C71" s="94">
        <v>0</v>
      </c>
      <c r="D71" s="93">
        <v>0</v>
      </c>
      <c r="E71" s="93">
        <v>0</v>
      </c>
      <c r="F71" s="93">
        <v>0</v>
      </c>
      <c r="G71" s="92">
        <v>0</v>
      </c>
      <c r="H71" s="56" t="s">
        <v>1231</v>
      </c>
      <c r="I71" s="357" t="s">
        <v>1231</v>
      </c>
    </row>
    <row r="72" spans="1:9" ht="15.9" hidden="1" customHeight="1" x14ac:dyDescent="0.2">
      <c r="A72" s="43" t="s">
        <v>1620</v>
      </c>
      <c r="B72" s="95" t="s">
        <v>1455</v>
      </c>
      <c r="C72" s="94">
        <v>0</v>
      </c>
      <c r="D72" s="93">
        <v>0</v>
      </c>
      <c r="E72" s="93">
        <v>0</v>
      </c>
      <c r="F72" s="93">
        <v>0</v>
      </c>
      <c r="G72" s="92">
        <v>0</v>
      </c>
      <c r="H72" s="56" t="s">
        <v>1231</v>
      </c>
      <c r="I72" s="357" t="s">
        <v>1231</v>
      </c>
    </row>
    <row r="73" spans="1:9" ht="15.9" hidden="1" customHeight="1" x14ac:dyDescent="0.2">
      <c r="A73" s="43" t="s">
        <v>1619</v>
      </c>
      <c r="B73" s="95" t="s">
        <v>1453</v>
      </c>
      <c r="C73" s="94">
        <v>0</v>
      </c>
      <c r="D73" s="93">
        <v>0</v>
      </c>
      <c r="E73" s="93">
        <v>0</v>
      </c>
      <c r="F73" s="93">
        <v>0</v>
      </c>
      <c r="G73" s="92">
        <v>0</v>
      </c>
      <c r="H73" s="56" t="s">
        <v>1231</v>
      </c>
      <c r="I73" s="357" t="s">
        <v>1231</v>
      </c>
    </row>
    <row r="74" spans="1:9" ht="15.9" hidden="1" customHeight="1" x14ac:dyDescent="0.2">
      <c r="A74" s="43" t="s">
        <v>1618</v>
      </c>
      <c r="B74" s="95" t="s">
        <v>1617</v>
      </c>
      <c r="C74" s="94">
        <v>0</v>
      </c>
      <c r="D74" s="93">
        <v>0</v>
      </c>
      <c r="E74" s="93">
        <v>0</v>
      </c>
      <c r="F74" s="93">
        <v>0</v>
      </c>
      <c r="G74" s="92">
        <v>0</v>
      </c>
      <c r="H74" s="56" t="s">
        <v>1231</v>
      </c>
      <c r="I74" s="357" t="s">
        <v>1231</v>
      </c>
    </row>
    <row r="75" spans="1:9" ht="15.9" hidden="1" customHeight="1" x14ac:dyDescent="0.2">
      <c r="A75" s="43" t="s">
        <v>1616</v>
      </c>
      <c r="B75" s="95" t="s">
        <v>1615</v>
      </c>
      <c r="C75" s="94">
        <v>0</v>
      </c>
      <c r="D75" s="93">
        <v>0</v>
      </c>
      <c r="E75" s="93">
        <v>0</v>
      </c>
      <c r="F75" s="93">
        <v>0</v>
      </c>
      <c r="G75" s="92">
        <v>0</v>
      </c>
      <c r="H75" s="56" t="s">
        <v>1231</v>
      </c>
      <c r="I75" s="357" t="s">
        <v>1231</v>
      </c>
    </row>
    <row r="76" spans="1:9" ht="15.9" hidden="1" customHeight="1" x14ac:dyDescent="0.2">
      <c r="A76" s="43" t="s">
        <v>1614</v>
      </c>
      <c r="B76" s="95" t="s">
        <v>1613</v>
      </c>
      <c r="C76" s="94">
        <v>0</v>
      </c>
      <c r="D76" s="93">
        <v>0</v>
      </c>
      <c r="E76" s="93">
        <v>0</v>
      </c>
      <c r="F76" s="93">
        <v>0</v>
      </c>
      <c r="G76" s="92">
        <v>0</v>
      </c>
      <c r="H76" s="56" t="s">
        <v>1231</v>
      </c>
      <c r="I76" s="357" t="s">
        <v>1231</v>
      </c>
    </row>
    <row r="77" spans="1:9" ht="15.9" hidden="1" customHeight="1" x14ac:dyDescent="0.2">
      <c r="A77" s="43" t="s">
        <v>1612</v>
      </c>
      <c r="B77" s="95" t="s">
        <v>1611</v>
      </c>
      <c r="C77" s="94">
        <v>0</v>
      </c>
      <c r="D77" s="93">
        <v>0</v>
      </c>
      <c r="E77" s="93">
        <v>0</v>
      </c>
      <c r="F77" s="93">
        <v>0</v>
      </c>
      <c r="G77" s="92">
        <v>0</v>
      </c>
      <c r="H77" s="56" t="s">
        <v>1231</v>
      </c>
      <c r="I77" s="357" t="s">
        <v>1231</v>
      </c>
    </row>
    <row r="78" spans="1:9" ht="15.9" hidden="1" customHeight="1" x14ac:dyDescent="0.2">
      <c r="A78" s="43" t="s">
        <v>1610</v>
      </c>
      <c r="B78" s="95" t="s">
        <v>1609</v>
      </c>
      <c r="C78" s="94">
        <v>0</v>
      </c>
      <c r="D78" s="93">
        <v>0</v>
      </c>
      <c r="E78" s="93">
        <v>0</v>
      </c>
      <c r="F78" s="93">
        <v>0</v>
      </c>
      <c r="G78" s="92">
        <v>0</v>
      </c>
      <c r="H78" s="56" t="s">
        <v>1231</v>
      </c>
      <c r="I78" s="357" t="s">
        <v>1231</v>
      </c>
    </row>
    <row r="79" spans="1:9" ht="15.9" hidden="1" customHeight="1" x14ac:dyDescent="0.2">
      <c r="A79" s="43" t="s">
        <v>1608</v>
      </c>
      <c r="B79" s="95" t="s">
        <v>1607</v>
      </c>
      <c r="C79" s="94">
        <v>0</v>
      </c>
      <c r="D79" s="93">
        <v>0</v>
      </c>
      <c r="E79" s="93">
        <v>0</v>
      </c>
      <c r="F79" s="93">
        <v>0</v>
      </c>
      <c r="G79" s="92">
        <v>0</v>
      </c>
      <c r="H79" s="56" t="s">
        <v>1231</v>
      </c>
      <c r="I79" s="357" t="s">
        <v>1231</v>
      </c>
    </row>
    <row r="80" spans="1:9" ht="15.9" hidden="1" customHeight="1" x14ac:dyDescent="0.2">
      <c r="A80" s="43" t="s">
        <v>1606</v>
      </c>
      <c r="B80" s="95" t="s">
        <v>1605</v>
      </c>
      <c r="C80" s="94">
        <v>0</v>
      </c>
      <c r="D80" s="93">
        <v>0</v>
      </c>
      <c r="E80" s="93">
        <v>0</v>
      </c>
      <c r="F80" s="93">
        <v>0</v>
      </c>
      <c r="G80" s="92">
        <v>0</v>
      </c>
      <c r="H80" s="56" t="s">
        <v>1231</v>
      </c>
      <c r="I80" s="357" t="s">
        <v>1231</v>
      </c>
    </row>
    <row r="81" spans="1:9" ht="15.9" hidden="1" customHeight="1" x14ac:dyDescent="0.2">
      <c r="A81" s="43" t="s">
        <v>1604</v>
      </c>
      <c r="B81" s="95" t="s">
        <v>1603</v>
      </c>
      <c r="C81" s="94">
        <v>0</v>
      </c>
      <c r="D81" s="93">
        <v>0</v>
      </c>
      <c r="E81" s="93">
        <v>0</v>
      </c>
      <c r="F81" s="93">
        <v>0</v>
      </c>
      <c r="G81" s="92">
        <v>0</v>
      </c>
      <c r="H81" s="56" t="s">
        <v>1231</v>
      </c>
      <c r="I81" s="357" t="s">
        <v>1231</v>
      </c>
    </row>
    <row r="82" spans="1:9" ht="15.9" hidden="1" customHeight="1" x14ac:dyDescent="0.2">
      <c r="A82" s="43" t="s">
        <v>1602</v>
      </c>
      <c r="B82" s="95" t="s">
        <v>1601</v>
      </c>
      <c r="C82" s="94">
        <v>0</v>
      </c>
      <c r="D82" s="93">
        <v>0</v>
      </c>
      <c r="E82" s="93">
        <v>0</v>
      </c>
      <c r="F82" s="93">
        <v>0</v>
      </c>
      <c r="G82" s="92">
        <v>0</v>
      </c>
      <c r="H82" s="56" t="s">
        <v>1231</v>
      </c>
      <c r="I82" s="357" t="s">
        <v>1231</v>
      </c>
    </row>
    <row r="83" spans="1:9" ht="15.9" hidden="1" customHeight="1" x14ac:dyDescent="0.2">
      <c r="A83" s="43" t="s">
        <v>1600</v>
      </c>
      <c r="B83" s="95" t="s">
        <v>1445</v>
      </c>
      <c r="C83" s="94">
        <v>0</v>
      </c>
      <c r="D83" s="93">
        <v>0</v>
      </c>
      <c r="E83" s="93">
        <v>0</v>
      </c>
      <c r="F83" s="93">
        <v>0</v>
      </c>
      <c r="G83" s="92">
        <v>0</v>
      </c>
      <c r="H83" s="56" t="s">
        <v>1231</v>
      </c>
      <c r="I83" s="357" t="s">
        <v>1231</v>
      </c>
    </row>
    <row r="84" spans="1:9" ht="15.9" hidden="1" customHeight="1" x14ac:dyDescent="0.2">
      <c r="A84" s="43" t="s">
        <v>1599</v>
      </c>
      <c r="B84" s="95" t="s">
        <v>1598</v>
      </c>
      <c r="C84" s="94">
        <v>0</v>
      </c>
      <c r="D84" s="93">
        <v>0</v>
      </c>
      <c r="E84" s="93">
        <v>0</v>
      </c>
      <c r="F84" s="93">
        <v>0</v>
      </c>
      <c r="G84" s="92">
        <v>0</v>
      </c>
      <c r="H84" s="56" t="s">
        <v>1231</v>
      </c>
      <c r="I84" s="357" t="s">
        <v>1231</v>
      </c>
    </row>
    <row r="85" spans="1:9" ht="15.9" hidden="1" customHeight="1" x14ac:dyDescent="0.2">
      <c r="A85" s="43" t="s">
        <v>1597</v>
      </c>
      <c r="B85" s="95" t="s">
        <v>1596</v>
      </c>
      <c r="C85" s="94">
        <v>0</v>
      </c>
      <c r="D85" s="93">
        <v>0</v>
      </c>
      <c r="E85" s="93">
        <v>0</v>
      </c>
      <c r="F85" s="93">
        <v>0</v>
      </c>
      <c r="G85" s="92">
        <v>0</v>
      </c>
      <c r="H85" s="56" t="s">
        <v>1231</v>
      </c>
      <c r="I85" s="357" t="s">
        <v>1231</v>
      </c>
    </row>
    <row r="86" spans="1:9" ht="15.9" hidden="1" customHeight="1" x14ac:dyDescent="0.2">
      <c r="A86" s="43" t="s">
        <v>1595</v>
      </c>
      <c r="B86" s="95" t="s">
        <v>1258</v>
      </c>
      <c r="C86" s="94">
        <v>0</v>
      </c>
      <c r="D86" s="93">
        <v>0</v>
      </c>
      <c r="E86" s="93">
        <v>0</v>
      </c>
      <c r="F86" s="93">
        <v>0</v>
      </c>
      <c r="G86" s="92">
        <v>0</v>
      </c>
      <c r="H86" s="56" t="s">
        <v>1231</v>
      </c>
      <c r="I86" s="357" t="s">
        <v>1231</v>
      </c>
    </row>
    <row r="87" spans="1:9" ht="15.9" hidden="1" customHeight="1" x14ac:dyDescent="0.2">
      <c r="A87" s="43" t="s">
        <v>1594</v>
      </c>
      <c r="B87" s="95" t="s">
        <v>1593</v>
      </c>
      <c r="C87" s="94">
        <v>0</v>
      </c>
      <c r="D87" s="93">
        <v>0</v>
      </c>
      <c r="E87" s="93">
        <v>0</v>
      </c>
      <c r="F87" s="93">
        <v>0</v>
      </c>
      <c r="G87" s="92">
        <v>0</v>
      </c>
      <c r="H87" s="56" t="s">
        <v>1231</v>
      </c>
      <c r="I87" s="357" t="s">
        <v>1231</v>
      </c>
    </row>
    <row r="88" spans="1:9" ht="15.9" hidden="1" customHeight="1" x14ac:dyDescent="0.2">
      <c r="A88" s="43" t="s">
        <v>1592</v>
      </c>
      <c r="B88" s="95" t="s">
        <v>1484</v>
      </c>
      <c r="C88" s="94">
        <v>0</v>
      </c>
      <c r="D88" s="93">
        <v>0</v>
      </c>
      <c r="E88" s="93">
        <v>0</v>
      </c>
      <c r="F88" s="93">
        <v>0</v>
      </c>
      <c r="G88" s="92">
        <v>0</v>
      </c>
      <c r="H88" s="56" t="s">
        <v>1231</v>
      </c>
      <c r="I88" s="357" t="s">
        <v>1231</v>
      </c>
    </row>
    <row r="89" spans="1:9" ht="15.9" hidden="1" customHeight="1" x14ac:dyDescent="0.2">
      <c r="A89" s="43" t="s">
        <v>1591</v>
      </c>
      <c r="B89" s="95" t="s">
        <v>1590</v>
      </c>
      <c r="C89" s="94">
        <v>0</v>
      </c>
      <c r="D89" s="93">
        <v>0</v>
      </c>
      <c r="E89" s="93">
        <v>0</v>
      </c>
      <c r="F89" s="93">
        <v>0</v>
      </c>
      <c r="G89" s="92">
        <v>0</v>
      </c>
      <c r="H89" s="56" t="s">
        <v>1231</v>
      </c>
      <c r="I89" s="357" t="s">
        <v>1231</v>
      </c>
    </row>
    <row r="90" spans="1:9" ht="15.9" hidden="1" customHeight="1" x14ac:dyDescent="0.2">
      <c r="A90" s="43" t="s">
        <v>1589</v>
      </c>
      <c r="B90" s="95" t="s">
        <v>1588</v>
      </c>
      <c r="C90" s="94">
        <v>0</v>
      </c>
      <c r="D90" s="93">
        <v>0</v>
      </c>
      <c r="E90" s="93">
        <v>0</v>
      </c>
      <c r="F90" s="93">
        <v>0</v>
      </c>
      <c r="G90" s="92">
        <v>0</v>
      </c>
      <c r="H90" s="56" t="s">
        <v>1231</v>
      </c>
      <c r="I90" s="357" t="s">
        <v>1231</v>
      </c>
    </row>
    <row r="91" spans="1:9" ht="15.9" hidden="1" customHeight="1" x14ac:dyDescent="0.2">
      <c r="A91" s="43" t="s">
        <v>1587</v>
      </c>
      <c r="B91" s="95" t="s">
        <v>1586</v>
      </c>
      <c r="C91" s="94">
        <v>0</v>
      </c>
      <c r="D91" s="93">
        <v>0</v>
      </c>
      <c r="E91" s="93">
        <v>0</v>
      </c>
      <c r="F91" s="93">
        <v>0</v>
      </c>
      <c r="G91" s="92">
        <v>0</v>
      </c>
      <c r="H91" s="56" t="s">
        <v>1231</v>
      </c>
      <c r="I91" s="357" t="s">
        <v>1231</v>
      </c>
    </row>
    <row r="92" spans="1:9" ht="15.9" customHeight="1" x14ac:dyDescent="0.2">
      <c r="A92" s="43" t="s">
        <v>1585</v>
      </c>
      <c r="B92" s="95" t="s">
        <v>1584</v>
      </c>
      <c r="C92" s="94">
        <v>56.11</v>
      </c>
      <c r="D92" s="94">
        <v>56.11</v>
      </c>
      <c r="E92" s="93">
        <v>0</v>
      </c>
      <c r="F92" s="93">
        <v>0</v>
      </c>
      <c r="G92" s="92">
        <v>0</v>
      </c>
      <c r="H92" s="56" t="s">
        <v>1494</v>
      </c>
      <c r="I92" s="357" t="s">
        <v>1248</v>
      </c>
    </row>
    <row r="93" spans="1:9" ht="15.9" hidden="1" customHeight="1" x14ac:dyDescent="0.2">
      <c r="A93" s="43" t="s">
        <v>1583</v>
      </c>
      <c r="B93" s="95" t="s">
        <v>1582</v>
      </c>
      <c r="C93" s="94">
        <v>0</v>
      </c>
      <c r="D93" s="93">
        <v>0</v>
      </c>
      <c r="E93" s="93">
        <v>0</v>
      </c>
      <c r="F93" s="93">
        <v>0</v>
      </c>
      <c r="G93" s="92">
        <v>0</v>
      </c>
      <c r="H93" s="56" t="s">
        <v>1231</v>
      </c>
      <c r="I93" s="357" t="s">
        <v>1231</v>
      </c>
    </row>
    <row r="94" spans="1:9" ht="15.9" hidden="1" customHeight="1" x14ac:dyDescent="0.2">
      <c r="A94" s="43" t="s">
        <v>1581</v>
      </c>
      <c r="B94" s="95" t="s">
        <v>1580</v>
      </c>
      <c r="C94" s="94">
        <v>0</v>
      </c>
      <c r="D94" s="93">
        <v>0</v>
      </c>
      <c r="E94" s="93">
        <v>0</v>
      </c>
      <c r="F94" s="93">
        <v>0</v>
      </c>
      <c r="G94" s="92">
        <v>0</v>
      </c>
      <c r="H94" s="56" t="s">
        <v>1231</v>
      </c>
      <c r="I94" s="357" t="s">
        <v>1231</v>
      </c>
    </row>
    <row r="95" spans="1:9" ht="15.9" hidden="1" customHeight="1" x14ac:dyDescent="0.2">
      <c r="A95" s="43" t="s">
        <v>1579</v>
      </c>
      <c r="B95" s="95" t="s">
        <v>1578</v>
      </c>
      <c r="C95" s="94">
        <v>0</v>
      </c>
      <c r="D95" s="93">
        <v>0</v>
      </c>
      <c r="E95" s="93">
        <v>0</v>
      </c>
      <c r="F95" s="93">
        <v>0</v>
      </c>
      <c r="G95" s="92">
        <v>0</v>
      </c>
      <c r="H95" s="56" t="s">
        <v>1231</v>
      </c>
      <c r="I95" s="357" t="s">
        <v>1231</v>
      </c>
    </row>
    <row r="96" spans="1:9" ht="15.9" hidden="1" customHeight="1" x14ac:dyDescent="0.2">
      <c r="A96" s="43" t="s">
        <v>1577</v>
      </c>
      <c r="B96" s="95" t="s">
        <v>1576</v>
      </c>
      <c r="C96" s="94">
        <v>0</v>
      </c>
      <c r="D96" s="93">
        <v>0</v>
      </c>
      <c r="E96" s="93">
        <v>0</v>
      </c>
      <c r="F96" s="93">
        <v>0</v>
      </c>
      <c r="G96" s="92">
        <v>0</v>
      </c>
      <c r="H96" s="56" t="s">
        <v>1231</v>
      </c>
      <c r="I96" s="357" t="s">
        <v>1231</v>
      </c>
    </row>
    <row r="97" spans="1:9" ht="15.9" hidden="1" customHeight="1" x14ac:dyDescent="0.2">
      <c r="A97" s="43" t="s">
        <v>1575</v>
      </c>
      <c r="B97" s="95" t="s">
        <v>1574</v>
      </c>
      <c r="C97" s="94">
        <v>0</v>
      </c>
      <c r="D97" s="93">
        <v>0</v>
      </c>
      <c r="E97" s="93">
        <v>0</v>
      </c>
      <c r="F97" s="93">
        <v>0</v>
      </c>
      <c r="G97" s="92">
        <v>0</v>
      </c>
      <c r="H97" s="56" t="s">
        <v>1231</v>
      </c>
      <c r="I97" s="357" t="s">
        <v>1231</v>
      </c>
    </row>
    <row r="98" spans="1:9" ht="15.9" hidden="1" customHeight="1" x14ac:dyDescent="0.2">
      <c r="A98" s="43" t="s">
        <v>1573</v>
      </c>
      <c r="B98" s="95" t="s">
        <v>1435</v>
      </c>
      <c r="C98" s="94">
        <v>0</v>
      </c>
      <c r="D98" s="93">
        <v>0</v>
      </c>
      <c r="E98" s="93">
        <v>0</v>
      </c>
      <c r="F98" s="93">
        <v>0</v>
      </c>
      <c r="G98" s="92">
        <v>0</v>
      </c>
      <c r="H98" s="56" t="s">
        <v>1231</v>
      </c>
      <c r="I98" s="357" t="s">
        <v>1231</v>
      </c>
    </row>
    <row r="99" spans="1:9" ht="15.9" hidden="1" customHeight="1" x14ac:dyDescent="0.2">
      <c r="A99" s="43" t="s">
        <v>1572</v>
      </c>
      <c r="B99" s="95" t="s">
        <v>1239</v>
      </c>
      <c r="C99" s="94">
        <v>0</v>
      </c>
      <c r="D99" s="93">
        <v>0</v>
      </c>
      <c r="E99" s="93">
        <v>0</v>
      </c>
      <c r="F99" s="93">
        <v>0</v>
      </c>
      <c r="G99" s="92">
        <v>0</v>
      </c>
      <c r="H99" s="56" t="s">
        <v>1231</v>
      </c>
      <c r="I99" s="357" t="s">
        <v>1231</v>
      </c>
    </row>
    <row r="100" spans="1:9" ht="15.9" hidden="1" customHeight="1" x14ac:dyDescent="0.2">
      <c r="A100" s="43" t="s">
        <v>1571</v>
      </c>
      <c r="B100" s="95" t="s">
        <v>1570</v>
      </c>
      <c r="C100" s="94">
        <v>0</v>
      </c>
      <c r="D100" s="93">
        <v>0</v>
      </c>
      <c r="E100" s="93">
        <v>0</v>
      </c>
      <c r="F100" s="93">
        <v>0</v>
      </c>
      <c r="G100" s="92">
        <v>0</v>
      </c>
      <c r="H100" s="56" t="s">
        <v>1231</v>
      </c>
      <c r="I100" s="357" t="s">
        <v>1231</v>
      </c>
    </row>
    <row r="101" spans="1:9" ht="15.9" hidden="1" customHeight="1" x14ac:dyDescent="0.2">
      <c r="A101" s="43" t="s">
        <v>1569</v>
      </c>
      <c r="B101" s="95" t="s">
        <v>1401</v>
      </c>
      <c r="C101" s="94">
        <v>0</v>
      </c>
      <c r="D101" s="93">
        <v>0</v>
      </c>
      <c r="E101" s="93">
        <v>0</v>
      </c>
      <c r="F101" s="93">
        <v>0</v>
      </c>
      <c r="G101" s="92">
        <v>0</v>
      </c>
      <c r="H101" s="56" t="s">
        <v>1231</v>
      </c>
      <c r="I101" s="357" t="s">
        <v>1231</v>
      </c>
    </row>
    <row r="102" spans="1:9" ht="15.9" hidden="1" customHeight="1" x14ac:dyDescent="0.2">
      <c r="A102" s="43" t="s">
        <v>1568</v>
      </c>
      <c r="B102" s="95" t="s">
        <v>1567</v>
      </c>
      <c r="C102" s="94">
        <v>0</v>
      </c>
      <c r="D102" s="93">
        <v>0</v>
      </c>
      <c r="E102" s="93">
        <v>0</v>
      </c>
      <c r="F102" s="93">
        <v>0</v>
      </c>
      <c r="G102" s="92">
        <v>0</v>
      </c>
      <c r="H102" s="56" t="s">
        <v>1231</v>
      </c>
      <c r="I102" s="357" t="s">
        <v>1231</v>
      </c>
    </row>
    <row r="103" spans="1:9" ht="15.9" hidden="1" customHeight="1" x14ac:dyDescent="0.2">
      <c r="A103" s="43" t="s">
        <v>1566</v>
      </c>
      <c r="B103" s="95" t="s">
        <v>1565</v>
      </c>
      <c r="C103" s="94">
        <v>0</v>
      </c>
      <c r="D103" s="93">
        <v>0</v>
      </c>
      <c r="E103" s="93">
        <v>0</v>
      </c>
      <c r="F103" s="93">
        <v>0</v>
      </c>
      <c r="G103" s="92">
        <v>0</v>
      </c>
      <c r="H103" s="56" t="s">
        <v>1231</v>
      </c>
      <c r="I103" s="357" t="s">
        <v>1231</v>
      </c>
    </row>
    <row r="104" spans="1:9" ht="15.9" hidden="1" customHeight="1" x14ac:dyDescent="0.2">
      <c r="A104" s="43" t="s">
        <v>1564</v>
      </c>
      <c r="B104" s="95" t="s">
        <v>1563</v>
      </c>
      <c r="C104" s="94">
        <v>0</v>
      </c>
      <c r="D104" s="93">
        <v>0</v>
      </c>
      <c r="E104" s="93">
        <v>0</v>
      </c>
      <c r="F104" s="93">
        <v>0</v>
      </c>
      <c r="G104" s="92">
        <v>0</v>
      </c>
      <c r="H104" s="56" t="s">
        <v>1231</v>
      </c>
      <c r="I104" s="357" t="s">
        <v>1231</v>
      </c>
    </row>
    <row r="105" spans="1:9" ht="15.9" hidden="1" customHeight="1" x14ac:dyDescent="0.2">
      <c r="A105" s="43" t="s">
        <v>1562</v>
      </c>
      <c r="B105" s="95" t="s">
        <v>1561</v>
      </c>
      <c r="C105" s="94">
        <v>0</v>
      </c>
      <c r="D105" s="93">
        <v>0</v>
      </c>
      <c r="E105" s="93">
        <v>0</v>
      </c>
      <c r="F105" s="93">
        <v>0</v>
      </c>
      <c r="G105" s="92">
        <v>0</v>
      </c>
      <c r="H105" s="56" t="s">
        <v>1231</v>
      </c>
      <c r="I105" s="357" t="s">
        <v>1231</v>
      </c>
    </row>
    <row r="106" spans="1:9" ht="15.9" hidden="1" customHeight="1" x14ac:dyDescent="0.2">
      <c r="A106" s="43" t="s">
        <v>1560</v>
      </c>
      <c r="B106" s="95" t="s">
        <v>1559</v>
      </c>
      <c r="C106" s="94">
        <v>0</v>
      </c>
      <c r="D106" s="93">
        <v>0</v>
      </c>
      <c r="E106" s="93">
        <v>0</v>
      </c>
      <c r="F106" s="93">
        <v>0</v>
      </c>
      <c r="G106" s="92">
        <v>0</v>
      </c>
      <c r="H106" s="56" t="s">
        <v>1231</v>
      </c>
      <c r="I106" s="357" t="s">
        <v>1231</v>
      </c>
    </row>
    <row r="107" spans="1:9" ht="15.9" hidden="1" customHeight="1" x14ac:dyDescent="0.2">
      <c r="A107" s="43" t="s">
        <v>1558</v>
      </c>
      <c r="B107" s="95" t="s">
        <v>1557</v>
      </c>
      <c r="C107" s="94">
        <v>0</v>
      </c>
      <c r="D107" s="93">
        <v>0</v>
      </c>
      <c r="E107" s="93">
        <v>0</v>
      </c>
      <c r="F107" s="93">
        <v>0</v>
      </c>
      <c r="G107" s="92">
        <v>0</v>
      </c>
      <c r="H107" s="56" t="s">
        <v>1231</v>
      </c>
      <c r="I107" s="357" t="s">
        <v>1231</v>
      </c>
    </row>
    <row r="108" spans="1:9" ht="15.9" hidden="1" customHeight="1" x14ac:dyDescent="0.2">
      <c r="A108" s="43" t="s">
        <v>1556</v>
      </c>
      <c r="B108" s="95" t="s">
        <v>1555</v>
      </c>
      <c r="C108" s="94">
        <v>0</v>
      </c>
      <c r="D108" s="93">
        <v>0</v>
      </c>
      <c r="E108" s="93">
        <v>0</v>
      </c>
      <c r="F108" s="93">
        <v>0</v>
      </c>
      <c r="G108" s="92">
        <v>0</v>
      </c>
      <c r="H108" s="56" t="s">
        <v>1231</v>
      </c>
      <c r="I108" s="357" t="s">
        <v>1231</v>
      </c>
    </row>
    <row r="109" spans="1:9" ht="15.9" hidden="1" customHeight="1" x14ac:dyDescent="0.2">
      <c r="A109" s="43" t="s">
        <v>1554</v>
      </c>
      <c r="B109" s="95" t="s">
        <v>1250</v>
      </c>
      <c r="C109" s="94">
        <v>0</v>
      </c>
      <c r="D109" s="93">
        <v>0</v>
      </c>
      <c r="E109" s="93">
        <v>0</v>
      </c>
      <c r="F109" s="93">
        <v>0</v>
      </c>
      <c r="G109" s="92">
        <v>0</v>
      </c>
      <c r="H109" s="56" t="s">
        <v>1231</v>
      </c>
      <c r="I109" s="357" t="s">
        <v>1231</v>
      </c>
    </row>
    <row r="110" spans="1:9" ht="15.9" hidden="1" customHeight="1" x14ac:dyDescent="0.2">
      <c r="A110" s="43" t="s">
        <v>1553</v>
      </c>
      <c r="B110" s="95" t="s">
        <v>1552</v>
      </c>
      <c r="C110" s="94">
        <v>0</v>
      </c>
      <c r="D110" s="93">
        <v>0</v>
      </c>
      <c r="E110" s="93">
        <v>0</v>
      </c>
      <c r="F110" s="93">
        <v>0</v>
      </c>
      <c r="G110" s="92">
        <v>0</v>
      </c>
      <c r="H110" s="56" t="s">
        <v>1231</v>
      </c>
      <c r="I110" s="357" t="s">
        <v>1231</v>
      </c>
    </row>
    <row r="111" spans="1:9" ht="15.9" hidden="1" customHeight="1" x14ac:dyDescent="0.2">
      <c r="A111" s="43" t="s">
        <v>1551</v>
      </c>
      <c r="B111" s="95" t="s">
        <v>1550</v>
      </c>
      <c r="C111" s="94">
        <v>0</v>
      </c>
      <c r="D111" s="93">
        <v>0</v>
      </c>
      <c r="E111" s="93">
        <v>0</v>
      </c>
      <c r="F111" s="93">
        <v>0</v>
      </c>
      <c r="G111" s="92">
        <v>0</v>
      </c>
      <c r="H111" s="56" t="s">
        <v>1231</v>
      </c>
      <c r="I111" s="357" t="s">
        <v>1231</v>
      </c>
    </row>
    <row r="112" spans="1:9" ht="15.9" hidden="1" customHeight="1" x14ac:dyDescent="0.2">
      <c r="A112" s="43" t="s">
        <v>1549</v>
      </c>
      <c r="B112" s="95" t="s">
        <v>1548</v>
      </c>
      <c r="C112" s="94">
        <v>0</v>
      </c>
      <c r="D112" s="93">
        <v>0</v>
      </c>
      <c r="E112" s="93">
        <v>0</v>
      </c>
      <c r="F112" s="93">
        <v>0</v>
      </c>
      <c r="G112" s="92">
        <v>0</v>
      </c>
      <c r="H112" s="56" t="s">
        <v>1231</v>
      </c>
      <c r="I112" s="357" t="s">
        <v>1231</v>
      </c>
    </row>
    <row r="113" spans="1:9" ht="15.9" hidden="1" customHeight="1" x14ac:dyDescent="0.2">
      <c r="A113" s="43" t="s">
        <v>1547</v>
      </c>
      <c r="B113" s="95" t="s">
        <v>1254</v>
      </c>
      <c r="C113" s="94">
        <v>0</v>
      </c>
      <c r="D113" s="93">
        <v>0</v>
      </c>
      <c r="E113" s="93">
        <v>0</v>
      </c>
      <c r="F113" s="93">
        <v>0</v>
      </c>
      <c r="G113" s="92">
        <v>0</v>
      </c>
      <c r="H113" s="56" t="s">
        <v>1231</v>
      </c>
      <c r="I113" s="357" t="s">
        <v>1231</v>
      </c>
    </row>
    <row r="114" spans="1:9" ht="15.9" hidden="1" customHeight="1" x14ac:dyDescent="0.2">
      <c r="A114" s="43" t="s">
        <v>1546</v>
      </c>
      <c r="B114" s="95" t="s">
        <v>1545</v>
      </c>
      <c r="C114" s="94">
        <v>0</v>
      </c>
      <c r="D114" s="93">
        <v>0</v>
      </c>
      <c r="E114" s="93">
        <v>0</v>
      </c>
      <c r="F114" s="93">
        <v>0</v>
      </c>
      <c r="G114" s="92">
        <v>0</v>
      </c>
      <c r="H114" s="56" t="s">
        <v>1231</v>
      </c>
      <c r="I114" s="357" t="s">
        <v>1231</v>
      </c>
    </row>
    <row r="115" spans="1:9" ht="15.9" hidden="1" customHeight="1" x14ac:dyDescent="0.2">
      <c r="A115" s="43" t="s">
        <v>1544</v>
      </c>
      <c r="B115" s="95" t="s">
        <v>1377</v>
      </c>
      <c r="C115" s="94">
        <v>0</v>
      </c>
      <c r="D115" s="93">
        <v>0</v>
      </c>
      <c r="E115" s="93">
        <v>0</v>
      </c>
      <c r="F115" s="93">
        <v>0</v>
      </c>
      <c r="G115" s="92">
        <v>0</v>
      </c>
      <c r="H115" s="56" t="s">
        <v>1231</v>
      </c>
      <c r="I115" s="357" t="s">
        <v>1231</v>
      </c>
    </row>
    <row r="116" spans="1:9" ht="15.9" hidden="1" customHeight="1" x14ac:dyDescent="0.2">
      <c r="A116" s="43" t="s">
        <v>1543</v>
      </c>
      <c r="B116" s="95" t="s">
        <v>1241</v>
      </c>
      <c r="C116" s="94">
        <v>0</v>
      </c>
      <c r="D116" s="93">
        <v>0</v>
      </c>
      <c r="E116" s="93">
        <v>0</v>
      </c>
      <c r="F116" s="93">
        <v>0</v>
      </c>
      <c r="G116" s="92">
        <v>0</v>
      </c>
      <c r="H116" s="56" t="s">
        <v>1231</v>
      </c>
      <c r="I116" s="357" t="s">
        <v>1231</v>
      </c>
    </row>
    <row r="117" spans="1:9" ht="15.9" hidden="1" customHeight="1" x14ac:dyDescent="0.2">
      <c r="A117" s="43" t="s">
        <v>1542</v>
      </c>
      <c r="B117" s="95" t="s">
        <v>1541</v>
      </c>
      <c r="C117" s="94">
        <v>0</v>
      </c>
      <c r="D117" s="93">
        <v>0</v>
      </c>
      <c r="E117" s="93">
        <v>0</v>
      </c>
      <c r="F117" s="93">
        <v>0</v>
      </c>
      <c r="G117" s="92">
        <v>0</v>
      </c>
      <c r="H117" s="56" t="s">
        <v>1231</v>
      </c>
      <c r="I117" s="357" t="s">
        <v>1231</v>
      </c>
    </row>
    <row r="118" spans="1:9" ht="15.9" hidden="1" customHeight="1" x14ac:dyDescent="0.2">
      <c r="A118" s="43" t="s">
        <v>1540</v>
      </c>
      <c r="B118" s="95" t="s">
        <v>1539</v>
      </c>
      <c r="C118" s="94">
        <v>0</v>
      </c>
      <c r="D118" s="93">
        <v>0</v>
      </c>
      <c r="E118" s="93">
        <v>0</v>
      </c>
      <c r="F118" s="93">
        <v>0</v>
      </c>
      <c r="G118" s="92">
        <v>0</v>
      </c>
      <c r="H118" s="56" t="s">
        <v>1231</v>
      </c>
      <c r="I118" s="357" t="s">
        <v>1231</v>
      </c>
    </row>
    <row r="119" spans="1:9" ht="15.9" hidden="1" customHeight="1" x14ac:dyDescent="0.2">
      <c r="A119" s="43" t="s">
        <v>1538</v>
      </c>
      <c r="B119" s="95" t="s">
        <v>1537</v>
      </c>
      <c r="C119" s="94">
        <v>0</v>
      </c>
      <c r="D119" s="93">
        <v>0</v>
      </c>
      <c r="E119" s="93">
        <v>0</v>
      </c>
      <c r="F119" s="93">
        <v>0</v>
      </c>
      <c r="G119" s="92">
        <v>0</v>
      </c>
      <c r="H119" s="56" t="s">
        <v>1231</v>
      </c>
      <c r="I119" s="357" t="s">
        <v>1231</v>
      </c>
    </row>
    <row r="120" spans="1:9" ht="15.9" hidden="1" customHeight="1" x14ac:dyDescent="0.2">
      <c r="A120" s="43" t="s">
        <v>1536</v>
      </c>
      <c r="B120" s="95" t="s">
        <v>1535</v>
      </c>
      <c r="C120" s="94">
        <v>0</v>
      </c>
      <c r="D120" s="93">
        <v>0</v>
      </c>
      <c r="E120" s="93">
        <v>0</v>
      </c>
      <c r="F120" s="93">
        <v>0</v>
      </c>
      <c r="G120" s="92">
        <v>0</v>
      </c>
      <c r="H120" s="56" t="s">
        <v>1231</v>
      </c>
      <c r="I120" s="357" t="s">
        <v>1231</v>
      </c>
    </row>
    <row r="121" spans="1:9" ht="15.9" hidden="1" customHeight="1" x14ac:dyDescent="0.2">
      <c r="A121" s="43" t="s">
        <v>1534</v>
      </c>
      <c r="B121" s="95" t="s">
        <v>1533</v>
      </c>
      <c r="C121" s="94">
        <v>0</v>
      </c>
      <c r="D121" s="93">
        <v>0</v>
      </c>
      <c r="E121" s="93">
        <v>0</v>
      </c>
      <c r="F121" s="93">
        <v>0</v>
      </c>
      <c r="G121" s="92">
        <v>0</v>
      </c>
      <c r="H121" s="56" t="s">
        <v>1231</v>
      </c>
      <c r="I121" s="357" t="s">
        <v>1231</v>
      </c>
    </row>
    <row r="122" spans="1:9" ht="15.9" hidden="1" customHeight="1" x14ac:dyDescent="0.2">
      <c r="A122" s="43" t="s">
        <v>1532</v>
      </c>
      <c r="B122" s="95" t="s">
        <v>1531</v>
      </c>
      <c r="C122" s="94">
        <v>0</v>
      </c>
      <c r="D122" s="93">
        <v>0</v>
      </c>
      <c r="E122" s="93">
        <v>0</v>
      </c>
      <c r="F122" s="93">
        <v>0</v>
      </c>
      <c r="G122" s="92">
        <v>0</v>
      </c>
      <c r="H122" s="56" t="s">
        <v>1231</v>
      </c>
      <c r="I122" s="357" t="s">
        <v>1231</v>
      </c>
    </row>
    <row r="123" spans="1:9" ht="15.9" hidden="1" customHeight="1" x14ac:dyDescent="0.2">
      <c r="A123" s="43" t="s">
        <v>1530</v>
      </c>
      <c r="B123" s="95" t="s">
        <v>1529</v>
      </c>
      <c r="C123" s="94">
        <v>0</v>
      </c>
      <c r="D123" s="93">
        <v>0</v>
      </c>
      <c r="E123" s="93">
        <v>0</v>
      </c>
      <c r="F123" s="93">
        <v>0</v>
      </c>
      <c r="G123" s="92">
        <v>0</v>
      </c>
      <c r="H123" s="56" t="s">
        <v>1231</v>
      </c>
      <c r="I123" s="357" t="s">
        <v>1231</v>
      </c>
    </row>
    <row r="124" spans="1:9" ht="15.9" hidden="1" customHeight="1" x14ac:dyDescent="0.2">
      <c r="A124" s="43" t="s">
        <v>1528</v>
      </c>
      <c r="B124" s="95" t="s">
        <v>1430</v>
      </c>
      <c r="C124" s="94">
        <v>0</v>
      </c>
      <c r="D124" s="93">
        <v>0</v>
      </c>
      <c r="E124" s="93">
        <v>0</v>
      </c>
      <c r="F124" s="93">
        <v>0</v>
      </c>
      <c r="G124" s="92">
        <v>0</v>
      </c>
      <c r="H124" s="56" t="s">
        <v>1231</v>
      </c>
      <c r="I124" s="357" t="s">
        <v>1231</v>
      </c>
    </row>
    <row r="125" spans="1:9" ht="15.9" hidden="1" customHeight="1" x14ac:dyDescent="0.2">
      <c r="A125" s="43" t="s">
        <v>1527</v>
      </c>
      <c r="B125" s="95" t="s">
        <v>1526</v>
      </c>
      <c r="C125" s="94">
        <v>0</v>
      </c>
      <c r="D125" s="93">
        <v>0</v>
      </c>
      <c r="E125" s="93">
        <v>0</v>
      </c>
      <c r="F125" s="93">
        <v>0</v>
      </c>
      <c r="G125" s="92">
        <v>0</v>
      </c>
      <c r="H125" s="56" t="s">
        <v>1231</v>
      </c>
      <c r="I125" s="357" t="s">
        <v>1231</v>
      </c>
    </row>
    <row r="126" spans="1:9" ht="15.9" hidden="1" customHeight="1" x14ac:dyDescent="0.2">
      <c r="A126" s="43" t="s">
        <v>1525</v>
      </c>
      <c r="B126" s="95" t="s">
        <v>1524</v>
      </c>
      <c r="C126" s="94">
        <v>0</v>
      </c>
      <c r="D126" s="93">
        <v>0</v>
      </c>
      <c r="E126" s="93">
        <v>0</v>
      </c>
      <c r="F126" s="93">
        <v>0</v>
      </c>
      <c r="G126" s="92">
        <v>0</v>
      </c>
      <c r="H126" s="56" t="s">
        <v>1231</v>
      </c>
      <c r="I126" s="357" t="s">
        <v>1231</v>
      </c>
    </row>
    <row r="127" spans="1:9" ht="15.9" hidden="1" customHeight="1" x14ac:dyDescent="0.2">
      <c r="A127" s="43" t="s">
        <v>1523</v>
      </c>
      <c r="B127" s="95" t="s">
        <v>1522</v>
      </c>
      <c r="C127" s="94">
        <v>0</v>
      </c>
      <c r="D127" s="93">
        <v>0</v>
      </c>
      <c r="E127" s="93">
        <v>0</v>
      </c>
      <c r="F127" s="93">
        <v>0</v>
      </c>
      <c r="G127" s="92">
        <v>0</v>
      </c>
      <c r="H127" s="56" t="s">
        <v>1231</v>
      </c>
      <c r="I127" s="357" t="s">
        <v>1231</v>
      </c>
    </row>
    <row r="128" spans="1:9" ht="15.9" hidden="1" customHeight="1" x14ac:dyDescent="0.2">
      <c r="A128" s="43" t="s">
        <v>1521</v>
      </c>
      <c r="B128" s="95" t="s">
        <v>1520</v>
      </c>
      <c r="C128" s="94">
        <v>0</v>
      </c>
      <c r="D128" s="93">
        <v>0</v>
      </c>
      <c r="E128" s="93">
        <v>0</v>
      </c>
      <c r="F128" s="93">
        <v>0</v>
      </c>
      <c r="G128" s="92">
        <v>0</v>
      </c>
      <c r="H128" s="56" t="s">
        <v>1231</v>
      </c>
      <c r="I128" s="357" t="s">
        <v>1231</v>
      </c>
    </row>
    <row r="129" spans="1:9" ht="15.9" hidden="1" customHeight="1" x14ac:dyDescent="0.2">
      <c r="A129" s="43" t="s">
        <v>1519</v>
      </c>
      <c r="B129" s="95" t="s">
        <v>1518</v>
      </c>
      <c r="C129" s="94">
        <v>0</v>
      </c>
      <c r="D129" s="93">
        <v>0</v>
      </c>
      <c r="E129" s="93">
        <v>0</v>
      </c>
      <c r="F129" s="93">
        <v>0</v>
      </c>
      <c r="G129" s="92">
        <v>0</v>
      </c>
      <c r="H129" s="56" t="s">
        <v>1231</v>
      </c>
      <c r="I129" s="357" t="s">
        <v>1231</v>
      </c>
    </row>
    <row r="130" spans="1:9" ht="15.9" hidden="1" customHeight="1" x14ac:dyDescent="0.2">
      <c r="A130" s="43" t="s">
        <v>1517</v>
      </c>
      <c r="B130" s="95" t="s">
        <v>1428</v>
      </c>
      <c r="C130" s="94">
        <v>0</v>
      </c>
      <c r="D130" s="93">
        <v>0</v>
      </c>
      <c r="E130" s="93">
        <v>0</v>
      </c>
      <c r="F130" s="93">
        <v>0</v>
      </c>
      <c r="G130" s="92">
        <v>0</v>
      </c>
      <c r="H130" s="56" t="s">
        <v>1231</v>
      </c>
      <c r="I130" s="357" t="s">
        <v>1231</v>
      </c>
    </row>
    <row r="131" spans="1:9" ht="15.9" hidden="1" customHeight="1" x14ac:dyDescent="0.2">
      <c r="A131" s="43" t="s">
        <v>1516</v>
      </c>
      <c r="B131" s="95" t="s">
        <v>1515</v>
      </c>
      <c r="C131" s="94">
        <v>0</v>
      </c>
      <c r="D131" s="93">
        <v>0</v>
      </c>
      <c r="E131" s="93">
        <v>0</v>
      </c>
      <c r="F131" s="93">
        <v>0</v>
      </c>
      <c r="G131" s="92">
        <v>0</v>
      </c>
      <c r="H131" s="56" t="s">
        <v>1231</v>
      </c>
      <c r="I131" s="357" t="s">
        <v>1231</v>
      </c>
    </row>
    <row r="132" spans="1:9" ht="15.9" hidden="1" customHeight="1" x14ac:dyDescent="0.2">
      <c r="A132" s="43" t="s">
        <v>1514</v>
      </c>
      <c r="B132" s="95" t="s">
        <v>1513</v>
      </c>
      <c r="C132" s="94">
        <v>0</v>
      </c>
      <c r="D132" s="93">
        <v>0</v>
      </c>
      <c r="E132" s="93">
        <v>0</v>
      </c>
      <c r="F132" s="93">
        <v>0</v>
      </c>
      <c r="G132" s="92">
        <v>0</v>
      </c>
      <c r="H132" s="56" t="s">
        <v>1231</v>
      </c>
      <c r="I132" s="357" t="s">
        <v>1231</v>
      </c>
    </row>
    <row r="133" spans="1:9" ht="15.9" hidden="1" customHeight="1" x14ac:dyDescent="0.2">
      <c r="A133" s="43" t="s">
        <v>1512</v>
      </c>
      <c r="B133" s="95" t="s">
        <v>1511</v>
      </c>
      <c r="C133" s="94">
        <v>0</v>
      </c>
      <c r="D133" s="93">
        <v>0</v>
      </c>
      <c r="E133" s="93">
        <v>0</v>
      </c>
      <c r="F133" s="93">
        <v>0</v>
      </c>
      <c r="G133" s="92">
        <v>0</v>
      </c>
      <c r="H133" s="56" t="s">
        <v>1231</v>
      </c>
      <c r="I133" s="357" t="s">
        <v>1231</v>
      </c>
    </row>
    <row r="134" spans="1:9" ht="15.9" hidden="1" customHeight="1" x14ac:dyDescent="0.2">
      <c r="A134" s="43" t="s">
        <v>1510</v>
      </c>
      <c r="B134" s="95" t="s">
        <v>1509</v>
      </c>
      <c r="C134" s="94">
        <v>0</v>
      </c>
      <c r="D134" s="93">
        <v>0</v>
      </c>
      <c r="E134" s="93">
        <v>0</v>
      </c>
      <c r="F134" s="93">
        <v>0</v>
      </c>
      <c r="G134" s="92">
        <v>0</v>
      </c>
      <c r="H134" s="56" t="s">
        <v>1231</v>
      </c>
      <c r="I134" s="357" t="s">
        <v>1231</v>
      </c>
    </row>
    <row r="135" spans="1:9" ht="15.9" hidden="1" customHeight="1" x14ac:dyDescent="0.2">
      <c r="A135" s="43" t="s">
        <v>1508</v>
      </c>
      <c r="B135" s="95" t="s">
        <v>1507</v>
      </c>
      <c r="C135" s="94">
        <v>0</v>
      </c>
      <c r="D135" s="93">
        <v>0</v>
      </c>
      <c r="E135" s="93">
        <v>0</v>
      </c>
      <c r="F135" s="93">
        <v>0</v>
      </c>
      <c r="G135" s="92">
        <v>0</v>
      </c>
      <c r="H135" s="56" t="s">
        <v>1231</v>
      </c>
      <c r="I135" s="357" t="s">
        <v>1231</v>
      </c>
    </row>
    <row r="136" spans="1:9" ht="15.9" hidden="1" customHeight="1" x14ac:dyDescent="0.2">
      <c r="A136" s="43" t="s">
        <v>1506</v>
      </c>
      <c r="B136" s="95" t="s">
        <v>1505</v>
      </c>
      <c r="C136" s="94">
        <v>0</v>
      </c>
      <c r="D136" s="93">
        <v>0</v>
      </c>
      <c r="E136" s="93">
        <v>0</v>
      </c>
      <c r="F136" s="93">
        <v>0</v>
      </c>
      <c r="G136" s="92">
        <v>0</v>
      </c>
      <c r="H136" s="56" t="s">
        <v>1231</v>
      </c>
      <c r="I136" s="357" t="s">
        <v>1231</v>
      </c>
    </row>
    <row r="137" spans="1:9" ht="15.9" customHeight="1" x14ac:dyDescent="0.2">
      <c r="A137" s="43" t="s">
        <v>1504</v>
      </c>
      <c r="B137" s="95" t="s">
        <v>1503</v>
      </c>
      <c r="C137" s="94">
        <v>1161.78</v>
      </c>
      <c r="D137" s="94">
        <v>1161.78</v>
      </c>
      <c r="E137" s="93">
        <v>0</v>
      </c>
      <c r="F137" s="93">
        <v>0</v>
      </c>
      <c r="G137" s="92">
        <v>0</v>
      </c>
      <c r="H137" s="56" t="s">
        <v>1502</v>
      </c>
      <c r="I137" s="357" t="s">
        <v>1248</v>
      </c>
    </row>
    <row r="138" spans="1:9" ht="15.9" hidden="1" customHeight="1" x14ac:dyDescent="0.2">
      <c r="A138" s="43" t="s">
        <v>1501</v>
      </c>
      <c r="B138" s="95" t="s">
        <v>1500</v>
      </c>
      <c r="C138" s="94">
        <v>0</v>
      </c>
      <c r="D138" s="93">
        <v>0</v>
      </c>
      <c r="E138" s="93">
        <v>0</v>
      </c>
      <c r="F138" s="93">
        <v>0</v>
      </c>
      <c r="G138" s="92">
        <v>0</v>
      </c>
      <c r="H138" s="56" t="s">
        <v>1231</v>
      </c>
      <c r="I138" s="357" t="s">
        <v>1231</v>
      </c>
    </row>
    <row r="139" spans="1:9" ht="15.9" hidden="1" customHeight="1" x14ac:dyDescent="0.2">
      <c r="A139" s="43" t="s">
        <v>1499</v>
      </c>
      <c r="B139" s="95" t="s">
        <v>1498</v>
      </c>
      <c r="C139" s="94">
        <v>0</v>
      </c>
      <c r="D139" s="93">
        <v>0</v>
      </c>
      <c r="E139" s="93">
        <v>0</v>
      </c>
      <c r="F139" s="93">
        <v>0</v>
      </c>
      <c r="G139" s="92">
        <v>0</v>
      </c>
      <c r="H139" s="56" t="s">
        <v>1231</v>
      </c>
      <c r="I139" s="357" t="s">
        <v>1231</v>
      </c>
    </row>
    <row r="140" spans="1:9" ht="15.9" customHeight="1" x14ac:dyDescent="0.2">
      <c r="A140" s="43" t="s">
        <v>1497</v>
      </c>
      <c r="B140" s="95" t="s">
        <v>264</v>
      </c>
      <c r="C140" s="94">
        <v>26077.53</v>
      </c>
      <c r="D140" s="94">
        <v>26077.53</v>
      </c>
      <c r="E140" s="93">
        <v>0</v>
      </c>
      <c r="F140" s="93">
        <v>0</v>
      </c>
      <c r="G140" s="92">
        <v>0</v>
      </c>
      <c r="H140" s="56" t="s">
        <v>1293</v>
      </c>
      <c r="I140" s="357" t="s">
        <v>1248</v>
      </c>
    </row>
    <row r="141" spans="1:9" ht="15.9" customHeight="1" x14ac:dyDescent="0.2">
      <c r="A141" s="43" t="s">
        <v>1496</v>
      </c>
      <c r="B141" s="95" t="s">
        <v>1495</v>
      </c>
      <c r="C141" s="94">
        <v>316.36</v>
      </c>
      <c r="D141" s="94">
        <v>316.36</v>
      </c>
      <c r="E141" s="93">
        <v>0</v>
      </c>
      <c r="F141" s="93">
        <v>0</v>
      </c>
      <c r="G141" s="92">
        <v>0</v>
      </c>
      <c r="H141" s="56" t="s">
        <v>1494</v>
      </c>
      <c r="I141" s="357" t="s">
        <v>1248</v>
      </c>
    </row>
    <row r="142" spans="1:9" ht="15.9" hidden="1" customHeight="1" x14ac:dyDescent="0.2">
      <c r="A142" s="43" t="s">
        <v>1493</v>
      </c>
      <c r="B142" s="95" t="s">
        <v>1492</v>
      </c>
      <c r="C142" s="94">
        <v>0</v>
      </c>
      <c r="D142" s="93">
        <v>0</v>
      </c>
      <c r="E142" s="93">
        <v>0</v>
      </c>
      <c r="F142" s="93">
        <v>0</v>
      </c>
      <c r="G142" s="92">
        <v>0</v>
      </c>
      <c r="H142" s="56" t="s">
        <v>1231</v>
      </c>
      <c r="I142" s="357" t="s">
        <v>1231</v>
      </c>
    </row>
    <row r="143" spans="1:9" ht="15.9" customHeight="1" x14ac:dyDescent="0.2">
      <c r="A143" s="43" t="s">
        <v>1491</v>
      </c>
      <c r="B143" s="95" t="s">
        <v>1490</v>
      </c>
      <c r="C143" s="94">
        <v>22710</v>
      </c>
      <c r="D143" s="93">
        <v>0</v>
      </c>
      <c r="E143" s="94">
        <v>22710</v>
      </c>
      <c r="F143" s="93">
        <v>0</v>
      </c>
      <c r="G143" s="92">
        <v>0</v>
      </c>
      <c r="H143" s="56" t="s">
        <v>1293</v>
      </c>
      <c r="I143" s="357" t="s">
        <v>1248</v>
      </c>
    </row>
    <row r="144" spans="1:9" ht="15.9" hidden="1" customHeight="1" x14ac:dyDescent="0.2">
      <c r="A144" s="43" t="s">
        <v>1489</v>
      </c>
      <c r="B144" s="95" t="s">
        <v>1488</v>
      </c>
      <c r="C144" s="94">
        <v>0</v>
      </c>
      <c r="D144" s="93">
        <v>0</v>
      </c>
      <c r="E144" s="93">
        <v>0</v>
      </c>
      <c r="F144" s="93">
        <v>0</v>
      </c>
      <c r="G144" s="92">
        <v>0</v>
      </c>
      <c r="H144" s="56" t="s">
        <v>1231</v>
      </c>
      <c r="I144" s="357" t="s">
        <v>1231</v>
      </c>
    </row>
    <row r="145" spans="1:9" ht="15.9" hidden="1" customHeight="1" x14ac:dyDescent="0.2">
      <c r="A145" s="43" t="s">
        <v>1487</v>
      </c>
      <c r="B145" s="95" t="s">
        <v>1486</v>
      </c>
      <c r="C145" s="94">
        <v>0</v>
      </c>
      <c r="D145" s="93">
        <v>0</v>
      </c>
      <c r="E145" s="93">
        <v>0</v>
      </c>
      <c r="F145" s="93">
        <v>0</v>
      </c>
      <c r="G145" s="92">
        <v>0</v>
      </c>
      <c r="H145" s="56" t="s">
        <v>1231</v>
      </c>
      <c r="I145" s="357" t="s">
        <v>1231</v>
      </c>
    </row>
    <row r="146" spans="1:9" ht="15.9" hidden="1" customHeight="1" x14ac:dyDescent="0.2">
      <c r="A146" s="43" t="s">
        <v>1485</v>
      </c>
      <c r="B146" s="95" t="s">
        <v>1484</v>
      </c>
      <c r="C146" s="94">
        <v>0</v>
      </c>
      <c r="D146" s="93">
        <v>0</v>
      </c>
      <c r="E146" s="93">
        <v>0</v>
      </c>
      <c r="F146" s="93">
        <v>0</v>
      </c>
      <c r="G146" s="92">
        <v>0</v>
      </c>
      <c r="H146" s="56" t="s">
        <v>1231</v>
      </c>
      <c r="I146" s="357" t="s">
        <v>1231</v>
      </c>
    </row>
    <row r="147" spans="1:9" ht="15.9" hidden="1" customHeight="1" x14ac:dyDescent="0.2">
      <c r="A147" s="43" t="s">
        <v>1483</v>
      </c>
      <c r="B147" s="95" t="s">
        <v>1482</v>
      </c>
      <c r="C147" s="94">
        <v>0</v>
      </c>
      <c r="D147" s="93">
        <v>0</v>
      </c>
      <c r="E147" s="93">
        <v>0</v>
      </c>
      <c r="F147" s="93">
        <v>0</v>
      </c>
      <c r="G147" s="92">
        <v>0</v>
      </c>
      <c r="H147" s="56" t="s">
        <v>1231</v>
      </c>
      <c r="I147" s="357" t="s">
        <v>1231</v>
      </c>
    </row>
    <row r="148" spans="1:9" ht="15.9" hidden="1" customHeight="1" x14ac:dyDescent="0.2">
      <c r="A148" s="43" t="s">
        <v>1481</v>
      </c>
      <c r="B148" s="95" t="s">
        <v>1480</v>
      </c>
      <c r="C148" s="94">
        <v>0</v>
      </c>
      <c r="D148" s="93">
        <v>0</v>
      </c>
      <c r="E148" s="93">
        <v>0</v>
      </c>
      <c r="F148" s="93">
        <v>0</v>
      </c>
      <c r="G148" s="92">
        <v>0</v>
      </c>
      <c r="H148" s="56" t="s">
        <v>1231</v>
      </c>
      <c r="I148" s="357" t="s">
        <v>1231</v>
      </c>
    </row>
    <row r="149" spans="1:9" ht="15.9" hidden="1" customHeight="1" x14ac:dyDescent="0.2">
      <c r="A149" s="43" t="s">
        <v>1479</v>
      </c>
      <c r="B149" s="95" t="s">
        <v>1478</v>
      </c>
      <c r="C149" s="94">
        <v>0</v>
      </c>
      <c r="D149" s="93">
        <v>0</v>
      </c>
      <c r="E149" s="93">
        <v>0</v>
      </c>
      <c r="F149" s="93">
        <v>0</v>
      </c>
      <c r="G149" s="92">
        <v>0</v>
      </c>
      <c r="H149" s="56" t="s">
        <v>1231</v>
      </c>
      <c r="I149" s="357" t="s">
        <v>1231</v>
      </c>
    </row>
    <row r="150" spans="1:9" ht="15.9" hidden="1" customHeight="1" x14ac:dyDescent="0.2">
      <c r="A150" s="43" t="s">
        <v>1477</v>
      </c>
      <c r="B150" s="95" t="s">
        <v>1476</v>
      </c>
      <c r="C150" s="94">
        <v>0</v>
      </c>
      <c r="D150" s="93">
        <v>0</v>
      </c>
      <c r="E150" s="93">
        <v>0</v>
      </c>
      <c r="F150" s="93">
        <v>0</v>
      </c>
      <c r="G150" s="92">
        <v>0</v>
      </c>
      <c r="H150" s="56" t="s">
        <v>1231</v>
      </c>
      <c r="I150" s="357" t="s">
        <v>1231</v>
      </c>
    </row>
    <row r="151" spans="1:9" ht="15.9" hidden="1" customHeight="1" x14ac:dyDescent="0.2">
      <c r="A151" s="43" t="s">
        <v>1475</v>
      </c>
      <c r="B151" s="95" t="s">
        <v>1474</v>
      </c>
      <c r="C151" s="94">
        <v>0</v>
      </c>
      <c r="D151" s="93">
        <v>0</v>
      </c>
      <c r="E151" s="93">
        <v>0</v>
      </c>
      <c r="F151" s="93">
        <v>0</v>
      </c>
      <c r="G151" s="92">
        <v>0</v>
      </c>
      <c r="H151" s="56" t="s">
        <v>1231</v>
      </c>
      <c r="I151" s="357" t="s">
        <v>1231</v>
      </c>
    </row>
    <row r="152" spans="1:9" ht="15.9" hidden="1" customHeight="1" x14ac:dyDescent="0.2">
      <c r="A152" s="43" t="s">
        <v>1473</v>
      </c>
      <c r="B152" s="95" t="s">
        <v>1472</v>
      </c>
      <c r="C152" s="94">
        <v>0</v>
      </c>
      <c r="D152" s="93">
        <v>0</v>
      </c>
      <c r="E152" s="93">
        <v>0</v>
      </c>
      <c r="F152" s="93">
        <v>0</v>
      </c>
      <c r="G152" s="92">
        <v>0</v>
      </c>
      <c r="H152" s="56" t="s">
        <v>1231</v>
      </c>
      <c r="I152" s="357" t="s">
        <v>1231</v>
      </c>
    </row>
    <row r="153" spans="1:9" ht="15.9" hidden="1" customHeight="1" x14ac:dyDescent="0.2">
      <c r="A153" s="43" t="s">
        <v>1471</v>
      </c>
      <c r="B153" s="95" t="s">
        <v>1231</v>
      </c>
      <c r="C153" s="94">
        <v>0</v>
      </c>
      <c r="D153" s="93">
        <v>0</v>
      </c>
      <c r="E153" s="93">
        <v>0</v>
      </c>
      <c r="F153" s="93">
        <v>0</v>
      </c>
      <c r="G153" s="92">
        <v>0</v>
      </c>
      <c r="H153" s="56" t="s">
        <v>1231</v>
      </c>
      <c r="I153" s="357" t="s">
        <v>1231</v>
      </c>
    </row>
    <row r="154" spans="1:9" ht="15.9" hidden="1" customHeight="1" x14ac:dyDescent="0.2">
      <c r="A154" s="43" t="s">
        <v>1470</v>
      </c>
      <c r="B154" s="95" t="s">
        <v>1469</v>
      </c>
      <c r="C154" s="94">
        <v>0</v>
      </c>
      <c r="D154" s="93">
        <v>0</v>
      </c>
      <c r="E154" s="93">
        <v>0</v>
      </c>
      <c r="F154" s="93">
        <v>0</v>
      </c>
      <c r="G154" s="92">
        <v>0</v>
      </c>
      <c r="H154" s="56" t="s">
        <v>1231</v>
      </c>
      <c r="I154" s="357" t="s">
        <v>1231</v>
      </c>
    </row>
    <row r="155" spans="1:9" ht="15.9" hidden="1" customHeight="1" x14ac:dyDescent="0.2">
      <c r="A155" s="43" t="s">
        <v>1468</v>
      </c>
      <c r="B155" s="95" t="s">
        <v>1467</v>
      </c>
      <c r="C155" s="94">
        <v>0</v>
      </c>
      <c r="D155" s="93">
        <v>0</v>
      </c>
      <c r="E155" s="93">
        <v>0</v>
      </c>
      <c r="F155" s="93">
        <v>0</v>
      </c>
      <c r="G155" s="92">
        <v>0</v>
      </c>
      <c r="H155" s="56" t="s">
        <v>1231</v>
      </c>
      <c r="I155" s="357" t="s">
        <v>1231</v>
      </c>
    </row>
    <row r="156" spans="1:9" ht="15.9" hidden="1" customHeight="1" x14ac:dyDescent="0.2">
      <c r="A156" s="43" t="s">
        <v>1466</v>
      </c>
      <c r="B156" s="95" t="s">
        <v>1465</v>
      </c>
      <c r="C156" s="94">
        <v>0</v>
      </c>
      <c r="D156" s="93">
        <v>0</v>
      </c>
      <c r="E156" s="93">
        <v>0</v>
      </c>
      <c r="F156" s="93">
        <v>0</v>
      </c>
      <c r="G156" s="92">
        <v>0</v>
      </c>
      <c r="H156" s="56" t="s">
        <v>1231</v>
      </c>
      <c r="I156" s="357" t="s">
        <v>1231</v>
      </c>
    </row>
    <row r="157" spans="1:9" ht="15.9" hidden="1" customHeight="1" x14ac:dyDescent="0.2">
      <c r="A157" s="43" t="s">
        <v>1464</v>
      </c>
      <c r="B157" s="95" t="s">
        <v>1463</v>
      </c>
      <c r="C157" s="94">
        <v>0</v>
      </c>
      <c r="D157" s="93">
        <v>0</v>
      </c>
      <c r="E157" s="93">
        <v>0</v>
      </c>
      <c r="F157" s="93">
        <v>0</v>
      </c>
      <c r="G157" s="92">
        <v>0</v>
      </c>
      <c r="H157" s="56" t="s">
        <v>1231</v>
      </c>
      <c r="I157" s="357" t="s">
        <v>1231</v>
      </c>
    </row>
    <row r="158" spans="1:9" ht="15.9" hidden="1" customHeight="1" x14ac:dyDescent="0.2">
      <c r="A158" s="43" t="s">
        <v>1462</v>
      </c>
      <c r="B158" s="95" t="s">
        <v>1461</v>
      </c>
      <c r="C158" s="94">
        <v>0</v>
      </c>
      <c r="D158" s="93">
        <v>0</v>
      </c>
      <c r="E158" s="93">
        <v>0</v>
      </c>
      <c r="F158" s="93">
        <v>0</v>
      </c>
      <c r="G158" s="92">
        <v>0</v>
      </c>
      <c r="H158" s="56" t="s">
        <v>1231</v>
      </c>
      <c r="I158" s="357" t="s">
        <v>1231</v>
      </c>
    </row>
    <row r="159" spans="1:9" ht="15.9" customHeight="1" x14ac:dyDescent="0.2">
      <c r="A159" s="43" t="s">
        <v>1460</v>
      </c>
      <c r="B159" s="95" t="s">
        <v>1459</v>
      </c>
      <c r="C159" s="94">
        <v>1946.09</v>
      </c>
      <c r="D159" s="93">
        <v>0</v>
      </c>
      <c r="E159" s="93">
        <v>0</v>
      </c>
      <c r="F159" s="93">
        <v>0</v>
      </c>
      <c r="G159" s="94">
        <v>1946.09</v>
      </c>
      <c r="H159" s="56" t="s">
        <v>1432</v>
      </c>
      <c r="I159" s="357" t="s">
        <v>1248</v>
      </c>
    </row>
    <row r="160" spans="1:9" ht="15.9" hidden="1" customHeight="1" x14ac:dyDescent="0.2">
      <c r="A160" s="43" t="s">
        <v>1458</v>
      </c>
      <c r="B160" s="95" t="s">
        <v>1457</v>
      </c>
      <c r="C160" s="94">
        <v>0</v>
      </c>
      <c r="D160" s="93">
        <v>0</v>
      </c>
      <c r="E160" s="93">
        <v>0</v>
      </c>
      <c r="F160" s="93">
        <v>0</v>
      </c>
      <c r="G160" s="92">
        <v>0</v>
      </c>
      <c r="H160" s="56" t="s">
        <v>1231</v>
      </c>
      <c r="I160" s="357" t="s">
        <v>1231</v>
      </c>
    </row>
    <row r="161" spans="1:9" ht="15.9" hidden="1" customHeight="1" x14ac:dyDescent="0.2">
      <c r="A161" s="43" t="s">
        <v>1456</v>
      </c>
      <c r="B161" s="95" t="s">
        <v>1455</v>
      </c>
      <c r="C161" s="94">
        <v>0</v>
      </c>
      <c r="D161" s="93">
        <v>0</v>
      </c>
      <c r="E161" s="93">
        <v>0</v>
      </c>
      <c r="F161" s="93">
        <v>0</v>
      </c>
      <c r="G161" s="92">
        <v>0</v>
      </c>
      <c r="H161" s="56" t="s">
        <v>1231</v>
      </c>
      <c r="I161" s="357" t="s">
        <v>1231</v>
      </c>
    </row>
    <row r="162" spans="1:9" ht="15.9" hidden="1" customHeight="1" x14ac:dyDescent="0.2">
      <c r="A162" s="43" t="s">
        <v>1454</v>
      </c>
      <c r="B162" s="95" t="s">
        <v>1453</v>
      </c>
      <c r="C162" s="94">
        <v>0</v>
      </c>
      <c r="D162" s="93">
        <v>0</v>
      </c>
      <c r="E162" s="93">
        <v>0</v>
      </c>
      <c r="F162" s="93">
        <v>0</v>
      </c>
      <c r="G162" s="92">
        <v>0</v>
      </c>
      <c r="H162" s="56" t="s">
        <v>1231</v>
      </c>
      <c r="I162" s="357" t="s">
        <v>1231</v>
      </c>
    </row>
    <row r="163" spans="1:9" ht="15.9" hidden="1" customHeight="1" x14ac:dyDescent="0.2">
      <c r="A163" s="43" t="s">
        <v>1452</v>
      </c>
      <c r="B163" s="95" t="s">
        <v>1451</v>
      </c>
      <c r="C163" s="94">
        <v>0</v>
      </c>
      <c r="D163" s="93">
        <v>0</v>
      </c>
      <c r="E163" s="93">
        <v>0</v>
      </c>
      <c r="F163" s="93">
        <v>0</v>
      </c>
      <c r="G163" s="92">
        <v>0</v>
      </c>
      <c r="H163" s="56" t="s">
        <v>1231</v>
      </c>
      <c r="I163" s="357" t="s">
        <v>1231</v>
      </c>
    </row>
    <row r="164" spans="1:9" ht="15.9" hidden="1" customHeight="1" x14ac:dyDescent="0.2">
      <c r="A164" s="43" t="s">
        <v>1450</v>
      </c>
      <c r="B164" s="95" t="s">
        <v>1449</v>
      </c>
      <c r="C164" s="94">
        <v>0</v>
      </c>
      <c r="D164" s="93">
        <v>0</v>
      </c>
      <c r="E164" s="93">
        <v>0</v>
      </c>
      <c r="F164" s="93">
        <v>0</v>
      </c>
      <c r="G164" s="92">
        <v>0</v>
      </c>
      <c r="H164" s="56" t="s">
        <v>1231</v>
      </c>
      <c r="I164" s="357" t="s">
        <v>1231</v>
      </c>
    </row>
    <row r="165" spans="1:9" ht="15.9" hidden="1" customHeight="1" x14ac:dyDescent="0.2">
      <c r="A165" s="43" t="s">
        <v>1448</v>
      </c>
      <c r="B165" s="95" t="s">
        <v>1447</v>
      </c>
      <c r="C165" s="94">
        <v>0</v>
      </c>
      <c r="D165" s="93">
        <v>0</v>
      </c>
      <c r="E165" s="93">
        <v>0</v>
      </c>
      <c r="F165" s="93">
        <v>0</v>
      </c>
      <c r="G165" s="92">
        <v>0</v>
      </c>
      <c r="H165" s="56" t="s">
        <v>1231</v>
      </c>
      <c r="I165" s="357" t="s">
        <v>1231</v>
      </c>
    </row>
    <row r="166" spans="1:9" ht="15.9" hidden="1" customHeight="1" x14ac:dyDescent="0.2">
      <c r="A166" s="43" t="s">
        <v>1446</v>
      </c>
      <c r="B166" s="95" t="s">
        <v>1445</v>
      </c>
      <c r="C166" s="94">
        <v>0</v>
      </c>
      <c r="D166" s="93">
        <v>0</v>
      </c>
      <c r="E166" s="93">
        <v>0</v>
      </c>
      <c r="F166" s="93">
        <v>0</v>
      </c>
      <c r="G166" s="92">
        <v>0</v>
      </c>
      <c r="H166" s="56" t="s">
        <v>1231</v>
      </c>
      <c r="I166" s="357" t="s">
        <v>1231</v>
      </c>
    </row>
    <row r="167" spans="1:9" ht="15.9" hidden="1" customHeight="1" x14ac:dyDescent="0.2">
      <c r="A167" s="43" t="s">
        <v>1444</v>
      </c>
      <c r="B167" s="95" t="s">
        <v>1443</v>
      </c>
      <c r="C167" s="94">
        <v>0</v>
      </c>
      <c r="D167" s="93">
        <v>0</v>
      </c>
      <c r="E167" s="93">
        <v>0</v>
      </c>
      <c r="F167" s="93">
        <v>0</v>
      </c>
      <c r="G167" s="92">
        <v>0</v>
      </c>
      <c r="H167" s="56" t="s">
        <v>1231</v>
      </c>
      <c r="I167" s="357" t="s">
        <v>1231</v>
      </c>
    </row>
    <row r="168" spans="1:9" ht="15.9" hidden="1" customHeight="1" x14ac:dyDescent="0.2">
      <c r="A168" s="43" t="s">
        <v>1442</v>
      </c>
      <c r="B168" s="95" t="s">
        <v>1260</v>
      </c>
      <c r="C168" s="94">
        <v>0</v>
      </c>
      <c r="D168" s="93">
        <v>0</v>
      </c>
      <c r="E168" s="93">
        <v>0</v>
      </c>
      <c r="F168" s="93">
        <v>0</v>
      </c>
      <c r="G168" s="92">
        <v>0</v>
      </c>
      <c r="H168" s="56" t="s">
        <v>1231</v>
      </c>
      <c r="I168" s="357" t="s">
        <v>1231</v>
      </c>
    </row>
    <row r="169" spans="1:9" ht="15.9" hidden="1" customHeight="1" x14ac:dyDescent="0.2">
      <c r="A169" s="43" t="s">
        <v>1441</v>
      </c>
      <c r="B169" s="95" t="s">
        <v>1314</v>
      </c>
      <c r="C169" s="94">
        <v>0</v>
      </c>
      <c r="D169" s="93">
        <v>0</v>
      </c>
      <c r="E169" s="93">
        <v>0</v>
      </c>
      <c r="F169" s="93">
        <v>0</v>
      </c>
      <c r="G169" s="92">
        <v>0</v>
      </c>
      <c r="H169" s="56" t="s">
        <v>1231</v>
      </c>
      <c r="I169" s="357" t="s">
        <v>1231</v>
      </c>
    </row>
    <row r="170" spans="1:9" ht="15.9" customHeight="1" x14ac:dyDescent="0.2">
      <c r="A170" s="43" t="s">
        <v>1440</v>
      </c>
      <c r="B170" s="95" t="s">
        <v>1439</v>
      </c>
      <c r="C170" s="94">
        <v>1680</v>
      </c>
      <c r="D170" s="93">
        <v>0</v>
      </c>
      <c r="E170" s="93">
        <v>0</v>
      </c>
      <c r="F170" s="93">
        <v>0</v>
      </c>
      <c r="G170" s="94">
        <v>1680</v>
      </c>
      <c r="H170" s="56" t="s">
        <v>1432</v>
      </c>
      <c r="I170" s="357" t="s">
        <v>1248</v>
      </c>
    </row>
    <row r="171" spans="1:9" ht="15.9" hidden="1" customHeight="1" x14ac:dyDescent="0.2">
      <c r="A171" s="43" t="s">
        <v>1438</v>
      </c>
      <c r="B171" s="95" t="s">
        <v>1437</v>
      </c>
      <c r="C171" s="94">
        <v>0</v>
      </c>
      <c r="D171" s="93">
        <v>0</v>
      </c>
      <c r="E171" s="93">
        <v>0</v>
      </c>
      <c r="F171" s="93">
        <v>0</v>
      </c>
      <c r="G171" s="92">
        <v>0</v>
      </c>
      <c r="H171" s="56" t="s">
        <v>1231</v>
      </c>
      <c r="I171" s="357" t="s">
        <v>1231</v>
      </c>
    </row>
    <row r="172" spans="1:9" ht="15.9" customHeight="1" x14ac:dyDescent="0.2">
      <c r="A172" s="43" t="s">
        <v>1436</v>
      </c>
      <c r="B172" s="95" t="s">
        <v>1435</v>
      </c>
      <c r="C172" s="94">
        <v>530</v>
      </c>
      <c r="D172" s="94">
        <v>530</v>
      </c>
      <c r="E172" s="93">
        <v>0</v>
      </c>
      <c r="F172" s="93">
        <v>0</v>
      </c>
      <c r="G172" s="92">
        <v>0</v>
      </c>
      <c r="H172" s="56" t="s">
        <v>1270</v>
      </c>
      <c r="I172" s="357" t="s">
        <v>1248</v>
      </c>
    </row>
    <row r="173" spans="1:9" ht="15.9" customHeight="1" x14ac:dyDescent="0.2">
      <c r="A173" s="43" t="s">
        <v>1434</v>
      </c>
      <c r="B173" s="95" t="s">
        <v>1433</v>
      </c>
      <c r="C173" s="94">
        <v>450</v>
      </c>
      <c r="D173" s="93">
        <v>0</v>
      </c>
      <c r="E173" s="93">
        <v>0</v>
      </c>
      <c r="F173" s="93">
        <v>0</v>
      </c>
      <c r="G173" s="94">
        <v>450</v>
      </c>
      <c r="H173" s="56" t="s">
        <v>1432</v>
      </c>
      <c r="I173" s="357" t="s">
        <v>1248</v>
      </c>
    </row>
    <row r="174" spans="1:9" ht="15.9" hidden="1" customHeight="1" x14ac:dyDescent="0.2">
      <c r="A174" s="43" t="s">
        <v>1431</v>
      </c>
      <c r="B174" s="95" t="s">
        <v>1430</v>
      </c>
      <c r="C174" s="94">
        <v>0</v>
      </c>
      <c r="D174" s="93">
        <v>0</v>
      </c>
      <c r="E174" s="93">
        <v>0</v>
      </c>
      <c r="F174" s="93">
        <v>0</v>
      </c>
      <c r="G174" s="92">
        <v>0</v>
      </c>
      <c r="H174" s="56" t="s">
        <v>1231</v>
      </c>
      <c r="I174" s="357" t="s">
        <v>1231</v>
      </c>
    </row>
    <row r="175" spans="1:9" ht="15.9" hidden="1" customHeight="1" x14ac:dyDescent="0.2">
      <c r="A175" s="43" t="s">
        <v>1429</v>
      </c>
      <c r="B175" s="95" t="s">
        <v>1428</v>
      </c>
      <c r="C175" s="94">
        <v>0</v>
      </c>
      <c r="D175" s="93">
        <v>0</v>
      </c>
      <c r="E175" s="93">
        <v>0</v>
      </c>
      <c r="F175" s="93">
        <v>0</v>
      </c>
      <c r="G175" s="92">
        <v>0</v>
      </c>
      <c r="H175" s="56" t="s">
        <v>1231</v>
      </c>
      <c r="I175" s="357" t="s">
        <v>1231</v>
      </c>
    </row>
    <row r="176" spans="1:9" ht="15.9" hidden="1" customHeight="1" x14ac:dyDescent="0.2">
      <c r="A176" s="43" t="s">
        <v>1427</v>
      </c>
      <c r="B176" s="95" t="s">
        <v>1426</v>
      </c>
      <c r="C176" s="94">
        <v>0</v>
      </c>
      <c r="D176" s="93">
        <v>0</v>
      </c>
      <c r="E176" s="93">
        <v>0</v>
      </c>
      <c r="F176" s="93">
        <v>0</v>
      </c>
      <c r="G176" s="92">
        <v>0</v>
      </c>
      <c r="H176" s="56" t="s">
        <v>1231</v>
      </c>
      <c r="I176" s="357" t="s">
        <v>1231</v>
      </c>
    </row>
    <row r="177" spans="1:9" ht="15.9" customHeight="1" x14ac:dyDescent="0.2">
      <c r="A177" s="43" t="s">
        <v>1425</v>
      </c>
      <c r="B177" s="95" t="s">
        <v>1239</v>
      </c>
      <c r="C177" s="94">
        <v>10000</v>
      </c>
      <c r="D177" s="94">
        <v>10000</v>
      </c>
      <c r="E177" s="93">
        <v>0</v>
      </c>
      <c r="F177" s="93">
        <v>0</v>
      </c>
      <c r="G177" s="92">
        <v>0</v>
      </c>
      <c r="H177" s="56" t="s">
        <v>1424</v>
      </c>
      <c r="I177" s="357" t="s">
        <v>1248</v>
      </c>
    </row>
    <row r="178" spans="1:9" ht="15.9" hidden="1" customHeight="1" x14ac:dyDescent="0.2">
      <c r="A178" s="43" t="s">
        <v>1423</v>
      </c>
      <c r="B178" s="95" t="s">
        <v>1422</v>
      </c>
      <c r="C178" s="94">
        <v>0</v>
      </c>
      <c r="D178" s="93">
        <v>0</v>
      </c>
      <c r="E178" s="93">
        <v>0</v>
      </c>
      <c r="F178" s="93">
        <v>0</v>
      </c>
      <c r="G178" s="92">
        <v>0</v>
      </c>
      <c r="H178" s="56" t="s">
        <v>1231</v>
      </c>
      <c r="I178" s="357" t="s">
        <v>1231</v>
      </c>
    </row>
    <row r="179" spans="1:9" ht="15.9" hidden="1" customHeight="1" x14ac:dyDescent="0.2">
      <c r="A179" s="43" t="s">
        <v>1421</v>
      </c>
      <c r="B179" s="95" t="s">
        <v>1420</v>
      </c>
      <c r="C179" s="94">
        <v>0</v>
      </c>
      <c r="D179" s="93">
        <v>0</v>
      </c>
      <c r="E179" s="93">
        <v>0</v>
      </c>
      <c r="F179" s="93">
        <v>0</v>
      </c>
      <c r="G179" s="92">
        <v>0</v>
      </c>
      <c r="H179" s="56" t="s">
        <v>1231</v>
      </c>
      <c r="I179" s="357" t="s">
        <v>1231</v>
      </c>
    </row>
    <row r="180" spans="1:9" ht="15.9" hidden="1" customHeight="1" x14ac:dyDescent="0.2">
      <c r="A180" s="43" t="s">
        <v>1419</v>
      </c>
      <c r="B180" s="95" t="s">
        <v>1418</v>
      </c>
      <c r="C180" s="94">
        <v>0</v>
      </c>
      <c r="D180" s="93">
        <v>0</v>
      </c>
      <c r="E180" s="93">
        <v>0</v>
      </c>
      <c r="F180" s="93">
        <v>0</v>
      </c>
      <c r="G180" s="92">
        <v>0</v>
      </c>
      <c r="H180" s="56" t="s">
        <v>1231</v>
      </c>
      <c r="I180" s="357" t="s">
        <v>1231</v>
      </c>
    </row>
    <row r="181" spans="1:9" ht="15.9" hidden="1" customHeight="1" x14ac:dyDescent="0.2">
      <c r="A181" s="43" t="s">
        <v>1417</v>
      </c>
      <c r="B181" s="95" t="s">
        <v>1416</v>
      </c>
      <c r="C181" s="94">
        <v>0</v>
      </c>
      <c r="D181" s="93">
        <v>0</v>
      </c>
      <c r="E181" s="93">
        <v>0</v>
      </c>
      <c r="F181" s="93">
        <v>0</v>
      </c>
      <c r="G181" s="92">
        <v>0</v>
      </c>
      <c r="H181" s="56" t="s">
        <v>1231</v>
      </c>
      <c r="I181" s="357" t="s">
        <v>1231</v>
      </c>
    </row>
    <row r="182" spans="1:9" ht="15.9" hidden="1" customHeight="1" x14ac:dyDescent="0.2">
      <c r="A182" s="43" t="s">
        <v>1415</v>
      </c>
      <c r="B182" s="95" t="s">
        <v>1414</v>
      </c>
      <c r="C182" s="94">
        <v>0</v>
      </c>
      <c r="D182" s="93">
        <v>0</v>
      </c>
      <c r="E182" s="93">
        <v>0</v>
      </c>
      <c r="F182" s="93">
        <v>0</v>
      </c>
      <c r="G182" s="92">
        <v>0</v>
      </c>
      <c r="H182" s="56" t="s">
        <v>1231</v>
      </c>
      <c r="I182" s="357" t="s">
        <v>1231</v>
      </c>
    </row>
    <row r="183" spans="1:9" ht="15.9" hidden="1" customHeight="1" x14ac:dyDescent="0.2">
      <c r="A183" s="43" t="s">
        <v>1413</v>
      </c>
      <c r="B183" s="95" t="s">
        <v>1412</v>
      </c>
      <c r="C183" s="94">
        <v>0</v>
      </c>
      <c r="D183" s="93">
        <v>0</v>
      </c>
      <c r="E183" s="93">
        <v>0</v>
      </c>
      <c r="F183" s="93">
        <v>0</v>
      </c>
      <c r="G183" s="92">
        <v>0</v>
      </c>
      <c r="H183" s="56" t="s">
        <v>1231</v>
      </c>
      <c r="I183" s="357" t="s">
        <v>1231</v>
      </c>
    </row>
    <row r="184" spans="1:9" ht="15.9" hidden="1" customHeight="1" x14ac:dyDescent="0.2">
      <c r="A184" s="43" t="s">
        <v>1411</v>
      </c>
      <c r="B184" s="95" t="s">
        <v>1410</v>
      </c>
      <c r="C184" s="94">
        <v>0</v>
      </c>
      <c r="D184" s="93">
        <v>0</v>
      </c>
      <c r="E184" s="93">
        <v>0</v>
      </c>
      <c r="F184" s="93">
        <v>0</v>
      </c>
      <c r="G184" s="92">
        <v>0</v>
      </c>
      <c r="H184" s="56" t="s">
        <v>1231</v>
      </c>
      <c r="I184" s="357" t="s">
        <v>1231</v>
      </c>
    </row>
    <row r="185" spans="1:9" ht="15.9" hidden="1" customHeight="1" x14ac:dyDescent="0.2">
      <c r="A185" s="43" t="s">
        <v>1409</v>
      </c>
      <c r="B185" s="95" t="s">
        <v>1408</v>
      </c>
      <c r="C185" s="94">
        <v>0</v>
      </c>
      <c r="D185" s="93">
        <v>0</v>
      </c>
      <c r="E185" s="93">
        <v>0</v>
      </c>
      <c r="F185" s="93">
        <v>0</v>
      </c>
      <c r="G185" s="92">
        <v>0</v>
      </c>
      <c r="H185" s="56" t="s">
        <v>1231</v>
      </c>
      <c r="I185" s="357" t="s">
        <v>1231</v>
      </c>
    </row>
    <row r="186" spans="1:9" ht="15.9" hidden="1" customHeight="1" x14ac:dyDescent="0.2">
      <c r="A186" s="43" t="s">
        <v>1407</v>
      </c>
      <c r="B186" s="95" t="s">
        <v>1406</v>
      </c>
      <c r="C186" s="94">
        <v>0</v>
      </c>
      <c r="D186" s="93">
        <v>0</v>
      </c>
      <c r="E186" s="93">
        <v>0</v>
      </c>
      <c r="F186" s="93">
        <v>0</v>
      </c>
      <c r="G186" s="92">
        <v>0</v>
      </c>
      <c r="H186" s="56" t="s">
        <v>1231</v>
      </c>
      <c r="I186" s="357" t="s">
        <v>1231</v>
      </c>
    </row>
    <row r="187" spans="1:9" ht="15.9" customHeight="1" x14ac:dyDescent="0.2">
      <c r="A187" s="43" t="s">
        <v>1405</v>
      </c>
      <c r="B187" s="95" t="s">
        <v>1404</v>
      </c>
      <c r="C187" s="94">
        <v>5337.06</v>
      </c>
      <c r="D187" s="93">
        <v>0</v>
      </c>
      <c r="E187" s="93">
        <v>0</v>
      </c>
      <c r="F187" s="93">
        <v>0</v>
      </c>
      <c r="G187" s="94">
        <v>5337.06</v>
      </c>
      <c r="H187" s="56" t="s">
        <v>1403</v>
      </c>
      <c r="I187" s="357" t="s">
        <v>1248</v>
      </c>
    </row>
    <row r="188" spans="1:9" ht="15.9" hidden="1" customHeight="1" x14ac:dyDescent="0.2">
      <c r="A188" s="43" t="s">
        <v>1402</v>
      </c>
      <c r="B188" s="95" t="s">
        <v>1401</v>
      </c>
      <c r="C188" s="94">
        <v>0</v>
      </c>
      <c r="D188" s="93">
        <v>0</v>
      </c>
      <c r="E188" s="93">
        <v>0</v>
      </c>
      <c r="F188" s="93">
        <v>0</v>
      </c>
      <c r="G188" s="92">
        <v>0</v>
      </c>
      <c r="H188" s="56" t="s">
        <v>1231</v>
      </c>
      <c r="I188" s="357" t="s">
        <v>1231</v>
      </c>
    </row>
    <row r="189" spans="1:9" ht="15.9" hidden="1" customHeight="1" x14ac:dyDescent="0.2">
      <c r="A189" s="43" t="s">
        <v>1400</v>
      </c>
      <c r="B189" s="95" t="s">
        <v>1399</v>
      </c>
      <c r="C189" s="94">
        <v>0</v>
      </c>
      <c r="D189" s="93">
        <v>0</v>
      </c>
      <c r="E189" s="93">
        <v>0</v>
      </c>
      <c r="F189" s="93">
        <v>0</v>
      </c>
      <c r="G189" s="92">
        <v>0</v>
      </c>
      <c r="H189" s="56" t="s">
        <v>1231</v>
      </c>
      <c r="I189" s="357" t="s">
        <v>1231</v>
      </c>
    </row>
    <row r="190" spans="1:9" ht="15.9" hidden="1" customHeight="1" x14ac:dyDescent="0.2">
      <c r="A190" s="43" t="s">
        <v>1398</v>
      </c>
      <c r="B190" s="95" t="s">
        <v>1397</v>
      </c>
      <c r="C190" s="94">
        <v>0</v>
      </c>
      <c r="D190" s="93">
        <v>0</v>
      </c>
      <c r="E190" s="93">
        <v>0</v>
      </c>
      <c r="F190" s="93">
        <v>0</v>
      </c>
      <c r="G190" s="92">
        <v>0</v>
      </c>
      <c r="H190" s="56" t="s">
        <v>1231</v>
      </c>
      <c r="I190" s="357" t="s">
        <v>1231</v>
      </c>
    </row>
    <row r="191" spans="1:9" ht="15.9" hidden="1" customHeight="1" x14ac:dyDescent="0.2">
      <c r="A191" s="43" t="s">
        <v>1396</v>
      </c>
      <c r="B191" s="95" t="s">
        <v>1241</v>
      </c>
      <c r="C191" s="94">
        <v>0</v>
      </c>
      <c r="D191" s="93">
        <v>0</v>
      </c>
      <c r="E191" s="93">
        <v>0</v>
      </c>
      <c r="F191" s="93">
        <v>0</v>
      </c>
      <c r="G191" s="92">
        <v>0</v>
      </c>
      <c r="H191" s="56" t="s">
        <v>1231</v>
      </c>
      <c r="I191" s="357" t="s">
        <v>1231</v>
      </c>
    </row>
    <row r="192" spans="1:9" ht="15.9" hidden="1" customHeight="1" x14ac:dyDescent="0.2">
      <c r="A192" s="43" t="s">
        <v>1395</v>
      </c>
      <c r="B192" s="95" t="s">
        <v>1394</v>
      </c>
      <c r="C192" s="94">
        <v>0</v>
      </c>
      <c r="D192" s="93">
        <v>0</v>
      </c>
      <c r="E192" s="93">
        <v>0</v>
      </c>
      <c r="F192" s="93">
        <v>0</v>
      </c>
      <c r="G192" s="92">
        <v>0</v>
      </c>
      <c r="H192" s="56" t="s">
        <v>1231</v>
      </c>
      <c r="I192" s="357" t="s">
        <v>1231</v>
      </c>
    </row>
    <row r="193" spans="1:9" ht="15.9" hidden="1" customHeight="1" x14ac:dyDescent="0.2">
      <c r="A193" s="43" t="s">
        <v>1393</v>
      </c>
      <c r="B193" s="95" t="s">
        <v>1392</v>
      </c>
      <c r="C193" s="94">
        <v>0</v>
      </c>
      <c r="D193" s="93">
        <v>0</v>
      </c>
      <c r="E193" s="93">
        <v>0</v>
      </c>
      <c r="F193" s="93">
        <v>0</v>
      </c>
      <c r="G193" s="92">
        <v>0</v>
      </c>
      <c r="H193" s="56" t="s">
        <v>1231</v>
      </c>
      <c r="I193" s="357" t="s">
        <v>1231</v>
      </c>
    </row>
    <row r="194" spans="1:9" ht="15.9" hidden="1" customHeight="1" x14ac:dyDescent="0.2">
      <c r="A194" s="43" t="s">
        <v>1391</v>
      </c>
      <c r="B194" s="95" t="s">
        <v>1390</v>
      </c>
      <c r="C194" s="94">
        <v>0</v>
      </c>
      <c r="D194" s="93">
        <v>0</v>
      </c>
      <c r="E194" s="93">
        <v>0</v>
      </c>
      <c r="F194" s="93">
        <v>0</v>
      </c>
      <c r="G194" s="92">
        <v>0</v>
      </c>
      <c r="H194" s="56" t="s">
        <v>1231</v>
      </c>
      <c r="I194" s="357" t="s">
        <v>1231</v>
      </c>
    </row>
    <row r="195" spans="1:9" ht="15.9" hidden="1" customHeight="1" x14ac:dyDescent="0.2">
      <c r="A195" s="43" t="s">
        <v>1389</v>
      </c>
      <c r="B195" s="95" t="s">
        <v>1388</v>
      </c>
      <c r="C195" s="94">
        <v>0</v>
      </c>
      <c r="D195" s="93">
        <v>0</v>
      </c>
      <c r="E195" s="93">
        <v>0</v>
      </c>
      <c r="F195" s="93">
        <v>0</v>
      </c>
      <c r="G195" s="92">
        <v>0</v>
      </c>
      <c r="H195" s="56" t="s">
        <v>1231</v>
      </c>
      <c r="I195" s="357" t="s">
        <v>1231</v>
      </c>
    </row>
    <row r="196" spans="1:9" ht="15.9" hidden="1" customHeight="1" x14ac:dyDescent="0.2">
      <c r="A196" s="43" t="s">
        <v>1387</v>
      </c>
      <c r="B196" s="95" t="s">
        <v>1386</v>
      </c>
      <c r="C196" s="94">
        <v>0</v>
      </c>
      <c r="D196" s="93">
        <v>0</v>
      </c>
      <c r="E196" s="93">
        <v>0</v>
      </c>
      <c r="F196" s="93">
        <v>0</v>
      </c>
      <c r="G196" s="92">
        <v>0</v>
      </c>
      <c r="H196" s="56" t="s">
        <v>1231</v>
      </c>
      <c r="I196" s="357" t="s">
        <v>1231</v>
      </c>
    </row>
    <row r="197" spans="1:9" ht="15.9" hidden="1" customHeight="1" x14ac:dyDescent="0.2">
      <c r="A197" s="43" t="s">
        <v>1385</v>
      </c>
      <c r="B197" s="95" t="s">
        <v>1384</v>
      </c>
      <c r="C197" s="94">
        <v>0</v>
      </c>
      <c r="D197" s="93">
        <v>0</v>
      </c>
      <c r="E197" s="93">
        <v>0</v>
      </c>
      <c r="F197" s="93">
        <v>0</v>
      </c>
      <c r="G197" s="92">
        <v>0</v>
      </c>
      <c r="H197" s="56" t="s">
        <v>1231</v>
      </c>
      <c r="I197" s="357" t="s">
        <v>1231</v>
      </c>
    </row>
    <row r="198" spans="1:9" ht="15.9" hidden="1" customHeight="1" x14ac:dyDescent="0.2">
      <c r="A198" s="43" t="s">
        <v>1383</v>
      </c>
      <c r="B198" s="95" t="s">
        <v>1382</v>
      </c>
      <c r="C198" s="94">
        <v>0</v>
      </c>
      <c r="D198" s="93">
        <v>0</v>
      </c>
      <c r="E198" s="93">
        <v>0</v>
      </c>
      <c r="F198" s="93">
        <v>0</v>
      </c>
      <c r="G198" s="92">
        <v>0</v>
      </c>
      <c r="H198" s="56" t="s">
        <v>1231</v>
      </c>
      <c r="I198" s="357" t="s">
        <v>1231</v>
      </c>
    </row>
    <row r="199" spans="1:9" ht="15.9" hidden="1" customHeight="1" x14ac:dyDescent="0.2">
      <c r="A199" s="43" t="s">
        <v>1381</v>
      </c>
      <c r="B199" s="95" t="s">
        <v>1380</v>
      </c>
      <c r="C199" s="94">
        <v>0</v>
      </c>
      <c r="D199" s="93">
        <v>0</v>
      </c>
      <c r="E199" s="93">
        <v>0</v>
      </c>
      <c r="F199" s="93">
        <v>0</v>
      </c>
      <c r="G199" s="92">
        <v>0</v>
      </c>
      <c r="H199" s="56" t="s">
        <v>1231</v>
      </c>
      <c r="I199" s="357" t="s">
        <v>1231</v>
      </c>
    </row>
    <row r="200" spans="1:9" ht="15.9" hidden="1" customHeight="1" x14ac:dyDescent="0.2">
      <c r="A200" s="43" t="s">
        <v>1379</v>
      </c>
      <c r="B200" s="95" t="s">
        <v>1254</v>
      </c>
      <c r="C200" s="94">
        <v>0</v>
      </c>
      <c r="D200" s="93">
        <v>0</v>
      </c>
      <c r="E200" s="93">
        <v>0</v>
      </c>
      <c r="F200" s="93">
        <v>0</v>
      </c>
      <c r="G200" s="92">
        <v>0</v>
      </c>
      <c r="H200" s="56" t="s">
        <v>1231</v>
      </c>
      <c r="I200" s="357" t="s">
        <v>1231</v>
      </c>
    </row>
    <row r="201" spans="1:9" ht="15.9" hidden="1" customHeight="1" x14ac:dyDescent="0.2">
      <c r="A201" s="43" t="s">
        <v>1378</v>
      </c>
      <c r="B201" s="95" t="s">
        <v>1377</v>
      </c>
      <c r="C201" s="94">
        <v>0</v>
      </c>
      <c r="D201" s="93">
        <v>0</v>
      </c>
      <c r="E201" s="93">
        <v>0</v>
      </c>
      <c r="F201" s="93">
        <v>0</v>
      </c>
      <c r="G201" s="92">
        <v>0</v>
      </c>
      <c r="H201" s="56" t="s">
        <v>1231</v>
      </c>
      <c r="I201" s="357" t="s">
        <v>1231</v>
      </c>
    </row>
    <row r="202" spans="1:9" ht="15.9" hidden="1" customHeight="1" x14ac:dyDescent="0.2">
      <c r="A202" s="43" t="s">
        <v>1376</v>
      </c>
      <c r="B202" s="95" t="s">
        <v>1375</v>
      </c>
      <c r="C202" s="94">
        <v>0</v>
      </c>
      <c r="D202" s="93">
        <v>0</v>
      </c>
      <c r="E202" s="93">
        <v>0</v>
      </c>
      <c r="F202" s="93">
        <v>0</v>
      </c>
      <c r="G202" s="92">
        <v>0</v>
      </c>
      <c r="H202" s="56" t="s">
        <v>1231</v>
      </c>
      <c r="I202" s="357" t="s">
        <v>1231</v>
      </c>
    </row>
    <row r="203" spans="1:9" ht="15.9" hidden="1" customHeight="1" x14ac:dyDescent="0.2">
      <c r="A203" s="43" t="s">
        <v>1374</v>
      </c>
      <c r="B203" s="95" t="s">
        <v>1373</v>
      </c>
      <c r="C203" s="94">
        <v>0</v>
      </c>
      <c r="D203" s="93">
        <v>0</v>
      </c>
      <c r="E203" s="93">
        <v>0</v>
      </c>
      <c r="F203" s="93">
        <v>0</v>
      </c>
      <c r="G203" s="92">
        <v>0</v>
      </c>
      <c r="H203" s="56" t="s">
        <v>1231</v>
      </c>
      <c r="I203" s="357" t="s">
        <v>1231</v>
      </c>
    </row>
    <row r="204" spans="1:9" ht="15.9" hidden="1" customHeight="1" x14ac:dyDescent="0.2">
      <c r="A204" s="43" t="s">
        <v>1372</v>
      </c>
      <c r="B204" s="95" t="s">
        <v>1371</v>
      </c>
      <c r="C204" s="94">
        <v>0</v>
      </c>
      <c r="D204" s="93">
        <v>0</v>
      </c>
      <c r="E204" s="93">
        <v>0</v>
      </c>
      <c r="F204" s="93">
        <v>0</v>
      </c>
      <c r="G204" s="92">
        <v>0</v>
      </c>
      <c r="H204" s="56" t="s">
        <v>1231</v>
      </c>
      <c r="I204" s="357" t="s">
        <v>1231</v>
      </c>
    </row>
    <row r="205" spans="1:9" ht="15.9" hidden="1" customHeight="1" x14ac:dyDescent="0.2">
      <c r="A205" s="43" t="s">
        <v>1370</v>
      </c>
      <c r="B205" s="95" t="s">
        <v>1369</v>
      </c>
      <c r="C205" s="94">
        <v>0</v>
      </c>
      <c r="D205" s="93">
        <v>0</v>
      </c>
      <c r="E205" s="93">
        <v>0</v>
      </c>
      <c r="F205" s="93">
        <v>0</v>
      </c>
      <c r="G205" s="92">
        <v>0</v>
      </c>
      <c r="H205" s="56" t="s">
        <v>1231</v>
      </c>
      <c r="I205" s="357" t="s">
        <v>1231</v>
      </c>
    </row>
    <row r="206" spans="1:9" ht="15.9" hidden="1" customHeight="1" x14ac:dyDescent="0.2">
      <c r="A206" s="43" t="s">
        <v>1368</v>
      </c>
      <c r="B206" s="95" t="s">
        <v>1367</v>
      </c>
      <c r="C206" s="94">
        <v>0</v>
      </c>
      <c r="D206" s="93">
        <v>0</v>
      </c>
      <c r="E206" s="93">
        <v>0</v>
      </c>
      <c r="F206" s="93">
        <v>0</v>
      </c>
      <c r="G206" s="92">
        <v>0</v>
      </c>
      <c r="H206" s="56" t="s">
        <v>1231</v>
      </c>
      <c r="I206" s="357" t="s">
        <v>1231</v>
      </c>
    </row>
    <row r="207" spans="1:9" ht="15.9" hidden="1" customHeight="1" x14ac:dyDescent="0.2">
      <c r="A207" s="43" t="s">
        <v>1366</v>
      </c>
      <c r="B207" s="95" t="s">
        <v>1365</v>
      </c>
      <c r="C207" s="94">
        <v>0</v>
      </c>
      <c r="D207" s="93">
        <v>0</v>
      </c>
      <c r="E207" s="93">
        <v>0</v>
      </c>
      <c r="F207" s="93">
        <v>0</v>
      </c>
      <c r="G207" s="92">
        <v>0</v>
      </c>
      <c r="H207" s="56" t="s">
        <v>1231</v>
      </c>
      <c r="I207" s="357" t="s">
        <v>1231</v>
      </c>
    </row>
    <row r="208" spans="1:9" ht="15.9" hidden="1" customHeight="1" x14ac:dyDescent="0.2">
      <c r="A208" s="43" t="s">
        <v>1364</v>
      </c>
      <c r="B208" s="95" t="s">
        <v>1363</v>
      </c>
      <c r="C208" s="94">
        <v>0</v>
      </c>
      <c r="D208" s="93">
        <v>0</v>
      </c>
      <c r="E208" s="93">
        <v>0</v>
      </c>
      <c r="F208" s="93">
        <v>0</v>
      </c>
      <c r="G208" s="92">
        <v>0</v>
      </c>
      <c r="H208" s="56" t="s">
        <v>1231</v>
      </c>
      <c r="I208" s="357" t="s">
        <v>1231</v>
      </c>
    </row>
    <row r="209" spans="1:9" ht="15.9" hidden="1" customHeight="1" x14ac:dyDescent="0.2">
      <c r="A209" s="43" t="s">
        <v>1362</v>
      </c>
      <c r="B209" s="95" t="s">
        <v>1361</v>
      </c>
      <c r="C209" s="94">
        <v>0</v>
      </c>
      <c r="D209" s="93">
        <v>0</v>
      </c>
      <c r="E209" s="93">
        <v>0</v>
      </c>
      <c r="F209" s="93">
        <v>0</v>
      </c>
      <c r="G209" s="92">
        <v>0</v>
      </c>
      <c r="H209" s="56" t="s">
        <v>1231</v>
      </c>
      <c r="I209" s="357" t="s">
        <v>1231</v>
      </c>
    </row>
    <row r="210" spans="1:9" ht="15.9" hidden="1" customHeight="1" x14ac:dyDescent="0.2">
      <c r="A210" s="43" t="s">
        <v>1360</v>
      </c>
      <c r="B210" s="95" t="s">
        <v>1359</v>
      </c>
      <c r="C210" s="94">
        <v>0</v>
      </c>
      <c r="D210" s="93">
        <v>0</v>
      </c>
      <c r="E210" s="93">
        <v>0</v>
      </c>
      <c r="F210" s="93">
        <v>0</v>
      </c>
      <c r="G210" s="92">
        <v>0</v>
      </c>
      <c r="H210" s="56" t="s">
        <v>1231</v>
      </c>
      <c r="I210" s="357" t="s">
        <v>1231</v>
      </c>
    </row>
    <row r="211" spans="1:9" ht="15.9" hidden="1" customHeight="1" x14ac:dyDescent="0.2">
      <c r="A211" s="43" t="s">
        <v>1358</v>
      </c>
      <c r="B211" s="95" t="s">
        <v>1357</v>
      </c>
      <c r="C211" s="94">
        <v>0</v>
      </c>
      <c r="D211" s="93">
        <v>0</v>
      </c>
      <c r="E211" s="93">
        <v>0</v>
      </c>
      <c r="F211" s="93">
        <v>0</v>
      </c>
      <c r="G211" s="92">
        <v>0</v>
      </c>
      <c r="H211" s="56" t="s">
        <v>1231</v>
      </c>
      <c r="I211" s="357" t="s">
        <v>1231</v>
      </c>
    </row>
    <row r="212" spans="1:9" ht="15.9" hidden="1" customHeight="1" x14ac:dyDescent="0.2">
      <c r="A212" s="43" t="s">
        <v>1356</v>
      </c>
      <c r="B212" s="95" t="s">
        <v>1355</v>
      </c>
      <c r="C212" s="94">
        <v>0</v>
      </c>
      <c r="D212" s="93">
        <v>0</v>
      </c>
      <c r="E212" s="93">
        <v>0</v>
      </c>
      <c r="F212" s="93">
        <v>0</v>
      </c>
      <c r="G212" s="92">
        <v>0</v>
      </c>
      <c r="H212" s="56" t="s">
        <v>1231</v>
      </c>
      <c r="I212" s="357" t="s">
        <v>1231</v>
      </c>
    </row>
    <row r="213" spans="1:9" ht="15.9" hidden="1" customHeight="1" x14ac:dyDescent="0.2">
      <c r="A213" s="43" t="s">
        <v>1354</v>
      </c>
      <c r="B213" s="95" t="s">
        <v>1353</v>
      </c>
      <c r="C213" s="94">
        <v>0</v>
      </c>
      <c r="D213" s="93">
        <v>0</v>
      </c>
      <c r="E213" s="93">
        <v>0</v>
      </c>
      <c r="F213" s="93">
        <v>0</v>
      </c>
      <c r="G213" s="92">
        <v>0</v>
      </c>
      <c r="H213" s="56" t="s">
        <v>1231</v>
      </c>
      <c r="I213" s="357" t="s">
        <v>1231</v>
      </c>
    </row>
    <row r="214" spans="1:9" ht="15.9" hidden="1" customHeight="1" x14ac:dyDescent="0.2">
      <c r="A214" s="43" t="s">
        <v>1352</v>
      </c>
      <c r="B214" s="95" t="s">
        <v>1351</v>
      </c>
      <c r="C214" s="94">
        <v>0</v>
      </c>
      <c r="D214" s="93">
        <v>0</v>
      </c>
      <c r="E214" s="93">
        <v>0</v>
      </c>
      <c r="F214" s="93">
        <v>0</v>
      </c>
      <c r="G214" s="92">
        <v>0</v>
      </c>
      <c r="H214" s="56" t="s">
        <v>1231</v>
      </c>
      <c r="I214" s="357" t="s">
        <v>1231</v>
      </c>
    </row>
    <row r="215" spans="1:9" ht="15.9" hidden="1" customHeight="1" x14ac:dyDescent="0.2">
      <c r="A215" s="43" t="s">
        <v>1350</v>
      </c>
      <c r="B215" s="95" t="s">
        <v>1349</v>
      </c>
      <c r="C215" s="94">
        <v>0</v>
      </c>
      <c r="D215" s="93">
        <v>0</v>
      </c>
      <c r="E215" s="93">
        <v>0</v>
      </c>
      <c r="F215" s="93">
        <v>0</v>
      </c>
      <c r="G215" s="92">
        <v>0</v>
      </c>
      <c r="H215" s="56" t="s">
        <v>1231</v>
      </c>
      <c r="I215" s="357" t="s">
        <v>1231</v>
      </c>
    </row>
    <row r="216" spans="1:9" ht="15.9" hidden="1" customHeight="1" x14ac:dyDescent="0.2">
      <c r="A216" s="43" t="s">
        <v>1348</v>
      </c>
      <c r="B216" s="95" t="s">
        <v>1347</v>
      </c>
      <c r="C216" s="94">
        <v>0</v>
      </c>
      <c r="D216" s="93">
        <v>0</v>
      </c>
      <c r="E216" s="93">
        <v>0</v>
      </c>
      <c r="F216" s="93">
        <v>0</v>
      </c>
      <c r="G216" s="92">
        <v>0</v>
      </c>
      <c r="H216" s="56" t="s">
        <v>1231</v>
      </c>
      <c r="I216" s="357" t="s">
        <v>1231</v>
      </c>
    </row>
    <row r="217" spans="1:9" ht="15.9" hidden="1" customHeight="1" x14ac:dyDescent="0.2">
      <c r="A217" s="43" t="s">
        <v>1346</v>
      </c>
      <c r="B217" s="95" t="s">
        <v>1345</v>
      </c>
      <c r="C217" s="94">
        <v>0</v>
      </c>
      <c r="D217" s="93">
        <v>0</v>
      </c>
      <c r="E217" s="93">
        <v>0</v>
      </c>
      <c r="F217" s="93">
        <v>0</v>
      </c>
      <c r="G217" s="92">
        <v>0</v>
      </c>
      <c r="H217" s="56" t="s">
        <v>1231</v>
      </c>
      <c r="I217" s="357" t="s">
        <v>1231</v>
      </c>
    </row>
    <row r="218" spans="1:9" ht="15.9" hidden="1" customHeight="1" x14ac:dyDescent="0.2">
      <c r="A218" s="43" t="s">
        <v>1344</v>
      </c>
      <c r="B218" s="95" t="s">
        <v>1343</v>
      </c>
      <c r="C218" s="94">
        <v>0</v>
      </c>
      <c r="D218" s="93">
        <v>0</v>
      </c>
      <c r="E218" s="93">
        <v>0</v>
      </c>
      <c r="F218" s="93">
        <v>0</v>
      </c>
      <c r="G218" s="92">
        <v>0</v>
      </c>
      <c r="H218" s="56" t="s">
        <v>1231</v>
      </c>
      <c r="I218" s="357" t="s">
        <v>1231</v>
      </c>
    </row>
    <row r="219" spans="1:9" ht="15.9" hidden="1" customHeight="1" x14ac:dyDescent="0.2">
      <c r="A219" s="43" t="s">
        <v>1342</v>
      </c>
      <c r="B219" s="95" t="s">
        <v>1341</v>
      </c>
      <c r="C219" s="94">
        <v>0</v>
      </c>
      <c r="D219" s="93">
        <v>0</v>
      </c>
      <c r="E219" s="93">
        <v>0</v>
      </c>
      <c r="F219" s="93">
        <v>0</v>
      </c>
      <c r="G219" s="92">
        <v>0</v>
      </c>
      <c r="H219" s="56" t="s">
        <v>1231</v>
      </c>
      <c r="I219" s="357" t="s">
        <v>1231</v>
      </c>
    </row>
    <row r="220" spans="1:9" ht="15.9" hidden="1" customHeight="1" x14ac:dyDescent="0.2">
      <c r="A220" s="43" t="s">
        <v>1340</v>
      </c>
      <c r="B220" s="95" t="s">
        <v>1339</v>
      </c>
      <c r="C220" s="94">
        <v>0</v>
      </c>
      <c r="D220" s="93">
        <v>0</v>
      </c>
      <c r="E220" s="93">
        <v>0</v>
      </c>
      <c r="F220" s="93">
        <v>0</v>
      </c>
      <c r="G220" s="92">
        <v>0</v>
      </c>
      <c r="H220" s="56" t="s">
        <v>1231</v>
      </c>
      <c r="I220" s="357" t="s">
        <v>1231</v>
      </c>
    </row>
    <row r="221" spans="1:9" ht="15.9" hidden="1" customHeight="1" x14ac:dyDescent="0.2">
      <c r="A221" s="43" t="s">
        <v>1338</v>
      </c>
      <c r="B221" s="95" t="s">
        <v>1337</v>
      </c>
      <c r="C221" s="94">
        <v>0</v>
      </c>
      <c r="D221" s="93">
        <v>0</v>
      </c>
      <c r="E221" s="93">
        <v>0</v>
      </c>
      <c r="F221" s="93">
        <v>0</v>
      </c>
      <c r="G221" s="92">
        <v>0</v>
      </c>
      <c r="H221" s="56" t="s">
        <v>1231</v>
      </c>
      <c r="I221" s="357" t="s">
        <v>1231</v>
      </c>
    </row>
    <row r="222" spans="1:9" ht="15.9" hidden="1" customHeight="1" x14ac:dyDescent="0.2">
      <c r="A222" s="43" t="s">
        <v>1336</v>
      </c>
      <c r="B222" s="95" t="s">
        <v>1335</v>
      </c>
      <c r="C222" s="94">
        <v>0</v>
      </c>
      <c r="D222" s="93">
        <v>0</v>
      </c>
      <c r="E222" s="93">
        <v>0</v>
      </c>
      <c r="F222" s="93">
        <v>0</v>
      </c>
      <c r="G222" s="92">
        <v>0</v>
      </c>
      <c r="H222" s="56" t="s">
        <v>1231</v>
      </c>
      <c r="I222" s="357" t="s">
        <v>1231</v>
      </c>
    </row>
    <row r="223" spans="1:9" ht="15.9" customHeight="1" x14ac:dyDescent="0.2">
      <c r="A223" s="43" t="s">
        <v>1334</v>
      </c>
      <c r="B223" s="95" t="s">
        <v>1241</v>
      </c>
      <c r="C223" s="94">
        <v>750</v>
      </c>
      <c r="D223" s="94">
        <v>750</v>
      </c>
      <c r="E223" s="93">
        <v>0</v>
      </c>
      <c r="F223" s="93">
        <v>0</v>
      </c>
      <c r="G223" s="92">
        <v>0</v>
      </c>
      <c r="H223" s="56" t="s">
        <v>1333</v>
      </c>
      <c r="I223" s="357" t="s">
        <v>1248</v>
      </c>
    </row>
    <row r="224" spans="1:9" ht="15.9" hidden="1" customHeight="1" x14ac:dyDescent="0.2">
      <c r="A224" s="43" t="s">
        <v>1332</v>
      </c>
      <c r="B224" s="95" t="s">
        <v>1331</v>
      </c>
      <c r="C224" s="94">
        <v>0</v>
      </c>
      <c r="D224" s="93">
        <v>0</v>
      </c>
      <c r="E224" s="93">
        <v>0</v>
      </c>
      <c r="F224" s="93">
        <v>0</v>
      </c>
      <c r="G224" s="92">
        <v>0</v>
      </c>
      <c r="H224" s="56" t="s">
        <v>1231</v>
      </c>
      <c r="I224" s="357" t="s">
        <v>1231</v>
      </c>
    </row>
    <row r="225" spans="1:9" ht="15.9" hidden="1" customHeight="1" x14ac:dyDescent="0.2">
      <c r="A225" s="43" t="s">
        <v>1330</v>
      </c>
      <c r="B225" s="95" t="s">
        <v>1329</v>
      </c>
      <c r="C225" s="94">
        <v>0</v>
      </c>
      <c r="D225" s="93">
        <v>0</v>
      </c>
      <c r="E225" s="93">
        <v>0</v>
      </c>
      <c r="F225" s="93">
        <v>0</v>
      </c>
      <c r="G225" s="92">
        <v>0</v>
      </c>
      <c r="H225" s="56" t="s">
        <v>1231</v>
      </c>
      <c r="I225" s="357" t="s">
        <v>1231</v>
      </c>
    </row>
    <row r="226" spans="1:9" ht="15.9" hidden="1" customHeight="1" x14ac:dyDescent="0.2">
      <c r="A226" s="43" t="s">
        <v>1328</v>
      </c>
      <c r="B226" s="95" t="s">
        <v>1327</v>
      </c>
      <c r="C226" s="94">
        <v>0</v>
      </c>
      <c r="D226" s="93">
        <v>0</v>
      </c>
      <c r="E226" s="93">
        <v>0</v>
      </c>
      <c r="F226" s="93">
        <v>0</v>
      </c>
      <c r="G226" s="92">
        <v>0</v>
      </c>
      <c r="H226" s="56" t="s">
        <v>1231</v>
      </c>
      <c r="I226" s="357" t="s">
        <v>1231</v>
      </c>
    </row>
    <row r="227" spans="1:9" ht="15.9" hidden="1" customHeight="1" x14ac:dyDescent="0.2">
      <c r="A227" s="43" t="s">
        <v>1326</v>
      </c>
      <c r="B227" s="95" t="s">
        <v>1325</v>
      </c>
      <c r="C227" s="94">
        <v>0</v>
      </c>
      <c r="D227" s="93">
        <v>0</v>
      </c>
      <c r="E227" s="93">
        <v>0</v>
      </c>
      <c r="F227" s="93">
        <v>0</v>
      </c>
      <c r="G227" s="92">
        <v>0</v>
      </c>
      <c r="H227" s="56" t="s">
        <v>1231</v>
      </c>
      <c r="I227" s="357" t="s">
        <v>1231</v>
      </c>
    </row>
    <row r="228" spans="1:9" ht="15.9" hidden="1" customHeight="1" x14ac:dyDescent="0.2">
      <c r="A228" s="43" t="s">
        <v>1324</v>
      </c>
      <c r="B228" s="95" t="s">
        <v>1323</v>
      </c>
      <c r="C228" s="94">
        <v>0</v>
      </c>
      <c r="D228" s="93">
        <v>0</v>
      </c>
      <c r="E228" s="93">
        <v>0</v>
      </c>
      <c r="F228" s="93">
        <v>0</v>
      </c>
      <c r="G228" s="92">
        <v>0</v>
      </c>
      <c r="H228" s="56" t="s">
        <v>1231</v>
      </c>
      <c r="I228" s="357" t="s">
        <v>1231</v>
      </c>
    </row>
    <row r="229" spans="1:9" ht="15.9" hidden="1" customHeight="1" x14ac:dyDescent="0.2">
      <c r="A229" s="43" t="s">
        <v>1322</v>
      </c>
      <c r="B229" s="95" t="s">
        <v>1321</v>
      </c>
      <c r="C229" s="94">
        <v>0</v>
      </c>
      <c r="D229" s="93">
        <v>0</v>
      </c>
      <c r="E229" s="93">
        <v>0</v>
      </c>
      <c r="F229" s="93">
        <v>0</v>
      </c>
      <c r="G229" s="92">
        <v>0</v>
      </c>
      <c r="H229" s="56" t="s">
        <v>1231</v>
      </c>
      <c r="I229" s="357" t="s">
        <v>1231</v>
      </c>
    </row>
    <row r="230" spans="1:9" ht="15.9" hidden="1" customHeight="1" x14ac:dyDescent="0.2">
      <c r="A230" s="43" t="s">
        <v>1320</v>
      </c>
      <c r="B230" s="95" t="s">
        <v>1319</v>
      </c>
      <c r="C230" s="94">
        <v>0</v>
      </c>
      <c r="D230" s="93">
        <v>0</v>
      </c>
      <c r="E230" s="93">
        <v>0</v>
      </c>
      <c r="F230" s="93">
        <v>0</v>
      </c>
      <c r="G230" s="92">
        <v>0</v>
      </c>
      <c r="H230" s="56" t="s">
        <v>1231</v>
      </c>
      <c r="I230" s="357" t="s">
        <v>1231</v>
      </c>
    </row>
    <row r="231" spans="1:9" ht="15.9" customHeight="1" x14ac:dyDescent="0.2">
      <c r="A231" s="43" t="s">
        <v>1318</v>
      </c>
      <c r="B231" s="95" t="s">
        <v>1317</v>
      </c>
      <c r="C231" s="94">
        <v>417.55</v>
      </c>
      <c r="D231" s="93">
        <v>0</v>
      </c>
      <c r="E231" s="94">
        <v>417.55</v>
      </c>
      <c r="F231" s="93">
        <v>0</v>
      </c>
      <c r="G231" s="92">
        <v>0</v>
      </c>
      <c r="H231" s="56" t="s">
        <v>1316</v>
      </c>
      <c r="I231" s="357" t="s">
        <v>1248</v>
      </c>
    </row>
    <row r="232" spans="1:9" ht="15.9" hidden="1" customHeight="1" x14ac:dyDescent="0.2">
      <c r="A232" s="43" t="s">
        <v>1315</v>
      </c>
      <c r="B232" s="95" t="s">
        <v>1314</v>
      </c>
      <c r="C232" s="94">
        <v>0</v>
      </c>
      <c r="D232" s="93">
        <v>0</v>
      </c>
      <c r="E232" s="93">
        <v>0</v>
      </c>
      <c r="F232" s="93">
        <v>0</v>
      </c>
      <c r="G232" s="92">
        <v>0</v>
      </c>
      <c r="H232" s="56" t="s">
        <v>1231</v>
      </c>
      <c r="I232" s="357" t="s">
        <v>1231</v>
      </c>
    </row>
    <row r="233" spans="1:9" ht="15.9" hidden="1" customHeight="1" x14ac:dyDescent="0.2">
      <c r="A233" s="43" t="s">
        <v>1313</v>
      </c>
      <c r="B233" s="95" t="s">
        <v>1312</v>
      </c>
      <c r="C233" s="94">
        <v>0</v>
      </c>
      <c r="D233" s="93">
        <v>0</v>
      </c>
      <c r="E233" s="93">
        <v>0</v>
      </c>
      <c r="F233" s="93">
        <v>0</v>
      </c>
      <c r="G233" s="92">
        <v>0</v>
      </c>
      <c r="H233" s="56" t="s">
        <v>1231</v>
      </c>
      <c r="I233" s="357" t="s">
        <v>1231</v>
      </c>
    </row>
    <row r="234" spans="1:9" ht="15.9" hidden="1" customHeight="1" x14ac:dyDescent="0.2">
      <c r="A234" s="43" t="s">
        <v>1311</v>
      </c>
      <c r="B234" s="95" t="s">
        <v>1310</v>
      </c>
      <c r="C234" s="94">
        <v>0</v>
      </c>
      <c r="D234" s="93">
        <v>0</v>
      </c>
      <c r="E234" s="93">
        <v>0</v>
      </c>
      <c r="F234" s="93">
        <v>0</v>
      </c>
      <c r="G234" s="92">
        <v>0</v>
      </c>
      <c r="H234" s="56" t="s">
        <v>1231</v>
      </c>
      <c r="I234" s="357" t="s">
        <v>1231</v>
      </c>
    </row>
    <row r="235" spans="1:9" ht="15.9" hidden="1" customHeight="1" x14ac:dyDescent="0.2">
      <c r="A235" s="43" t="s">
        <v>1309</v>
      </c>
      <c r="B235" s="95" t="s">
        <v>1308</v>
      </c>
      <c r="C235" s="94">
        <v>0</v>
      </c>
      <c r="D235" s="93">
        <v>0</v>
      </c>
      <c r="E235" s="93">
        <v>0</v>
      </c>
      <c r="F235" s="93">
        <v>0</v>
      </c>
      <c r="G235" s="92">
        <v>0</v>
      </c>
      <c r="H235" s="56" t="s">
        <v>1231</v>
      </c>
      <c r="I235" s="357" t="s">
        <v>1231</v>
      </c>
    </row>
    <row r="236" spans="1:9" ht="15.9" hidden="1" customHeight="1" x14ac:dyDescent="0.2">
      <c r="A236" s="43" t="s">
        <v>1307</v>
      </c>
      <c r="B236" s="95" t="s">
        <v>1306</v>
      </c>
      <c r="C236" s="94">
        <v>0</v>
      </c>
      <c r="D236" s="93">
        <v>0</v>
      </c>
      <c r="E236" s="93">
        <v>0</v>
      </c>
      <c r="F236" s="93">
        <v>0</v>
      </c>
      <c r="G236" s="92">
        <v>0</v>
      </c>
      <c r="H236" s="56" t="s">
        <v>1231</v>
      </c>
      <c r="I236" s="357" t="s">
        <v>1231</v>
      </c>
    </row>
    <row r="237" spans="1:9" ht="15.9" hidden="1" customHeight="1" x14ac:dyDescent="0.2">
      <c r="A237" s="43" t="s">
        <v>1305</v>
      </c>
      <c r="B237" s="95" t="s">
        <v>1304</v>
      </c>
      <c r="C237" s="94">
        <v>0</v>
      </c>
      <c r="D237" s="93">
        <v>0</v>
      </c>
      <c r="E237" s="93">
        <v>0</v>
      </c>
      <c r="F237" s="93">
        <v>0</v>
      </c>
      <c r="G237" s="92">
        <v>0</v>
      </c>
      <c r="H237" s="56" t="s">
        <v>1231</v>
      </c>
      <c r="I237" s="357" t="s">
        <v>1231</v>
      </c>
    </row>
    <row r="238" spans="1:9" ht="15.9" hidden="1" customHeight="1" x14ac:dyDescent="0.2">
      <c r="A238" s="43" t="s">
        <v>1303</v>
      </c>
      <c r="B238" s="95" t="s">
        <v>1302</v>
      </c>
      <c r="C238" s="94">
        <v>0</v>
      </c>
      <c r="D238" s="93">
        <v>0</v>
      </c>
      <c r="E238" s="93">
        <v>0</v>
      </c>
      <c r="F238" s="93">
        <v>0</v>
      </c>
      <c r="G238" s="92">
        <v>0</v>
      </c>
      <c r="H238" s="56" t="s">
        <v>1231</v>
      </c>
      <c r="I238" s="357" t="s">
        <v>1231</v>
      </c>
    </row>
    <row r="239" spans="1:9" ht="15.9" customHeight="1" x14ac:dyDescent="0.2">
      <c r="A239" s="43" t="s">
        <v>1301</v>
      </c>
      <c r="B239" s="95" t="s">
        <v>1300</v>
      </c>
      <c r="C239" s="94">
        <v>350000</v>
      </c>
      <c r="D239" s="94">
        <v>350000</v>
      </c>
      <c r="E239" s="93">
        <v>0</v>
      </c>
      <c r="F239" s="93">
        <v>0</v>
      </c>
      <c r="G239" s="92">
        <v>0</v>
      </c>
      <c r="H239" s="56" t="s">
        <v>1293</v>
      </c>
      <c r="I239" s="357" t="s">
        <v>1248</v>
      </c>
    </row>
    <row r="240" spans="1:9" ht="15.9" hidden="1" customHeight="1" x14ac:dyDescent="0.2">
      <c r="A240" s="43" t="s">
        <v>1299</v>
      </c>
      <c r="B240" s="95" t="s">
        <v>1298</v>
      </c>
      <c r="C240" s="94">
        <v>0</v>
      </c>
      <c r="D240" s="93">
        <v>0</v>
      </c>
      <c r="E240" s="93">
        <v>0</v>
      </c>
      <c r="F240" s="93">
        <v>0</v>
      </c>
      <c r="G240" s="92">
        <v>0</v>
      </c>
      <c r="H240" s="56" t="s">
        <v>1231</v>
      </c>
      <c r="I240" s="357" t="s">
        <v>1231</v>
      </c>
    </row>
    <row r="241" spans="1:9" ht="15.9" hidden="1" customHeight="1" x14ac:dyDescent="0.2">
      <c r="A241" s="43" t="s">
        <v>1297</v>
      </c>
      <c r="B241" s="95" t="s">
        <v>1296</v>
      </c>
      <c r="C241" s="94">
        <v>0</v>
      </c>
      <c r="D241" s="93">
        <v>0</v>
      </c>
      <c r="E241" s="93">
        <v>0</v>
      </c>
      <c r="F241" s="93">
        <v>0</v>
      </c>
      <c r="G241" s="92">
        <v>0</v>
      </c>
      <c r="H241" s="56" t="s">
        <v>1231</v>
      </c>
      <c r="I241" s="357" t="s">
        <v>1231</v>
      </c>
    </row>
    <row r="242" spans="1:9" ht="15.9" customHeight="1" x14ac:dyDescent="0.2">
      <c r="A242" s="43" t="s">
        <v>1295</v>
      </c>
      <c r="B242" s="95" t="s">
        <v>1294</v>
      </c>
      <c r="C242" s="94">
        <v>600</v>
      </c>
      <c r="D242" s="94">
        <v>600</v>
      </c>
      <c r="E242" s="93">
        <v>0</v>
      </c>
      <c r="F242" s="93">
        <v>0</v>
      </c>
      <c r="G242" s="92">
        <v>0</v>
      </c>
      <c r="H242" s="56" t="s">
        <v>1293</v>
      </c>
      <c r="I242" s="357" t="s">
        <v>1248</v>
      </c>
    </row>
    <row r="243" spans="1:9" ht="15.9" hidden="1" customHeight="1" x14ac:dyDescent="0.2">
      <c r="A243" s="43" t="s">
        <v>1292</v>
      </c>
      <c r="B243" s="95" t="s">
        <v>1291</v>
      </c>
      <c r="C243" s="94">
        <v>0</v>
      </c>
      <c r="D243" s="93">
        <v>0</v>
      </c>
      <c r="E243" s="93">
        <v>0</v>
      </c>
      <c r="F243" s="93">
        <v>0</v>
      </c>
      <c r="G243" s="92">
        <v>0</v>
      </c>
      <c r="H243" s="56" t="s">
        <v>1231</v>
      </c>
      <c r="I243" s="357" t="s">
        <v>1231</v>
      </c>
    </row>
    <row r="244" spans="1:9" ht="15.9" customHeight="1" x14ac:dyDescent="0.2">
      <c r="A244" s="43" t="s">
        <v>1290</v>
      </c>
      <c r="B244" s="95" t="s">
        <v>1289</v>
      </c>
      <c r="C244" s="94">
        <v>6750</v>
      </c>
      <c r="D244" s="94">
        <v>6750</v>
      </c>
      <c r="E244" s="93">
        <v>0</v>
      </c>
      <c r="F244" s="93">
        <v>0</v>
      </c>
      <c r="G244" s="92">
        <v>0</v>
      </c>
      <c r="H244" s="56" t="s">
        <v>1288</v>
      </c>
      <c r="I244" s="357" t="s">
        <v>1248</v>
      </c>
    </row>
    <row r="245" spans="1:9" ht="15.9" customHeight="1" x14ac:dyDescent="0.2">
      <c r="A245" s="43" t="s">
        <v>1287</v>
      </c>
      <c r="B245" s="95" t="s">
        <v>1286</v>
      </c>
      <c r="C245" s="94">
        <v>265</v>
      </c>
      <c r="D245" s="94">
        <v>265</v>
      </c>
      <c r="E245" s="93">
        <v>0</v>
      </c>
      <c r="F245" s="93">
        <v>0</v>
      </c>
      <c r="G245" s="92">
        <v>0</v>
      </c>
      <c r="H245" s="56" t="s">
        <v>1273</v>
      </c>
      <c r="I245" s="357" t="s">
        <v>1248</v>
      </c>
    </row>
    <row r="246" spans="1:9" ht="15.9" customHeight="1" x14ac:dyDescent="0.2">
      <c r="A246" s="43" t="s">
        <v>1285</v>
      </c>
      <c r="B246" s="95" t="s">
        <v>1284</v>
      </c>
      <c r="C246" s="94">
        <v>265</v>
      </c>
      <c r="D246" s="94">
        <v>265</v>
      </c>
      <c r="E246" s="93">
        <v>0</v>
      </c>
      <c r="F246" s="93">
        <v>0</v>
      </c>
      <c r="G246" s="92">
        <v>0</v>
      </c>
      <c r="H246" s="56" t="s">
        <v>1273</v>
      </c>
      <c r="I246" s="357" t="s">
        <v>1248</v>
      </c>
    </row>
    <row r="247" spans="1:9" ht="15.9" customHeight="1" x14ac:dyDescent="0.2">
      <c r="A247" s="43" t="s">
        <v>1283</v>
      </c>
      <c r="B247" s="95" t="s">
        <v>1282</v>
      </c>
      <c r="C247" s="94">
        <v>265</v>
      </c>
      <c r="D247" s="94">
        <v>265</v>
      </c>
      <c r="E247" s="93">
        <v>0</v>
      </c>
      <c r="F247" s="93">
        <v>0</v>
      </c>
      <c r="G247" s="92">
        <v>0</v>
      </c>
      <c r="H247" s="56" t="s">
        <v>1273</v>
      </c>
      <c r="I247" s="357" t="s">
        <v>1248</v>
      </c>
    </row>
    <row r="248" spans="1:9" ht="15.9" customHeight="1" x14ac:dyDescent="0.2">
      <c r="A248" s="43" t="s">
        <v>1281</v>
      </c>
      <c r="B248" s="95" t="s">
        <v>1280</v>
      </c>
      <c r="C248" s="94">
        <v>265</v>
      </c>
      <c r="D248" s="94">
        <v>265</v>
      </c>
      <c r="E248" s="93">
        <v>0</v>
      </c>
      <c r="F248" s="93">
        <v>0</v>
      </c>
      <c r="G248" s="92">
        <v>0</v>
      </c>
      <c r="H248" s="56" t="s">
        <v>1273</v>
      </c>
      <c r="I248" s="357" t="s">
        <v>1248</v>
      </c>
    </row>
    <row r="249" spans="1:9" ht="15.9" customHeight="1" x14ac:dyDescent="0.2">
      <c r="A249" s="43" t="s">
        <v>1279</v>
      </c>
      <c r="B249" s="95" t="s">
        <v>1278</v>
      </c>
      <c r="C249" s="94">
        <v>265</v>
      </c>
      <c r="D249" s="94">
        <v>265</v>
      </c>
      <c r="E249" s="93">
        <v>0</v>
      </c>
      <c r="F249" s="93">
        <v>0</v>
      </c>
      <c r="G249" s="92">
        <v>0</v>
      </c>
      <c r="H249" s="56" t="s">
        <v>1273</v>
      </c>
      <c r="I249" s="357" t="s">
        <v>1248</v>
      </c>
    </row>
    <row r="250" spans="1:9" ht="15.9" customHeight="1" x14ac:dyDescent="0.2">
      <c r="A250" s="43" t="s">
        <v>1277</v>
      </c>
      <c r="B250" s="95" t="s">
        <v>1276</v>
      </c>
      <c r="C250" s="94">
        <v>265</v>
      </c>
      <c r="D250" s="94">
        <v>265</v>
      </c>
      <c r="E250" s="93">
        <v>0</v>
      </c>
      <c r="F250" s="93">
        <v>0</v>
      </c>
      <c r="G250" s="92">
        <v>0</v>
      </c>
      <c r="H250" s="56" t="s">
        <v>1273</v>
      </c>
      <c r="I250" s="357" t="s">
        <v>1248</v>
      </c>
    </row>
    <row r="251" spans="1:9" ht="15.9" customHeight="1" x14ac:dyDescent="0.2">
      <c r="A251" s="43" t="s">
        <v>1275</v>
      </c>
      <c r="B251" s="95" t="s">
        <v>1274</v>
      </c>
      <c r="C251" s="94">
        <v>265</v>
      </c>
      <c r="D251" s="94">
        <v>265</v>
      </c>
      <c r="E251" s="93">
        <v>0</v>
      </c>
      <c r="F251" s="93">
        <v>0</v>
      </c>
      <c r="G251" s="92">
        <v>0</v>
      </c>
      <c r="H251" s="56" t="s">
        <v>1273</v>
      </c>
      <c r="I251" s="357" t="s">
        <v>1248</v>
      </c>
    </row>
    <row r="252" spans="1:9" ht="15.9" customHeight="1" x14ac:dyDescent="0.2">
      <c r="A252" s="43" t="s">
        <v>1272</v>
      </c>
      <c r="B252" s="95" t="s">
        <v>1271</v>
      </c>
      <c r="C252" s="94">
        <v>7040</v>
      </c>
      <c r="D252" s="94">
        <v>7040</v>
      </c>
      <c r="E252" s="93">
        <v>0</v>
      </c>
      <c r="F252" s="93">
        <v>0</v>
      </c>
      <c r="G252" s="92">
        <v>0</v>
      </c>
      <c r="H252" s="56" t="s">
        <v>1270</v>
      </c>
      <c r="I252" s="357" t="s">
        <v>1248</v>
      </c>
    </row>
    <row r="253" spans="1:9" ht="15.9" hidden="1" customHeight="1" x14ac:dyDescent="0.2">
      <c r="A253" s="43" t="s">
        <v>1269</v>
      </c>
      <c r="B253" s="95" t="s">
        <v>1268</v>
      </c>
      <c r="C253" s="94">
        <v>0</v>
      </c>
      <c r="D253" s="93">
        <v>0</v>
      </c>
      <c r="E253" s="93">
        <v>0</v>
      </c>
      <c r="F253" s="93">
        <v>0</v>
      </c>
      <c r="G253" s="92">
        <v>0</v>
      </c>
      <c r="H253" s="56" t="s">
        <v>1231</v>
      </c>
      <c r="I253" s="357" t="s">
        <v>1231</v>
      </c>
    </row>
    <row r="254" spans="1:9" ht="15.9" hidden="1" customHeight="1" x14ac:dyDescent="0.2">
      <c r="A254" s="43" t="s">
        <v>1267</v>
      </c>
      <c r="B254" s="95" t="s">
        <v>1266</v>
      </c>
      <c r="C254" s="94">
        <v>0</v>
      </c>
      <c r="D254" s="93">
        <v>0</v>
      </c>
      <c r="E254" s="93">
        <v>0</v>
      </c>
      <c r="F254" s="93">
        <v>0</v>
      </c>
      <c r="G254" s="92">
        <v>0</v>
      </c>
      <c r="H254" s="56" t="s">
        <v>1231</v>
      </c>
      <c r="I254" s="357" t="s">
        <v>1231</v>
      </c>
    </row>
    <row r="255" spans="1:9" ht="15.9" hidden="1" customHeight="1" x14ac:dyDescent="0.2">
      <c r="A255" s="43" t="s">
        <v>1265</v>
      </c>
      <c r="B255" s="95" t="s">
        <v>1264</v>
      </c>
      <c r="C255" s="94">
        <v>0</v>
      </c>
      <c r="D255" s="93">
        <v>0</v>
      </c>
      <c r="E255" s="93">
        <v>0</v>
      </c>
      <c r="F255" s="93">
        <v>0</v>
      </c>
      <c r="G255" s="92">
        <v>0</v>
      </c>
      <c r="H255" s="56" t="s">
        <v>1231</v>
      </c>
      <c r="I255" s="357" t="s">
        <v>1231</v>
      </c>
    </row>
    <row r="256" spans="1:9" ht="15.9" hidden="1" customHeight="1" x14ac:dyDescent="0.2">
      <c r="A256" s="43" t="s">
        <v>1263</v>
      </c>
      <c r="B256" s="95" t="s">
        <v>1262</v>
      </c>
      <c r="C256" s="94">
        <v>0</v>
      </c>
      <c r="D256" s="93">
        <v>0</v>
      </c>
      <c r="E256" s="93">
        <v>0</v>
      </c>
      <c r="F256" s="93">
        <v>0</v>
      </c>
      <c r="G256" s="92">
        <v>0</v>
      </c>
      <c r="H256" s="56" t="s">
        <v>1231</v>
      </c>
      <c r="I256" s="357" t="s">
        <v>1231</v>
      </c>
    </row>
    <row r="257" spans="1:9" ht="15.9" hidden="1" customHeight="1" x14ac:dyDescent="0.2">
      <c r="A257" s="43" t="s">
        <v>1261</v>
      </c>
      <c r="B257" s="95" t="s">
        <v>1260</v>
      </c>
      <c r="C257" s="94">
        <v>0</v>
      </c>
      <c r="D257" s="93">
        <v>0</v>
      </c>
      <c r="E257" s="93">
        <v>0</v>
      </c>
      <c r="F257" s="93">
        <v>0</v>
      </c>
      <c r="G257" s="92">
        <v>0</v>
      </c>
      <c r="H257" s="56" t="s">
        <v>1231</v>
      </c>
      <c r="I257" s="357" t="s">
        <v>1231</v>
      </c>
    </row>
    <row r="258" spans="1:9" ht="15.9" hidden="1" customHeight="1" x14ac:dyDescent="0.2">
      <c r="A258" s="43" t="s">
        <v>1259</v>
      </c>
      <c r="B258" s="95" t="s">
        <v>1258</v>
      </c>
      <c r="C258" s="94">
        <v>0</v>
      </c>
      <c r="D258" s="93">
        <v>0</v>
      </c>
      <c r="E258" s="93">
        <v>0</v>
      </c>
      <c r="F258" s="93">
        <v>0</v>
      </c>
      <c r="G258" s="92">
        <v>0</v>
      </c>
      <c r="H258" s="56" t="s">
        <v>1231</v>
      </c>
      <c r="I258" s="357" t="s">
        <v>1231</v>
      </c>
    </row>
    <row r="259" spans="1:9" ht="15.9" hidden="1" customHeight="1" x14ac:dyDescent="0.2">
      <c r="A259" s="43" t="s">
        <v>1257</v>
      </c>
      <c r="B259" s="95" t="s">
        <v>1256</v>
      </c>
      <c r="C259" s="94">
        <v>0</v>
      </c>
      <c r="D259" s="93">
        <v>0</v>
      </c>
      <c r="E259" s="93">
        <v>0</v>
      </c>
      <c r="F259" s="93">
        <v>0</v>
      </c>
      <c r="G259" s="92">
        <v>0</v>
      </c>
      <c r="H259" s="56" t="s">
        <v>1231</v>
      </c>
      <c r="I259" s="357" t="s">
        <v>1231</v>
      </c>
    </row>
    <row r="260" spans="1:9" ht="15.9" hidden="1" customHeight="1" x14ac:dyDescent="0.2">
      <c r="A260" s="43" t="s">
        <v>1255</v>
      </c>
      <c r="B260" s="95" t="s">
        <v>1254</v>
      </c>
      <c r="C260" s="94">
        <v>0</v>
      </c>
      <c r="D260" s="93">
        <v>0</v>
      </c>
      <c r="E260" s="93">
        <v>0</v>
      </c>
      <c r="F260" s="93">
        <v>0</v>
      </c>
      <c r="G260" s="92">
        <v>0</v>
      </c>
      <c r="H260" s="56" t="s">
        <v>1231</v>
      </c>
      <c r="I260" s="357" t="s">
        <v>1231</v>
      </c>
    </row>
    <row r="261" spans="1:9" ht="15.9" hidden="1" customHeight="1" x14ac:dyDescent="0.2">
      <c r="A261" s="43" t="s">
        <v>1253</v>
      </c>
      <c r="B261" s="95" t="s">
        <v>1252</v>
      </c>
      <c r="C261" s="94">
        <v>0</v>
      </c>
      <c r="D261" s="93">
        <v>0</v>
      </c>
      <c r="E261" s="93">
        <v>0</v>
      </c>
      <c r="F261" s="93">
        <v>0</v>
      </c>
      <c r="G261" s="92">
        <v>0</v>
      </c>
      <c r="H261" s="56" t="s">
        <v>1231</v>
      </c>
      <c r="I261" s="357" t="s">
        <v>1231</v>
      </c>
    </row>
    <row r="262" spans="1:9" ht="15.9" customHeight="1" x14ac:dyDescent="0.2">
      <c r="A262" s="43" t="s">
        <v>1251</v>
      </c>
      <c r="B262" s="95" t="s">
        <v>1250</v>
      </c>
      <c r="C262" s="94">
        <v>1484.75</v>
      </c>
      <c r="D262" s="94">
        <v>1484.75</v>
      </c>
      <c r="E262" s="93">
        <v>0</v>
      </c>
      <c r="F262" s="93">
        <v>0</v>
      </c>
      <c r="G262" s="92">
        <v>0</v>
      </c>
      <c r="H262" s="56" t="s">
        <v>1249</v>
      </c>
      <c r="I262" s="357" t="s">
        <v>1248</v>
      </c>
    </row>
    <row r="263" spans="1:9" hidden="1" x14ac:dyDescent="0.2">
      <c r="A263" s="43" t="s">
        <v>1247</v>
      </c>
      <c r="B263" s="95" t="s">
        <v>1246</v>
      </c>
      <c r="C263" s="94">
        <v>0</v>
      </c>
      <c r="D263" s="93">
        <v>0</v>
      </c>
      <c r="E263" s="93">
        <v>0</v>
      </c>
      <c r="F263" s="93">
        <v>0</v>
      </c>
      <c r="G263" s="92">
        <v>0</v>
      </c>
      <c r="H263" s="56" t="s">
        <v>1231</v>
      </c>
      <c r="I263" s="357" t="s">
        <v>1231</v>
      </c>
    </row>
    <row r="264" spans="1:9" hidden="1" x14ac:dyDescent="0.2">
      <c r="A264" s="43" t="s">
        <v>1245</v>
      </c>
      <c r="B264" s="95" t="s">
        <v>1244</v>
      </c>
      <c r="C264" s="94">
        <v>0</v>
      </c>
      <c r="D264" s="93">
        <v>0</v>
      </c>
      <c r="E264" s="93">
        <v>0</v>
      </c>
      <c r="F264" s="93">
        <v>0</v>
      </c>
      <c r="G264" s="92">
        <v>0</v>
      </c>
      <c r="H264" s="56" t="s">
        <v>1231</v>
      </c>
      <c r="I264" s="357" t="s">
        <v>1231</v>
      </c>
    </row>
    <row r="265" spans="1:9" hidden="1" x14ac:dyDescent="0.2">
      <c r="A265" s="43" t="s">
        <v>1243</v>
      </c>
      <c r="B265" s="95" t="s">
        <v>1231</v>
      </c>
      <c r="C265" s="94">
        <v>0</v>
      </c>
      <c r="D265" s="93">
        <v>0</v>
      </c>
      <c r="E265" s="93">
        <v>0</v>
      </c>
      <c r="F265" s="93">
        <v>0</v>
      </c>
      <c r="G265" s="92">
        <v>0</v>
      </c>
      <c r="H265" s="56" t="s">
        <v>1231</v>
      </c>
      <c r="I265" s="357" t="s">
        <v>1231</v>
      </c>
    </row>
    <row r="266" spans="1:9" hidden="1" x14ac:dyDescent="0.2">
      <c r="A266" s="43" t="s">
        <v>1242</v>
      </c>
      <c r="B266" s="95" t="s">
        <v>1241</v>
      </c>
      <c r="C266" s="94">
        <v>0</v>
      </c>
      <c r="D266" s="93">
        <v>0</v>
      </c>
      <c r="E266" s="93">
        <v>0</v>
      </c>
      <c r="F266" s="93">
        <v>0</v>
      </c>
      <c r="G266" s="92">
        <v>0</v>
      </c>
      <c r="H266" s="56" t="s">
        <v>1231</v>
      </c>
      <c r="I266" s="357" t="s">
        <v>1231</v>
      </c>
    </row>
    <row r="267" spans="1:9" hidden="1" x14ac:dyDescent="0.2">
      <c r="A267" s="43" t="s">
        <v>1240</v>
      </c>
      <c r="B267" s="95" t="s">
        <v>1239</v>
      </c>
      <c r="C267" s="94">
        <v>0</v>
      </c>
      <c r="D267" s="93">
        <v>0</v>
      </c>
      <c r="E267" s="93">
        <v>0</v>
      </c>
      <c r="F267" s="93">
        <v>0</v>
      </c>
      <c r="G267" s="92">
        <v>0</v>
      </c>
      <c r="H267" s="56" t="s">
        <v>1231</v>
      </c>
      <c r="I267" s="357" t="s">
        <v>1231</v>
      </c>
    </row>
    <row r="268" spans="1:9" hidden="1" x14ac:dyDescent="0.2">
      <c r="A268" s="43" t="s">
        <v>1238</v>
      </c>
      <c r="B268" s="95" t="s">
        <v>1237</v>
      </c>
      <c r="C268" s="94">
        <v>0</v>
      </c>
      <c r="D268" s="93">
        <v>0</v>
      </c>
      <c r="E268" s="93">
        <v>0</v>
      </c>
      <c r="F268" s="93">
        <v>0</v>
      </c>
      <c r="G268" s="92">
        <v>0</v>
      </c>
      <c r="H268" s="56" t="s">
        <v>1231</v>
      </c>
      <c r="I268" s="357" t="s">
        <v>1231</v>
      </c>
    </row>
    <row r="269" spans="1:9" x14ac:dyDescent="0.2">
      <c r="A269" s="63"/>
      <c r="B269" s="63" t="s">
        <v>1223</v>
      </c>
      <c r="C269" s="62">
        <f>SUM(C8:C268)</f>
        <v>440890.13</v>
      </c>
      <c r="D269" s="62">
        <f>SUM(D8:D268)</f>
        <v>407486.83</v>
      </c>
      <c r="E269" s="62">
        <f>SUM(E8:E268)</f>
        <v>23127.55</v>
      </c>
      <c r="F269" s="62">
        <f>SUM(F8:F268)</f>
        <v>0</v>
      </c>
      <c r="G269" s="62">
        <f>SUM(G8:G268)</f>
        <v>10275.75</v>
      </c>
      <c r="H269" s="63"/>
      <c r="I269" s="63"/>
    </row>
    <row r="270" spans="1:9" x14ac:dyDescent="0.2">
      <c r="A270" s="37"/>
      <c r="B270" s="37"/>
      <c r="C270" s="36"/>
      <c r="D270" s="36"/>
      <c r="E270" s="36"/>
      <c r="F270" s="36"/>
      <c r="G270" s="36"/>
      <c r="H270" s="50"/>
      <c r="I270" s="50"/>
    </row>
    <row r="271" spans="1:9" x14ac:dyDescent="0.2">
      <c r="A271" s="37"/>
      <c r="B271" s="37"/>
      <c r="C271" s="36"/>
      <c r="D271" s="36"/>
      <c r="E271" s="36"/>
      <c r="F271" s="36"/>
      <c r="G271" s="36"/>
      <c r="H271" s="50"/>
      <c r="I271" s="50"/>
    </row>
    <row r="272" spans="1:9" ht="11.25" customHeight="1" x14ac:dyDescent="0.2">
      <c r="A272" s="35" t="s">
        <v>248</v>
      </c>
      <c r="B272" s="34"/>
      <c r="E272" s="87"/>
      <c r="F272" s="87"/>
      <c r="I272" s="85" t="s">
        <v>233</v>
      </c>
    </row>
    <row r="273" spans="1:9" x14ac:dyDescent="0.2">
      <c r="A273" s="88"/>
      <c r="B273" s="88"/>
      <c r="C273" s="87"/>
      <c r="D273" s="87"/>
      <c r="E273" s="87"/>
      <c r="F273" s="87"/>
    </row>
    <row r="274" spans="1:9" ht="15" customHeight="1" x14ac:dyDescent="0.2">
      <c r="A274" s="30" t="s">
        <v>102</v>
      </c>
      <c r="B274" s="29" t="s">
        <v>101</v>
      </c>
      <c r="C274" s="86" t="s">
        <v>232</v>
      </c>
      <c r="D274" s="86" t="s">
        <v>231</v>
      </c>
      <c r="E274" s="86" t="s">
        <v>230</v>
      </c>
      <c r="F274" s="86" t="s">
        <v>229</v>
      </c>
      <c r="G274" s="85" t="s">
        <v>228</v>
      </c>
      <c r="H274" s="85" t="s">
        <v>227</v>
      </c>
      <c r="I274" s="85" t="s">
        <v>226</v>
      </c>
    </row>
    <row r="275" spans="1:9" x14ac:dyDescent="0.2">
      <c r="A275" s="25"/>
      <c r="B275" s="1225" t="s">
        <v>13593</v>
      </c>
      <c r="C275" s="24"/>
      <c r="D275" s="83"/>
      <c r="E275" s="83"/>
      <c r="F275" s="83"/>
      <c r="G275" s="83"/>
      <c r="H275" s="56"/>
      <c r="I275" s="56"/>
    </row>
    <row r="276" spans="1:9" x14ac:dyDescent="0.2">
      <c r="A276" s="81"/>
      <c r="B276" s="81" t="s">
        <v>1223</v>
      </c>
      <c r="C276" s="51">
        <f>SUM(C275:C275)</f>
        <v>0</v>
      </c>
      <c r="D276" s="51">
        <f>SUM(D275:D275)</f>
        <v>0</v>
      </c>
      <c r="E276" s="51">
        <f>SUM(E275:E275)</f>
        <v>0</v>
      </c>
      <c r="F276" s="51">
        <f>SUM(F275:F275)</f>
        <v>0</v>
      </c>
      <c r="G276" s="51">
        <f>SUM(G275:G275)</f>
        <v>0</v>
      </c>
      <c r="H276" s="63"/>
      <c r="I276" s="63"/>
    </row>
    <row r="278" spans="1:9" hidden="1" x14ac:dyDescent="0.2">
      <c r="A278" s="79"/>
      <c r="B278" s="79"/>
      <c r="C278" s="80"/>
      <c r="D278" s="80"/>
      <c r="E278" s="80"/>
      <c r="F278" s="80"/>
      <c r="G278" s="80"/>
      <c r="H278" s="176"/>
    </row>
    <row r="279" spans="1:9" s="13" customFormat="1" hidden="1" x14ac:dyDescent="0.3">
      <c r="B279" s="12"/>
      <c r="C279" s="12"/>
      <c r="D279" s="356"/>
    </row>
    <row r="280" spans="1:9" s="13" customFormat="1" x14ac:dyDescent="0.3">
      <c r="B280" s="12"/>
      <c r="C280" s="12"/>
      <c r="D280" s="356"/>
    </row>
    <row r="281" spans="1:9" s="13" customFormat="1" x14ac:dyDescent="0.3">
      <c r="B281" s="12"/>
      <c r="C281" s="12"/>
      <c r="D281" s="356"/>
    </row>
    <row r="282" spans="1:9" s="13" customFormat="1" x14ac:dyDescent="0.3">
      <c r="B282" s="12"/>
      <c r="C282" s="12"/>
      <c r="D282" s="356"/>
    </row>
    <row r="283" spans="1:9" s="13" customFormat="1" x14ac:dyDescent="0.3">
      <c r="B283" s="12"/>
      <c r="C283" s="12"/>
      <c r="D283" s="356"/>
    </row>
    <row r="284" spans="1:9" s="13" customFormat="1" x14ac:dyDescent="0.3">
      <c r="B284" s="12"/>
      <c r="C284" s="12"/>
      <c r="D284" s="356"/>
    </row>
    <row r="285" spans="1:9" s="13" customFormat="1" x14ac:dyDescent="0.3">
      <c r="B285" s="12"/>
      <c r="C285" s="12"/>
      <c r="D285" s="356"/>
    </row>
  </sheetData>
  <dataValidations count="9">
    <dataValidation allowBlank="1" showInputMessage="1" showErrorMessage="1" prompt="Corresponde al número de la cuenta de acuerdo al Plan de Cuentas emitido por el CONAC (DOF 22/11/2010). Excepto cuentas por cobrar de contribuciones o fideicomisos que se encuentran dentro de inversiones financieras..." sqref="A7 A14"/>
    <dataValidation allowBlank="1" showInputMessage="1" showErrorMessage="1" prompt="Saldo final del periodo de la cuenta pública presentada, el cual debe coincidir con la suma de las columnas de 90, 180, 365 y más de 365 días (mensual:  enero, febrero, marzo, etc.;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Importe de la cuentas por cobrar con fecha de vencimiento de 1 a 90 días." sqref="D7 D14"/>
    <dataValidation allowBlank="1" showInputMessage="1" showErrorMessage="1" prompt="Importe de la cuentas por cobrar con fecha de vencimiento de 91 a 180 días." sqref="E7 E14"/>
    <dataValidation allowBlank="1" showInputMessage="1" showErrorMessage="1" prompt="Importe de la cuentas por cobrar con fecha de vencimiento de 181 a 365 días." sqref="F7 F14"/>
    <dataValidation allowBlank="1" showInputMessage="1" showErrorMessage="1" prompt="Importe de la cuentas por cobrar con vencimiento mayor a 365 días." sqref="G7 G14"/>
    <dataValidation allowBlank="1" showInputMessage="1" showErrorMessage="1" prompt="Informar sobre caraterísticas cualitativas de la cuenta, ejemplo: acciones implementadas para su recuperación, causas de la demora en su recuperación." sqref="H7 H14"/>
    <dataValidation allowBlank="1" showInputMessage="1" showErrorMessage="1" prompt="Indicar si el deudor ya sobrepasó el plazo estipulado para pago, 90, 180 o 365 días." sqref="I7 I14"/>
  </dataValidations>
  <printOptions horizontalCentered="1"/>
  <pageMargins left="0.39370078740157483" right="0.39370078740157483" top="0.59055118110236227" bottom="0.39370078740157483" header="0" footer="0"/>
  <pageSetup scale="68" fitToHeight="0" orientation="landscape"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32" t="s">
        <v>13593</v>
      </c>
      <c r="B8" s="1332"/>
      <c r="C8" s="1332"/>
      <c r="D8" s="1332"/>
      <c r="E8" s="1332"/>
      <c r="F8" s="1332"/>
      <c r="G8" s="1332"/>
      <c r="H8" s="133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D28"/>
  <sheetViews>
    <sheetView zoomScaleNormal="100" zoomScaleSheetLayoutView="100" workbookViewId="0">
      <selection activeCell="B8" sqref="B8"/>
    </sheetView>
  </sheetViews>
  <sheetFormatPr baseColWidth="10" defaultColWidth="11.44140625" defaultRowHeight="10.199999999999999" x14ac:dyDescent="0.2"/>
  <cols>
    <col min="1" max="1" width="22.44140625" style="1" customWidth="1"/>
    <col min="2" max="2" width="51.44140625" style="1" customWidth="1"/>
    <col min="3" max="3" width="20.6640625" style="31" customWidth="1"/>
    <col min="4" max="4" width="23.33203125" style="1" customWidth="1"/>
    <col min="5" max="16384" width="11.44140625" style="1"/>
  </cols>
  <sheetData>
    <row r="1" spans="1:4" x14ac:dyDescent="0.2">
      <c r="A1" s="57" t="s">
        <v>115</v>
      </c>
      <c r="B1" s="57"/>
      <c r="D1" s="61" t="s">
        <v>524</v>
      </c>
    </row>
    <row r="2" spans="1:4" x14ac:dyDescent="0.2">
      <c r="A2" s="57" t="s">
        <v>1236</v>
      </c>
      <c r="B2" s="57"/>
    </row>
    <row r="4" spans="1:4" s="15" customFormat="1" x14ac:dyDescent="0.2">
      <c r="C4" s="17"/>
    </row>
    <row r="5" spans="1:4" s="71" customFormat="1" ht="11.25" customHeight="1" x14ac:dyDescent="0.3">
      <c r="A5" s="74" t="s">
        <v>284</v>
      </c>
      <c r="B5" s="74"/>
      <c r="C5" s="110"/>
      <c r="D5" s="358" t="s">
        <v>281</v>
      </c>
    </row>
    <row r="6" spans="1:4" x14ac:dyDescent="0.2">
      <c r="A6" s="108"/>
      <c r="B6" s="108"/>
      <c r="C6" s="107"/>
      <c r="D6" s="106"/>
    </row>
    <row r="7" spans="1:4" ht="15" customHeight="1" x14ac:dyDescent="0.2">
      <c r="A7" s="30" t="s">
        <v>102</v>
      </c>
      <c r="B7" s="29" t="s">
        <v>101</v>
      </c>
      <c r="C7" s="354" t="s">
        <v>100</v>
      </c>
      <c r="D7" s="105" t="s">
        <v>280</v>
      </c>
    </row>
    <row r="8" spans="1:4" x14ac:dyDescent="0.2">
      <c r="A8" s="25"/>
      <c r="B8" s="1225" t="s">
        <v>13593</v>
      </c>
      <c r="C8" s="83"/>
      <c r="D8" s="82"/>
    </row>
    <row r="9" spans="1:4" x14ac:dyDescent="0.2">
      <c r="A9" s="111"/>
      <c r="B9" s="111" t="s">
        <v>1223</v>
      </c>
      <c r="C9" s="38">
        <v>0</v>
      </c>
      <c r="D9" s="104"/>
    </row>
    <row r="10" spans="1:4" x14ac:dyDescent="0.2">
      <c r="A10" s="37"/>
      <c r="B10" s="37"/>
      <c r="C10" s="36"/>
      <c r="D10" s="37"/>
    </row>
    <row r="11" spans="1:4" x14ac:dyDescent="0.2">
      <c r="A11" s="37"/>
      <c r="B11" s="37"/>
      <c r="C11" s="36"/>
      <c r="D11" s="37"/>
    </row>
    <row r="12" spans="1:4" s="71" customFormat="1" ht="11.25" customHeight="1" x14ac:dyDescent="0.3">
      <c r="A12" s="74" t="s">
        <v>282</v>
      </c>
      <c r="B12" s="74"/>
      <c r="C12" s="110"/>
      <c r="D12" s="358" t="s">
        <v>281</v>
      </c>
    </row>
    <row r="13" spans="1:4" x14ac:dyDescent="0.2">
      <c r="A13" s="108"/>
      <c r="B13" s="108"/>
      <c r="C13" s="107"/>
      <c r="D13" s="106"/>
    </row>
    <row r="14" spans="1:4" ht="15" customHeight="1" x14ac:dyDescent="0.2">
      <c r="A14" s="30" t="s">
        <v>102</v>
      </c>
      <c r="B14" s="29" t="s">
        <v>101</v>
      </c>
      <c r="C14" s="354" t="s">
        <v>100</v>
      </c>
      <c r="D14" s="105" t="s">
        <v>280</v>
      </c>
    </row>
    <row r="15" spans="1:4" x14ac:dyDescent="0.2">
      <c r="A15" s="492" t="s">
        <v>1758</v>
      </c>
      <c r="B15" s="492" t="s">
        <v>1757</v>
      </c>
      <c r="C15" s="65">
        <v>10587.7</v>
      </c>
      <c r="D15" s="82" t="s">
        <v>1231</v>
      </c>
    </row>
    <row r="16" spans="1:4" x14ac:dyDescent="0.2">
      <c r="A16" s="492" t="s">
        <v>1756</v>
      </c>
      <c r="B16" s="492" t="s">
        <v>1755</v>
      </c>
      <c r="C16" s="65">
        <v>1994.88</v>
      </c>
      <c r="D16" s="82" t="s">
        <v>1231</v>
      </c>
    </row>
    <row r="17" spans="1:4" x14ac:dyDescent="0.2">
      <c r="A17" s="492" t="s">
        <v>1754</v>
      </c>
      <c r="B17" s="492" t="s">
        <v>1753</v>
      </c>
      <c r="C17" s="65">
        <v>38442.730000000003</v>
      </c>
      <c r="D17" s="82" t="s">
        <v>1231</v>
      </c>
    </row>
    <row r="18" spans="1:4" x14ac:dyDescent="0.2">
      <c r="A18" s="492" t="s">
        <v>1752</v>
      </c>
      <c r="B18" s="492" t="s">
        <v>1751</v>
      </c>
      <c r="C18" s="65">
        <v>17345.39</v>
      </c>
      <c r="D18" s="82" t="s">
        <v>1231</v>
      </c>
    </row>
    <row r="19" spans="1:4" x14ac:dyDescent="0.2">
      <c r="A19" s="492" t="s">
        <v>1750</v>
      </c>
      <c r="B19" s="492" t="s">
        <v>1749</v>
      </c>
      <c r="C19" s="65">
        <v>18711.72</v>
      </c>
      <c r="D19" s="82" t="s">
        <v>1231</v>
      </c>
    </row>
    <row r="20" spans="1:4" x14ac:dyDescent="0.2">
      <c r="A20" s="492" t="s">
        <v>1748</v>
      </c>
      <c r="B20" s="492" t="s">
        <v>1747</v>
      </c>
      <c r="C20" s="492">
        <v>30.23</v>
      </c>
      <c r="D20" s="82" t="s">
        <v>1231</v>
      </c>
    </row>
    <row r="21" spans="1:4" x14ac:dyDescent="0.2">
      <c r="A21" s="492" t="s">
        <v>1746</v>
      </c>
      <c r="B21" s="492" t="s">
        <v>1745</v>
      </c>
      <c r="C21" s="65">
        <v>5269.68</v>
      </c>
      <c r="D21" s="82" t="s">
        <v>1231</v>
      </c>
    </row>
    <row r="22" spans="1:4" x14ac:dyDescent="0.2">
      <c r="A22" s="492" t="s">
        <v>1744</v>
      </c>
      <c r="B22" s="492" t="s">
        <v>1743</v>
      </c>
      <c r="C22" s="65">
        <v>1203.48</v>
      </c>
      <c r="D22" s="82" t="s">
        <v>1231</v>
      </c>
    </row>
    <row r="23" spans="1:4" x14ac:dyDescent="0.2">
      <c r="A23" s="492" t="s">
        <v>1742</v>
      </c>
      <c r="B23" s="492" t="s">
        <v>1741</v>
      </c>
      <c r="C23" s="65">
        <v>1294.56</v>
      </c>
      <c r="D23" s="82" t="s">
        <v>1231</v>
      </c>
    </row>
    <row r="24" spans="1:4" x14ac:dyDescent="0.2">
      <c r="A24" s="492" t="s">
        <v>1740</v>
      </c>
      <c r="B24" s="492" t="s">
        <v>1739</v>
      </c>
      <c r="C24" s="492">
        <v>731.09</v>
      </c>
      <c r="D24" s="82" t="s">
        <v>1231</v>
      </c>
    </row>
    <row r="25" spans="1:4" x14ac:dyDescent="0.2">
      <c r="A25" s="492" t="s">
        <v>1738</v>
      </c>
      <c r="B25" s="492" t="s">
        <v>1737</v>
      </c>
      <c r="C25" s="65">
        <v>9868.2999999999993</v>
      </c>
      <c r="D25" s="82" t="s">
        <v>1231</v>
      </c>
    </row>
    <row r="26" spans="1:4" x14ac:dyDescent="0.2">
      <c r="A26" s="63"/>
      <c r="B26" s="63" t="s">
        <v>1223</v>
      </c>
      <c r="C26" s="38">
        <f>SUM(C15:C25)</f>
        <v>105479.76000000001</v>
      </c>
      <c r="D26" s="104"/>
    </row>
    <row r="28" spans="1:4" x14ac:dyDescent="0.2">
      <c r="B28" s="1" t="str">
        <f>+UPPER(B10)</f>
        <v/>
      </c>
    </row>
  </sheetData>
  <dataValidations count="4">
    <dataValidation allowBlank="1" showInputMessage="1" showErrorMessage="1" prompt="Saldo final del periodo que corresponde a la cuenta pública presentada (mensual:  enero, febrero, marzo, etc.; trimestral: 1er, 2do, 3ro. o 4to.)." sqref="C7 C14"/>
    <dataValidation allowBlank="1" showInputMessage="1" showErrorMessage="1" prompt="Corresponde al número de la cuenta de acuerdo al Plan de Cuentas emitido por el CONAC (DOF 22/11/2010)." sqref="A7 A14"/>
    <dataValidation allowBlank="1" showInputMessage="1" showErrorMessage="1" prompt="Corresponde al nombre o descripción de la cuenta de acuerdo al Plan de Cuentas emitido por el CONAC." sqref="B7 B14"/>
    <dataValidation allowBlank="1" showInputMessage="1" showErrorMessage="1" prompt="Sistema de costeo y método de valuación aplicados a los inventarios (UEPS, PROMEDIO, etc.)" sqref="D7 D14"/>
  </dataValidations>
  <pageMargins left="0.70866141732283472" right="0.70866141732283472" top="0.74803149606299213" bottom="0.74803149606299213" header="0.31496062992125984" footer="0.31496062992125984"/>
  <pageSetup scale="76" orientation="portrait" horizontalDpi="4294967293" verticalDpi="4294967293"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18.6640625" style="1" customWidth="1"/>
    <col min="2" max="2" width="25.6640625" style="1" customWidth="1"/>
    <col min="3" max="3" width="24.6640625" style="1" customWidth="1"/>
    <col min="4" max="4" width="25.6640625" style="1" customWidth="1"/>
    <col min="5" max="7" width="25.6640625" style="15" customWidth="1"/>
    <col min="8" max="16384" width="11.44140625" style="1"/>
  </cols>
  <sheetData>
    <row r="1" spans="1:7" s="71" customFormat="1" ht="11.25" customHeight="1" x14ac:dyDescent="0.3">
      <c r="A1" s="116" t="s">
        <v>115</v>
      </c>
      <c r="B1" s="116"/>
      <c r="C1" s="116"/>
      <c r="D1" s="116"/>
      <c r="E1" s="363"/>
      <c r="F1" s="363"/>
      <c r="G1" s="364" t="s">
        <v>524</v>
      </c>
    </row>
    <row r="2" spans="1:7" s="71" customFormat="1" ht="11.25" customHeight="1" x14ac:dyDescent="0.3">
      <c r="A2" s="116" t="s">
        <v>1236</v>
      </c>
      <c r="B2" s="116"/>
      <c r="C2" s="116"/>
      <c r="D2" s="116"/>
      <c r="E2" s="363"/>
      <c r="F2" s="363"/>
      <c r="G2" s="363"/>
    </row>
    <row r="4" spans="1:7" s="15" customFormat="1" x14ac:dyDescent="0.2"/>
    <row r="5" spans="1:7" ht="11.25" customHeight="1" x14ac:dyDescent="0.2">
      <c r="A5" s="362" t="s">
        <v>290</v>
      </c>
      <c r="B5" s="361"/>
      <c r="C5" s="360"/>
      <c r="G5" s="28" t="s">
        <v>289</v>
      </c>
    </row>
    <row r="6" spans="1:7" x14ac:dyDescent="0.2">
      <c r="A6" s="1341"/>
      <c r="B6" s="1341"/>
      <c r="C6" s="1341"/>
      <c r="D6" s="1341"/>
      <c r="E6" s="1341"/>
      <c r="F6" s="1341"/>
      <c r="G6" s="1341"/>
    </row>
    <row r="7" spans="1:7" ht="15" customHeight="1" x14ac:dyDescent="0.2">
      <c r="A7" s="30" t="s">
        <v>102</v>
      </c>
      <c r="B7" s="29" t="s">
        <v>101</v>
      </c>
      <c r="C7" s="27" t="s">
        <v>100</v>
      </c>
      <c r="D7" s="28" t="s">
        <v>99</v>
      </c>
      <c r="E7" s="28" t="s">
        <v>288</v>
      </c>
      <c r="F7" s="28" t="s">
        <v>287</v>
      </c>
      <c r="G7" s="28" t="s">
        <v>286</v>
      </c>
    </row>
    <row r="8" spans="1:7" x14ac:dyDescent="0.2">
      <c r="A8" s="56"/>
      <c r="B8" s="1225" t="s">
        <v>13593</v>
      </c>
      <c r="C8" s="24"/>
      <c r="D8" s="113"/>
      <c r="E8" s="112"/>
      <c r="F8" s="56"/>
      <c r="G8" s="56"/>
    </row>
    <row r="9" spans="1:7" x14ac:dyDescent="0.2">
      <c r="A9" s="81"/>
      <c r="B9" s="81" t="s">
        <v>1223</v>
      </c>
      <c r="C9" s="38">
        <v>0</v>
      </c>
      <c r="D9" s="81"/>
      <c r="E9" s="81"/>
      <c r="F9" s="81"/>
      <c r="G9" s="81"/>
    </row>
  </sheetData>
  <mergeCells count="1">
    <mergeCell ref="A6:G6"/>
  </mergeCells>
  <dataValidations count="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2/11/2010)." sqref="A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3.5546875" style="1" customWidth="1"/>
    <col min="2" max="4" width="31.109375" style="1" customWidth="1"/>
    <col min="5" max="5" width="22.33203125" style="15" bestFit="1" customWidth="1"/>
    <col min="6" max="16384" width="11.44140625" style="1"/>
  </cols>
  <sheetData>
    <row r="1" spans="1:5" x14ac:dyDescent="0.2">
      <c r="A1" s="57" t="s">
        <v>115</v>
      </c>
      <c r="B1" s="57"/>
      <c r="C1" s="57"/>
      <c r="D1" s="57"/>
      <c r="E1" s="352" t="s">
        <v>524</v>
      </c>
    </row>
    <row r="2" spans="1:5" x14ac:dyDescent="0.2">
      <c r="A2" s="57" t="s">
        <v>1236</v>
      </c>
      <c r="B2" s="57"/>
      <c r="C2" s="57"/>
      <c r="D2" s="57"/>
      <c r="E2" s="349"/>
    </row>
    <row r="4" spans="1:5" s="15" customFormat="1" x14ac:dyDescent="0.2"/>
    <row r="5" spans="1:5" ht="11.25" customHeight="1" x14ac:dyDescent="0.2">
      <c r="A5" s="35" t="s">
        <v>294</v>
      </c>
      <c r="B5" s="35"/>
      <c r="C5" s="15"/>
      <c r="D5" s="15"/>
      <c r="E5" s="28" t="s">
        <v>293</v>
      </c>
    </row>
    <row r="6" spans="1:5" x14ac:dyDescent="0.2">
      <c r="A6" s="1341"/>
      <c r="B6" s="1341"/>
      <c r="C6" s="1341"/>
      <c r="D6" s="1341"/>
      <c r="E6" s="1341"/>
    </row>
    <row r="7" spans="1:5" ht="15" customHeight="1" x14ac:dyDescent="0.2">
      <c r="A7" s="30" t="s">
        <v>102</v>
      </c>
      <c r="B7" s="29" t="s">
        <v>101</v>
      </c>
      <c r="C7" s="27" t="s">
        <v>100</v>
      </c>
      <c r="D7" s="28" t="s">
        <v>99</v>
      </c>
      <c r="E7" s="28" t="s">
        <v>292</v>
      </c>
    </row>
    <row r="8" spans="1:5" x14ac:dyDescent="0.2">
      <c r="A8" s="113"/>
      <c r="B8" s="1225" t="s">
        <v>13593</v>
      </c>
      <c r="C8" s="64"/>
      <c r="D8" s="113"/>
      <c r="E8" s="113"/>
    </row>
    <row r="9" spans="1:5" x14ac:dyDescent="0.2">
      <c r="A9" s="63"/>
      <c r="B9" s="63" t="s">
        <v>1223</v>
      </c>
      <c r="C9" s="38">
        <v>0</v>
      </c>
      <c r="D9" s="63"/>
      <c r="E9" s="63"/>
    </row>
  </sheetData>
  <mergeCells count="1">
    <mergeCell ref="A6:E6"/>
  </mergeCells>
  <dataValidations count="5">
    <dataValidation allowBlank="1" showInputMessage="1" showErrorMessage="1" prompt="Tipo de Participaciones y Aportaciones de capital que tiene la entidad. Ejemplo: ordinarias, preferentes, serie A, B, C." sqref="D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úmero de la cuenta de acuerdo al Plan de Cuentas emitido por el CONAC (DOF 22/11/2010)." sqref="A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F54"/>
  <sheetViews>
    <sheetView zoomScaleNormal="100" zoomScaleSheetLayoutView="100" workbookViewId="0">
      <selection activeCell="B8" sqref="B8"/>
    </sheetView>
  </sheetViews>
  <sheetFormatPr baseColWidth="10" defaultColWidth="11.44140625" defaultRowHeight="10.199999999999999" x14ac:dyDescent="0.2"/>
  <cols>
    <col min="1" max="1" width="22.33203125" style="1" customWidth="1"/>
    <col min="2" max="2" width="67.109375" style="1" customWidth="1"/>
    <col min="3" max="3" width="19.5546875" style="17" customWidth="1"/>
    <col min="4" max="4" width="17" style="17" customWidth="1"/>
    <col min="5" max="5" width="17.88671875" style="17" customWidth="1"/>
    <col min="6" max="6" width="17.5546875" style="15" bestFit="1" customWidth="1"/>
    <col min="7" max="16384" width="11.44140625" style="1"/>
  </cols>
  <sheetData>
    <row r="1" spans="1:6" x14ac:dyDescent="0.2">
      <c r="A1" s="57" t="s">
        <v>115</v>
      </c>
      <c r="B1" s="57"/>
      <c r="C1" s="350"/>
      <c r="D1" s="350"/>
      <c r="E1" s="350"/>
      <c r="F1" s="352" t="s">
        <v>524</v>
      </c>
    </row>
    <row r="2" spans="1:6" x14ac:dyDescent="0.2">
      <c r="A2" s="57" t="s">
        <v>1815</v>
      </c>
      <c r="B2" s="57"/>
      <c r="C2" s="350"/>
      <c r="D2" s="350"/>
      <c r="E2" s="350"/>
      <c r="F2" s="351"/>
    </row>
    <row r="3" spans="1:6" x14ac:dyDescent="0.2">
      <c r="F3" s="351"/>
    </row>
    <row r="4" spans="1:6" s="15" customFormat="1" x14ac:dyDescent="0.2">
      <c r="C4" s="17"/>
      <c r="D4" s="17"/>
      <c r="E4" s="17"/>
      <c r="F4" s="351"/>
    </row>
    <row r="5" spans="1:6" ht="11.25" customHeight="1" x14ac:dyDescent="0.2">
      <c r="A5" s="35" t="s">
        <v>387</v>
      </c>
      <c r="B5" s="35"/>
      <c r="C5" s="121"/>
      <c r="D5" s="121"/>
      <c r="E5" s="121"/>
      <c r="F5" s="365" t="s">
        <v>302</v>
      </c>
    </row>
    <row r="6" spans="1:6" x14ac:dyDescent="0.2">
      <c r="A6" s="129"/>
      <c r="B6" s="129"/>
      <c r="C6" s="121"/>
      <c r="D6" s="128"/>
      <c r="E6" s="128"/>
      <c r="F6" s="127"/>
    </row>
    <row r="7" spans="1:6" ht="15" customHeight="1" x14ac:dyDescent="0.2">
      <c r="A7" s="30" t="s">
        <v>102</v>
      </c>
      <c r="B7" s="29" t="s">
        <v>101</v>
      </c>
      <c r="C7" s="29" t="s">
        <v>301</v>
      </c>
      <c r="D7" s="29" t="s">
        <v>300</v>
      </c>
      <c r="E7" s="29" t="s">
        <v>299</v>
      </c>
      <c r="F7" s="29" t="s">
        <v>298</v>
      </c>
    </row>
    <row r="8" spans="1:6" x14ac:dyDescent="0.2">
      <c r="A8" s="25"/>
      <c r="B8" s="1225" t="s">
        <v>13593</v>
      </c>
      <c r="C8" s="24"/>
      <c r="D8" s="24"/>
      <c r="E8" s="24"/>
      <c r="F8" s="56"/>
    </row>
    <row r="9" spans="1:6" x14ac:dyDescent="0.2">
      <c r="A9" s="81"/>
      <c r="B9" s="81" t="s">
        <v>1759</v>
      </c>
      <c r="C9" s="38">
        <v>0</v>
      </c>
      <c r="D9" s="38">
        <v>0</v>
      </c>
      <c r="E9" s="38">
        <v>0</v>
      </c>
      <c r="F9" s="81"/>
    </row>
    <row r="10" spans="1:6" x14ac:dyDescent="0.2">
      <c r="A10" s="37"/>
      <c r="B10" s="37"/>
      <c r="C10" s="49"/>
      <c r="D10" s="49"/>
      <c r="E10" s="49"/>
      <c r="F10" s="50"/>
    </row>
    <row r="11" spans="1:6" x14ac:dyDescent="0.2">
      <c r="A11" s="37"/>
      <c r="B11" s="37"/>
      <c r="C11" s="49"/>
      <c r="D11" s="49"/>
      <c r="E11" s="49"/>
      <c r="F11" s="50"/>
    </row>
    <row r="12" spans="1:6" ht="11.25" customHeight="1" x14ac:dyDescent="0.2">
      <c r="A12" s="35" t="s">
        <v>380</v>
      </c>
      <c r="B12" s="35"/>
      <c r="C12" s="121"/>
      <c r="D12" s="121"/>
      <c r="E12" s="121"/>
      <c r="F12" s="29" t="s">
        <v>302</v>
      </c>
    </row>
    <row r="13" spans="1:6" ht="12.75" customHeight="1" x14ac:dyDescent="0.2">
      <c r="A13" s="108"/>
      <c r="B13" s="108"/>
      <c r="C13" s="33"/>
    </row>
    <row r="14" spans="1:6" ht="15" customHeight="1" x14ac:dyDescent="0.2">
      <c r="A14" s="30" t="s">
        <v>102</v>
      </c>
      <c r="B14" s="29" t="s">
        <v>101</v>
      </c>
      <c r="C14" s="29" t="s">
        <v>301</v>
      </c>
      <c r="D14" s="29" t="s">
        <v>300</v>
      </c>
      <c r="E14" s="29" t="s">
        <v>299</v>
      </c>
      <c r="F14" s="29" t="s">
        <v>298</v>
      </c>
    </row>
    <row r="15" spans="1:6" x14ac:dyDescent="0.2">
      <c r="A15" s="25" t="s">
        <v>1814</v>
      </c>
      <c r="B15" s="82" t="s">
        <v>1813</v>
      </c>
      <c r="C15" s="24">
        <v>391285.68</v>
      </c>
      <c r="D15" s="65">
        <v>395784.68</v>
      </c>
      <c r="E15" s="24">
        <f t="shared" ref="E15:E34" si="0">+D15-C15</f>
        <v>4499</v>
      </c>
      <c r="F15" s="56" t="s">
        <v>1231</v>
      </c>
    </row>
    <row r="16" spans="1:6" x14ac:dyDescent="0.2">
      <c r="A16" s="25" t="s">
        <v>1812</v>
      </c>
      <c r="B16" s="82" t="s">
        <v>1811</v>
      </c>
      <c r="C16" s="24">
        <v>6336.01</v>
      </c>
      <c r="D16" s="65">
        <v>6336.01</v>
      </c>
      <c r="E16" s="24">
        <f t="shared" si="0"/>
        <v>0</v>
      </c>
      <c r="F16" s="56" t="s">
        <v>1231</v>
      </c>
    </row>
    <row r="17" spans="1:6" x14ac:dyDescent="0.2">
      <c r="A17" s="25" t="s">
        <v>1810</v>
      </c>
      <c r="B17" s="82" t="s">
        <v>1809</v>
      </c>
      <c r="C17" s="24">
        <v>857933.29</v>
      </c>
      <c r="D17" s="65">
        <v>903690.65</v>
      </c>
      <c r="E17" s="24">
        <f t="shared" si="0"/>
        <v>45757.359999999986</v>
      </c>
      <c r="F17" s="56" t="s">
        <v>1231</v>
      </c>
    </row>
    <row r="18" spans="1:6" x14ac:dyDescent="0.2">
      <c r="A18" s="25" t="s">
        <v>1808</v>
      </c>
      <c r="B18" s="82" t="s">
        <v>1807</v>
      </c>
      <c r="C18" s="24">
        <v>69270.720000000001</v>
      </c>
      <c r="D18" s="65">
        <v>69270.720000000001</v>
      </c>
      <c r="E18" s="24">
        <f t="shared" si="0"/>
        <v>0</v>
      </c>
      <c r="F18" s="56" t="s">
        <v>1231</v>
      </c>
    </row>
    <row r="19" spans="1:6" x14ac:dyDescent="0.2">
      <c r="A19" s="25" t="s">
        <v>1806</v>
      </c>
      <c r="B19" s="82" t="s">
        <v>1805</v>
      </c>
      <c r="C19" s="24">
        <v>1524443.06</v>
      </c>
      <c r="D19" s="65">
        <v>1554331.62</v>
      </c>
      <c r="E19" s="24">
        <f t="shared" si="0"/>
        <v>29888.560000000056</v>
      </c>
      <c r="F19" s="56" t="s">
        <v>1231</v>
      </c>
    </row>
    <row r="20" spans="1:6" x14ac:dyDescent="0.2">
      <c r="A20" s="25" t="s">
        <v>1804</v>
      </c>
      <c r="B20" s="82" t="s">
        <v>1803</v>
      </c>
      <c r="C20" s="24">
        <v>529752.06000000006</v>
      </c>
      <c r="D20" s="65">
        <v>539632.05000000005</v>
      </c>
      <c r="E20" s="24">
        <f t="shared" si="0"/>
        <v>9879.9899999999907</v>
      </c>
      <c r="F20" s="56" t="s">
        <v>1231</v>
      </c>
    </row>
    <row r="21" spans="1:6" x14ac:dyDescent="0.2">
      <c r="A21" s="25" t="s">
        <v>1802</v>
      </c>
      <c r="B21" s="82" t="s">
        <v>370</v>
      </c>
      <c r="C21" s="24">
        <v>391335.9</v>
      </c>
      <c r="D21" s="65">
        <v>1326923.96</v>
      </c>
      <c r="E21" s="24">
        <f t="shared" si="0"/>
        <v>935588.05999999994</v>
      </c>
      <c r="F21" s="56" t="s">
        <v>1231</v>
      </c>
    </row>
    <row r="22" spans="1:6" x14ac:dyDescent="0.2">
      <c r="A22" s="25" t="s">
        <v>1801</v>
      </c>
      <c r="B22" s="82" t="s">
        <v>1761</v>
      </c>
      <c r="C22" s="24">
        <v>177128</v>
      </c>
      <c r="D22" s="24">
        <v>177128</v>
      </c>
      <c r="E22" s="24">
        <f t="shared" si="0"/>
        <v>0</v>
      </c>
      <c r="F22" s="56" t="s">
        <v>1231</v>
      </c>
    </row>
    <row r="23" spans="1:6" x14ac:dyDescent="0.2">
      <c r="A23" s="25" t="s">
        <v>1800</v>
      </c>
      <c r="B23" s="82" t="s">
        <v>1799</v>
      </c>
      <c r="C23" s="24">
        <v>25385.599999999999</v>
      </c>
      <c r="D23" s="24">
        <v>25385.599999999999</v>
      </c>
      <c r="E23" s="24">
        <f t="shared" si="0"/>
        <v>0</v>
      </c>
      <c r="F23" s="56" t="s">
        <v>1231</v>
      </c>
    </row>
    <row r="24" spans="1:6" x14ac:dyDescent="0.2">
      <c r="A24" s="25" t="s">
        <v>1798</v>
      </c>
      <c r="B24" s="82" t="s">
        <v>368</v>
      </c>
      <c r="C24" s="24">
        <v>65179.45</v>
      </c>
      <c r="D24" s="65">
        <v>86059.45</v>
      </c>
      <c r="E24" s="24">
        <f t="shared" si="0"/>
        <v>20880</v>
      </c>
      <c r="F24" s="56" t="s">
        <v>1231</v>
      </c>
    </row>
    <row r="25" spans="1:6" x14ac:dyDescent="0.2">
      <c r="A25" s="25" t="s">
        <v>1797</v>
      </c>
      <c r="B25" s="82" t="s">
        <v>1796</v>
      </c>
      <c r="C25" s="24">
        <v>181861.48</v>
      </c>
      <c r="D25" s="65">
        <v>186766.27</v>
      </c>
      <c r="E25" s="24">
        <f t="shared" si="0"/>
        <v>4904.789999999979</v>
      </c>
      <c r="F25" s="56" t="s">
        <v>1231</v>
      </c>
    </row>
    <row r="26" spans="1:6" x14ac:dyDescent="0.2">
      <c r="A26" s="25" t="s">
        <v>1795</v>
      </c>
      <c r="B26" s="82" t="s">
        <v>1794</v>
      </c>
      <c r="C26" s="24">
        <v>2037413.25</v>
      </c>
      <c r="D26" s="65">
        <v>2037413.25</v>
      </c>
      <c r="E26" s="24">
        <f t="shared" si="0"/>
        <v>0</v>
      </c>
      <c r="F26" s="56" t="s">
        <v>1231</v>
      </c>
    </row>
    <row r="27" spans="1:6" x14ac:dyDescent="0.2">
      <c r="A27" s="25" t="s">
        <v>1793</v>
      </c>
      <c r="B27" s="82" t="s">
        <v>737</v>
      </c>
      <c r="C27" s="24">
        <v>36211.160000000003</v>
      </c>
      <c r="D27" s="24">
        <v>36211.160000000003</v>
      </c>
      <c r="E27" s="24">
        <f t="shared" si="0"/>
        <v>0</v>
      </c>
      <c r="F27" s="56" t="s">
        <v>1231</v>
      </c>
    </row>
    <row r="28" spans="1:6" x14ac:dyDescent="0.2">
      <c r="A28" s="25" t="s">
        <v>1792</v>
      </c>
      <c r="B28" s="82" t="s">
        <v>1766</v>
      </c>
      <c r="C28" s="24">
        <v>173000</v>
      </c>
      <c r="D28" s="24">
        <v>173000</v>
      </c>
      <c r="E28" s="24">
        <f t="shared" si="0"/>
        <v>0</v>
      </c>
      <c r="F28" s="56" t="s">
        <v>1231</v>
      </c>
    </row>
    <row r="29" spans="1:6" x14ac:dyDescent="0.2">
      <c r="A29" s="25" t="s">
        <v>1791</v>
      </c>
      <c r="B29" s="82" t="s">
        <v>732</v>
      </c>
      <c r="C29" s="24">
        <v>648474.4</v>
      </c>
      <c r="D29" s="65">
        <v>1122454.3999999999</v>
      </c>
      <c r="E29" s="24">
        <f t="shared" si="0"/>
        <v>473979.99999999988</v>
      </c>
      <c r="F29" s="56" t="s">
        <v>1231</v>
      </c>
    </row>
    <row r="30" spans="1:6" x14ac:dyDescent="0.2">
      <c r="A30" s="25" t="s">
        <v>1790</v>
      </c>
      <c r="B30" s="82" t="s">
        <v>1789</v>
      </c>
      <c r="C30" s="24">
        <v>23124.6</v>
      </c>
      <c r="D30" s="24">
        <v>23124.6</v>
      </c>
      <c r="E30" s="24">
        <f t="shared" si="0"/>
        <v>0</v>
      </c>
      <c r="F30" s="56" t="s">
        <v>1231</v>
      </c>
    </row>
    <row r="31" spans="1:6" x14ac:dyDescent="0.2">
      <c r="A31" s="25" t="s">
        <v>1788</v>
      </c>
      <c r="B31" s="82" t="s">
        <v>1787</v>
      </c>
      <c r="C31" s="24">
        <v>68904</v>
      </c>
      <c r="D31" s="24">
        <v>85062.8</v>
      </c>
      <c r="E31" s="24">
        <f t="shared" si="0"/>
        <v>16158.800000000003</v>
      </c>
      <c r="F31" s="56" t="s">
        <v>1231</v>
      </c>
    </row>
    <row r="32" spans="1:6" x14ac:dyDescent="0.2">
      <c r="A32" s="25" t="s">
        <v>1786</v>
      </c>
      <c r="B32" s="82" t="s">
        <v>1785</v>
      </c>
      <c r="C32" s="24">
        <v>322917.56</v>
      </c>
      <c r="D32" s="24">
        <v>322917.56</v>
      </c>
      <c r="E32" s="24">
        <f t="shared" si="0"/>
        <v>0</v>
      </c>
      <c r="F32" s="56" t="s">
        <v>1231</v>
      </c>
    </row>
    <row r="33" spans="1:6" x14ac:dyDescent="0.2">
      <c r="A33" s="25" t="s">
        <v>1784</v>
      </c>
      <c r="B33" s="82" t="s">
        <v>1782</v>
      </c>
      <c r="C33" s="24">
        <v>4984888.0999999996</v>
      </c>
      <c r="D33" s="65">
        <v>5102075.07</v>
      </c>
      <c r="E33" s="24">
        <f t="shared" si="0"/>
        <v>117186.97000000067</v>
      </c>
      <c r="F33" s="56" t="s">
        <v>1231</v>
      </c>
    </row>
    <row r="34" spans="1:6" x14ac:dyDescent="0.2">
      <c r="A34" s="25" t="s">
        <v>1783</v>
      </c>
      <c r="B34" s="82" t="s">
        <v>1782</v>
      </c>
      <c r="C34" s="24">
        <v>184432.36</v>
      </c>
      <c r="D34" s="24">
        <v>184432.36</v>
      </c>
      <c r="E34" s="24">
        <f t="shared" si="0"/>
        <v>0</v>
      </c>
      <c r="F34" s="56" t="s">
        <v>1231</v>
      </c>
    </row>
    <row r="35" spans="1:6" x14ac:dyDescent="0.2">
      <c r="A35" s="81"/>
      <c r="B35" s="81" t="s">
        <v>1759</v>
      </c>
      <c r="C35" s="38">
        <v>12699276.68</v>
      </c>
      <c r="D35" s="38">
        <f>SUM(D15:D34)</f>
        <v>14358000.210000001</v>
      </c>
      <c r="E35" s="38">
        <f>SUM(E15:E34)</f>
        <v>1658723.5300000005</v>
      </c>
      <c r="F35" s="81"/>
    </row>
    <row r="36" spans="1:6" s="15" customFormat="1" x14ac:dyDescent="0.2">
      <c r="A36" s="126"/>
      <c r="B36" s="126"/>
      <c r="C36" s="18"/>
      <c r="D36" s="18"/>
      <c r="E36" s="18"/>
      <c r="F36" s="18"/>
    </row>
    <row r="37" spans="1:6" s="15" customFormat="1" x14ac:dyDescent="0.2">
      <c r="A37" s="126"/>
      <c r="B37" s="126"/>
      <c r="C37" s="18"/>
      <c r="D37" s="121"/>
      <c r="E37" s="18"/>
      <c r="F37" s="18"/>
    </row>
    <row r="38" spans="1:6" s="15" customFormat="1" ht="11.25" customHeight="1" x14ac:dyDescent="0.2">
      <c r="A38" s="141" t="s">
        <v>1781</v>
      </c>
      <c r="B38" s="29"/>
      <c r="C38" s="121"/>
      <c r="D38" s="121"/>
      <c r="E38" s="121"/>
      <c r="F38" s="29" t="s">
        <v>302</v>
      </c>
    </row>
    <row r="39" spans="1:6" s="15" customFormat="1" x14ac:dyDescent="0.2">
      <c r="A39" s="108"/>
      <c r="B39" s="108"/>
      <c r="C39" s="33"/>
      <c r="D39" s="17"/>
      <c r="E39" s="17"/>
    </row>
    <row r="40" spans="1:6" s="15" customFormat="1" ht="15" customHeight="1" x14ac:dyDescent="0.2">
      <c r="A40" s="29" t="s">
        <v>102</v>
      </c>
      <c r="B40" s="29" t="s">
        <v>101</v>
      </c>
      <c r="C40" s="29" t="s">
        <v>301</v>
      </c>
      <c r="D40" s="29" t="s">
        <v>300</v>
      </c>
      <c r="E40" s="29" t="s">
        <v>299</v>
      </c>
      <c r="F40" s="29" t="s">
        <v>298</v>
      </c>
    </row>
    <row r="41" spans="1:6" x14ac:dyDescent="0.2">
      <c r="A41" s="25" t="s">
        <v>1780</v>
      </c>
      <c r="B41" s="56" t="s">
        <v>1779</v>
      </c>
      <c r="C41" s="24">
        <v>185276.5</v>
      </c>
      <c r="D41" s="65">
        <v>217671.3</v>
      </c>
      <c r="E41" s="24">
        <f t="shared" ref="E41:E52" si="1">+D41-C41</f>
        <v>32394.799999999988</v>
      </c>
      <c r="F41" s="56" t="s">
        <v>1231</v>
      </c>
    </row>
    <row r="42" spans="1:6" x14ac:dyDescent="0.2">
      <c r="A42" s="25" t="s">
        <v>1778</v>
      </c>
      <c r="B42" s="56" t="s">
        <v>1777</v>
      </c>
      <c r="C42" s="24">
        <v>1037482.75</v>
      </c>
      <c r="D42" s="65">
        <v>1191499.93</v>
      </c>
      <c r="E42" s="24">
        <f t="shared" si="1"/>
        <v>154017.17999999993</v>
      </c>
      <c r="F42" s="56" t="s">
        <v>1231</v>
      </c>
    </row>
    <row r="43" spans="1:6" x14ac:dyDescent="0.2">
      <c r="A43" s="25" t="s">
        <v>1776</v>
      </c>
      <c r="B43" s="56" t="s">
        <v>352</v>
      </c>
      <c r="C43" s="24">
        <v>95153.78</v>
      </c>
      <c r="D43" s="65">
        <v>115650.26</v>
      </c>
      <c r="E43" s="24">
        <f t="shared" si="1"/>
        <v>20496.479999999996</v>
      </c>
      <c r="F43" s="56" t="s">
        <v>1231</v>
      </c>
    </row>
    <row r="44" spans="1:6" x14ac:dyDescent="0.2">
      <c r="A44" s="25" t="s">
        <v>1775</v>
      </c>
      <c r="B44" s="56" t="s">
        <v>1774</v>
      </c>
      <c r="C44" s="24">
        <v>253.44</v>
      </c>
      <c r="D44" s="492">
        <v>760.32</v>
      </c>
      <c r="E44" s="24">
        <f t="shared" si="1"/>
        <v>506.88000000000005</v>
      </c>
      <c r="F44" s="56" t="s">
        <v>1231</v>
      </c>
    </row>
    <row r="45" spans="1:6" x14ac:dyDescent="0.2">
      <c r="A45" s="25" t="s">
        <v>1773</v>
      </c>
      <c r="B45" s="56" t="s">
        <v>1772</v>
      </c>
      <c r="C45" s="24">
        <v>236488.74</v>
      </c>
      <c r="D45" s="65">
        <v>280173.09000000003</v>
      </c>
      <c r="E45" s="24">
        <f t="shared" si="1"/>
        <v>43684.350000000035</v>
      </c>
      <c r="F45" s="56" t="s">
        <v>1231</v>
      </c>
    </row>
    <row r="46" spans="1:6" x14ac:dyDescent="0.2">
      <c r="A46" s="25" t="s">
        <v>1771</v>
      </c>
      <c r="B46" s="56" t="s">
        <v>1770</v>
      </c>
      <c r="C46" s="24">
        <v>36803.480000000003</v>
      </c>
      <c r="D46" s="65">
        <v>53946.559999999998</v>
      </c>
      <c r="E46" s="24">
        <f t="shared" si="1"/>
        <v>17143.079999999994</v>
      </c>
      <c r="F46" s="56" t="s">
        <v>1231</v>
      </c>
    </row>
    <row r="47" spans="1:6" x14ac:dyDescent="0.2">
      <c r="A47" s="25" t="s">
        <v>1769</v>
      </c>
      <c r="B47" s="56" t="s">
        <v>1768</v>
      </c>
      <c r="C47" s="24">
        <v>1077877.75</v>
      </c>
      <c r="D47" s="65">
        <v>1204355.55</v>
      </c>
      <c r="E47" s="24">
        <f t="shared" si="1"/>
        <v>126477.80000000005</v>
      </c>
      <c r="F47" s="56" t="s">
        <v>1231</v>
      </c>
    </row>
    <row r="48" spans="1:6" x14ac:dyDescent="0.2">
      <c r="A48" s="25" t="s">
        <v>1767</v>
      </c>
      <c r="B48" s="56" t="s">
        <v>1766</v>
      </c>
      <c r="C48" s="24">
        <v>167341.66</v>
      </c>
      <c r="D48" s="65">
        <v>167341.66</v>
      </c>
      <c r="E48" s="24">
        <f t="shared" si="1"/>
        <v>0</v>
      </c>
      <c r="F48" s="56" t="s">
        <v>1231</v>
      </c>
    </row>
    <row r="49" spans="1:6" x14ac:dyDescent="0.2">
      <c r="A49" s="25" t="s">
        <v>1765</v>
      </c>
      <c r="B49" s="56" t="s">
        <v>1764</v>
      </c>
      <c r="C49" s="24">
        <v>2511307.06</v>
      </c>
      <c r="D49" s="65">
        <v>2988473.24</v>
      </c>
      <c r="E49" s="24">
        <f t="shared" si="1"/>
        <v>477166.18000000017</v>
      </c>
      <c r="F49" s="56" t="s">
        <v>1231</v>
      </c>
    </row>
    <row r="50" spans="1:6" x14ac:dyDescent="0.2">
      <c r="A50" s="25" t="s">
        <v>1763</v>
      </c>
      <c r="B50" s="56" t="s">
        <v>370</v>
      </c>
      <c r="C50" s="24">
        <v>58623.07</v>
      </c>
      <c r="D50" s="65">
        <v>94655.13</v>
      </c>
      <c r="E50" s="24">
        <f t="shared" si="1"/>
        <v>36032.060000000005</v>
      </c>
      <c r="F50" s="56" t="s">
        <v>1231</v>
      </c>
    </row>
    <row r="51" spans="1:6" x14ac:dyDescent="0.2">
      <c r="A51" s="25" t="s">
        <v>1762</v>
      </c>
      <c r="B51" s="56" t="s">
        <v>1761</v>
      </c>
      <c r="C51" s="24">
        <v>178828.58</v>
      </c>
      <c r="D51" s="65">
        <v>238301.66</v>
      </c>
      <c r="E51" s="24">
        <f t="shared" si="1"/>
        <v>59473.080000000016</v>
      </c>
      <c r="F51" s="56" t="s">
        <v>1231</v>
      </c>
    </row>
    <row r="52" spans="1:6" x14ac:dyDescent="0.2">
      <c r="A52" s="25" t="s">
        <v>1760</v>
      </c>
      <c r="B52" s="56" t="s">
        <v>732</v>
      </c>
      <c r="C52" s="24">
        <v>89860.23</v>
      </c>
      <c r="D52" s="65">
        <v>129772.49</v>
      </c>
      <c r="E52" s="24">
        <f t="shared" si="1"/>
        <v>39912.260000000009</v>
      </c>
      <c r="F52" s="56" t="s">
        <v>1231</v>
      </c>
    </row>
    <row r="53" spans="1:6" s="15" customFormat="1" x14ac:dyDescent="0.2">
      <c r="A53" s="81"/>
      <c r="B53" s="81" t="s">
        <v>1759</v>
      </c>
      <c r="C53" s="38">
        <v>5675297.04</v>
      </c>
      <c r="D53" s="38">
        <f>SUM(D41:D52)</f>
        <v>6682601.1900000004</v>
      </c>
      <c r="E53" s="38">
        <f>SUM(E41:E52)</f>
        <v>1007304.1500000004</v>
      </c>
      <c r="F53" s="81"/>
    </row>
    <row r="54" spans="1:6" s="15" customFormat="1" x14ac:dyDescent="0.2">
      <c r="A54" s="125"/>
      <c r="B54" s="125"/>
      <c r="C54" s="124"/>
      <c r="D54" s="124"/>
      <c r="E54" s="124"/>
      <c r="F54" s="18"/>
    </row>
  </sheetData>
  <dataValidations count="6">
    <dataValidation allowBlank="1" showInputMessage="1" showErrorMessage="1" prompt="Importe final del periodo que corresponde la cuenta pública presentada (mensual:  enero, febrero, marzo, etc.; trimestral: 1er, 2do, 3ro. o 4to.)." sqref="D7 D14 D21"/>
    <dataValidation allowBlank="1" showInputMessage="1" showErrorMessage="1" prompt="Corresponde al nombre o descripción de la cuenta de acuerdo al Plan de Cuentas emitido por el CONAC." sqref="B7 B14 B21"/>
    <dataValidation allowBlank="1" showInputMessage="1" showErrorMessage="1" prompt="Corresponde al número de la cuenta de acuerdo al Plan de Cuentas emitido por el CONAC (DOF 22/11/2010)." sqref="A7 A14 A21"/>
    <dataValidation allowBlank="1" showInputMessage="1" showErrorMessage="1" prompt="Saldo al 31 de diciembre del año anterior a la cuenta pública que se presenta." sqref="C7 C14 C21"/>
    <dataValidation allowBlank="1" showInputMessage="1" showErrorMessage="1" prompt="Diferencia entre el saldo final y el inicial presentados." sqref="E7 E14"/>
    <dataValidation allowBlank="1" showInputMessage="1" showErrorMessage="1" prompt="Criterio para la aplicación de depreciación: anual, mensual, trimestral, etc." sqref="F7 F14 F21"/>
  </dataValidations>
  <pageMargins left="0.7" right="0.7" top="0.75" bottom="0.75" header="0.3" footer="0.3"/>
  <pageSetup scale="56" fitToHeight="0" orientation="portrait"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G24"/>
  <sheetViews>
    <sheetView zoomScaleNormal="100" zoomScaleSheetLayoutView="100" workbookViewId="0">
      <selection activeCell="B22" sqref="B22"/>
    </sheetView>
  </sheetViews>
  <sheetFormatPr baseColWidth="10" defaultColWidth="11.44140625" defaultRowHeight="10.199999999999999" x14ac:dyDescent="0.2"/>
  <cols>
    <col min="1" max="1" width="19.109375" style="1" customWidth="1"/>
    <col min="2" max="2" width="50.6640625" style="1" customWidth="1"/>
    <col min="3" max="3" width="14.88671875" style="17" bestFit="1" customWidth="1"/>
    <col min="4" max="4" width="17.44140625" style="17" customWidth="1"/>
    <col min="5" max="5" width="17.5546875" style="17" customWidth="1"/>
    <col min="6" max="6" width="17.5546875" style="15" bestFit="1" customWidth="1"/>
    <col min="7" max="16384" width="11.44140625" style="1"/>
  </cols>
  <sheetData>
    <row r="1" spans="1:7" s="15" customFormat="1" ht="11.25" customHeight="1" x14ac:dyDescent="0.2">
      <c r="A1" s="349" t="s">
        <v>115</v>
      </c>
      <c r="B1" s="349"/>
      <c r="C1" s="350"/>
      <c r="D1" s="350"/>
      <c r="E1" s="350"/>
      <c r="F1" s="352" t="s">
        <v>524</v>
      </c>
    </row>
    <row r="2" spans="1:7" s="15" customFormat="1" ht="11.25" customHeight="1" x14ac:dyDescent="0.2">
      <c r="A2" s="349" t="s">
        <v>1236</v>
      </c>
      <c r="B2" s="349"/>
      <c r="C2" s="350"/>
      <c r="D2" s="350"/>
      <c r="E2" s="350"/>
    </row>
    <row r="3" spans="1:7" s="15" customFormat="1" ht="11.25" customHeight="1" x14ac:dyDescent="0.2">
      <c r="C3" s="17"/>
      <c r="D3" s="17"/>
      <c r="E3" s="17"/>
    </row>
    <row r="4" spans="1:7" s="15" customFormat="1" x14ac:dyDescent="0.2">
      <c r="C4" s="17"/>
      <c r="D4" s="17"/>
      <c r="E4" s="17"/>
      <c r="F4" s="29" t="s">
        <v>396</v>
      </c>
    </row>
    <row r="5" spans="1:7" ht="11.25" customHeight="1" x14ac:dyDescent="0.2">
      <c r="A5" s="143" t="s">
        <v>402</v>
      </c>
      <c r="B5" s="143"/>
      <c r="C5" s="140"/>
      <c r="D5" s="140"/>
      <c r="E5" s="140"/>
    </row>
    <row r="6" spans="1:7" s="15" customFormat="1" x14ac:dyDescent="0.2">
      <c r="A6" s="101"/>
      <c r="B6" s="101"/>
      <c r="C6" s="140"/>
      <c r="D6" s="140"/>
      <c r="E6" s="140"/>
    </row>
    <row r="7" spans="1:7" ht="15" customHeight="1" x14ac:dyDescent="0.2">
      <c r="A7" s="30" t="s">
        <v>102</v>
      </c>
      <c r="B7" s="29" t="s">
        <v>101</v>
      </c>
      <c r="C7" s="29" t="s">
        <v>301</v>
      </c>
      <c r="D7" s="29" t="s">
        <v>300</v>
      </c>
      <c r="E7" s="29" t="s">
        <v>299</v>
      </c>
      <c r="F7" s="29" t="s">
        <v>298</v>
      </c>
    </row>
    <row r="8" spans="1:7" x14ac:dyDescent="0.2">
      <c r="A8" s="56" t="s">
        <v>1819</v>
      </c>
      <c r="B8" s="56" t="s">
        <v>392</v>
      </c>
      <c r="C8" s="24">
        <v>454351.15</v>
      </c>
      <c r="D8" s="65">
        <v>558588.75</v>
      </c>
      <c r="E8" s="368">
        <f>+D8-C8</f>
        <v>104237.59999999998</v>
      </c>
      <c r="F8" s="54" t="s">
        <v>1231</v>
      </c>
      <c r="G8" s="31"/>
    </row>
    <row r="9" spans="1:7" x14ac:dyDescent="0.2">
      <c r="A9" s="81"/>
      <c r="B9" s="81" t="s">
        <v>1759</v>
      </c>
      <c r="C9" s="38">
        <f>+C8</f>
        <v>454351.15</v>
      </c>
      <c r="D9" s="38">
        <f>+D8</f>
        <v>558588.75</v>
      </c>
      <c r="E9" s="38">
        <f>+E8</f>
        <v>104237.59999999998</v>
      </c>
      <c r="F9" s="81"/>
    </row>
    <row r="10" spans="1:7" x14ac:dyDescent="0.2">
      <c r="A10" s="37"/>
      <c r="B10" s="37"/>
      <c r="C10" s="49"/>
      <c r="D10" s="49"/>
      <c r="E10" s="49"/>
      <c r="F10" s="50"/>
    </row>
    <row r="11" spans="1:7" x14ac:dyDescent="0.2">
      <c r="A11" s="37"/>
      <c r="B11" s="37"/>
      <c r="C11" s="49"/>
      <c r="D11" s="49"/>
      <c r="E11" s="49"/>
      <c r="F11" s="50"/>
    </row>
    <row r="12" spans="1:7" s="15" customFormat="1" ht="11.25" customHeight="1" x14ac:dyDescent="0.2">
      <c r="A12" s="141" t="s">
        <v>1818</v>
      </c>
      <c r="B12" s="29"/>
      <c r="C12" s="140"/>
      <c r="D12" s="140"/>
      <c r="E12" s="140"/>
      <c r="F12" s="29" t="s">
        <v>396</v>
      </c>
    </row>
    <row r="13" spans="1:7" s="15" customFormat="1" x14ac:dyDescent="0.2">
      <c r="A13" s="371"/>
      <c r="B13" s="371"/>
      <c r="C13" s="370"/>
      <c r="D13" s="370"/>
      <c r="E13" s="370"/>
    </row>
    <row r="14" spans="1:7" s="15" customFormat="1" ht="15" customHeight="1" x14ac:dyDescent="0.2">
      <c r="A14" s="29" t="s">
        <v>102</v>
      </c>
      <c r="B14" s="29" t="s">
        <v>101</v>
      </c>
      <c r="C14" s="29" t="s">
        <v>301</v>
      </c>
      <c r="D14" s="29" t="s">
        <v>300</v>
      </c>
      <c r="E14" s="29" t="s">
        <v>299</v>
      </c>
      <c r="F14" s="29" t="s">
        <v>298</v>
      </c>
    </row>
    <row r="15" spans="1:7" x14ac:dyDescent="0.2">
      <c r="A15" s="25" t="s">
        <v>1817</v>
      </c>
      <c r="B15" s="56" t="s">
        <v>1816</v>
      </c>
      <c r="C15" s="24">
        <v>263839.71999999997</v>
      </c>
      <c r="D15" s="65">
        <v>312554.38</v>
      </c>
      <c r="E15" s="368">
        <f>+D15-C15</f>
        <v>48714.660000000033</v>
      </c>
      <c r="F15" s="54" t="s">
        <v>1231</v>
      </c>
      <c r="G15" s="31"/>
    </row>
    <row r="16" spans="1:7" s="15" customFormat="1" x14ac:dyDescent="0.2">
      <c r="A16" s="134"/>
      <c r="B16" s="134" t="s">
        <v>1759</v>
      </c>
      <c r="C16" s="38">
        <f>+C15</f>
        <v>263839.71999999997</v>
      </c>
      <c r="D16" s="38">
        <f>+D15</f>
        <v>312554.38</v>
      </c>
      <c r="E16" s="38">
        <f>+E15</f>
        <v>48714.660000000033</v>
      </c>
      <c r="F16" s="81"/>
    </row>
    <row r="17" spans="1:6" x14ac:dyDescent="0.2">
      <c r="A17" s="37"/>
      <c r="B17" s="37"/>
      <c r="C17" s="49"/>
      <c r="D17" s="49"/>
      <c r="E17" s="49"/>
      <c r="F17" s="50"/>
    </row>
    <row r="18" spans="1:6" x14ac:dyDescent="0.2">
      <c r="A18" s="37"/>
      <c r="B18" s="37"/>
      <c r="C18" s="49"/>
      <c r="D18" s="49"/>
      <c r="E18" s="49"/>
      <c r="F18" s="50"/>
    </row>
    <row r="19" spans="1:6" ht="11.25" customHeight="1" x14ac:dyDescent="0.2">
      <c r="A19" s="141" t="s">
        <v>390</v>
      </c>
      <c r="B19" s="369"/>
      <c r="C19" s="137"/>
      <c r="D19" s="137"/>
      <c r="E19" s="121"/>
      <c r="F19" s="29" t="s">
        <v>389</v>
      </c>
    </row>
    <row r="20" spans="1:6" x14ac:dyDescent="0.2">
      <c r="A20" s="108"/>
      <c r="B20" s="108"/>
      <c r="C20" s="33"/>
    </row>
    <row r="21" spans="1:6" ht="15" customHeight="1" x14ac:dyDescent="0.2">
      <c r="A21" s="30" t="s">
        <v>102</v>
      </c>
      <c r="B21" s="29" t="s">
        <v>101</v>
      </c>
      <c r="C21" s="29" t="s">
        <v>301</v>
      </c>
      <c r="D21" s="29" t="s">
        <v>300</v>
      </c>
      <c r="E21" s="29" t="s">
        <v>299</v>
      </c>
      <c r="F21" s="29" t="s">
        <v>298</v>
      </c>
    </row>
    <row r="22" spans="1:6" x14ac:dyDescent="0.2">
      <c r="A22" s="56"/>
      <c r="B22" s="1225" t="s">
        <v>13593</v>
      </c>
      <c r="C22" s="24"/>
      <c r="D22" s="368"/>
      <c r="E22" s="368"/>
      <c r="F22" s="54"/>
    </row>
    <row r="23" spans="1:6" x14ac:dyDescent="0.2">
      <c r="A23" s="134"/>
      <c r="B23" s="134" t="s">
        <v>1759</v>
      </c>
      <c r="C23" s="38">
        <v>0</v>
      </c>
      <c r="D23" s="38">
        <v>0</v>
      </c>
      <c r="E23" s="38">
        <v>0</v>
      </c>
      <c r="F23" s="81"/>
    </row>
    <row r="24" spans="1:6" x14ac:dyDescent="0.2">
      <c r="A24" s="132"/>
      <c r="B24" s="130"/>
      <c r="C24" s="367"/>
      <c r="D24" s="367"/>
      <c r="E24" s="367"/>
      <c r="F24" s="366"/>
    </row>
  </sheetData>
  <dataValidations count="6">
    <dataValidation allowBlank="1" showInputMessage="1" showErrorMessage="1" prompt="Indicar el medio como se está amortizando el intangible, por tiempo, por uso." sqref="F7 F14 F21"/>
    <dataValidation allowBlank="1" showInputMessage="1" showErrorMessage="1" prompt="Importe final del periodo que corresponde la cuenta pública presentada (mensual:  enero, febrero, marzo, etc.; trimestral: 1er, 2do, 3ro. o 4to.)." sqref="D7 D14 D21"/>
    <dataValidation allowBlank="1" showInputMessage="1" showErrorMessage="1" prompt="Diferencia entre el saldo final y el inicial presentados." sqref="E7 E14 E21"/>
    <dataValidation allowBlank="1" showInputMessage="1" showErrorMessage="1" prompt="Saldo al 31 de diciembre del año anterior a la cuenta pública que se presenta." sqref="C7 C14 C21"/>
    <dataValidation allowBlank="1" showInputMessage="1" showErrorMessage="1" prompt="Corresponde al número de la cuenta de acuerdo al Plan de Cuentas emitido por el CONAC (DOF 22/11/2010)." sqref="A7 A14 A21"/>
    <dataValidation allowBlank="1" showInputMessage="1" showErrorMessage="1" prompt="Corresponde al nombre o descripción de la cuenta de acuerdo al Plan de Cuentas emitido por el CONAC." sqref="B7 B14 B21"/>
  </dataValidations>
  <pageMargins left="0.70866141732283472" right="0.70866141732283472" top="0.74803149606299213" bottom="0.74803149606299213" header="0.31496062992125984" footer="0.31496062992125984"/>
  <pageSetup scale="65" orientation="portrait"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6384" width="11.44140625" style="1"/>
  </cols>
  <sheetData>
    <row r="1" spans="1:17" x14ac:dyDescent="0.2">
      <c r="A1" s="57" t="s">
        <v>115</v>
      </c>
      <c r="B1" s="57"/>
      <c r="C1" s="57"/>
      <c r="D1" s="57"/>
      <c r="E1" s="57"/>
      <c r="F1" s="57"/>
      <c r="G1" s="57"/>
      <c r="H1" s="61" t="s">
        <v>524</v>
      </c>
    </row>
    <row r="2" spans="1:17" x14ac:dyDescent="0.2">
      <c r="A2" s="57" t="s">
        <v>1236</v>
      </c>
      <c r="B2" s="57"/>
      <c r="C2" s="57"/>
      <c r="D2" s="57"/>
      <c r="E2" s="57"/>
      <c r="F2" s="57"/>
      <c r="G2" s="57"/>
    </row>
    <row r="3" spans="1:17" x14ac:dyDescent="0.2">
      <c r="A3" s="57"/>
      <c r="B3" s="57"/>
      <c r="C3" s="57"/>
      <c r="D3" s="57"/>
      <c r="E3" s="57"/>
      <c r="F3" s="57"/>
      <c r="G3" s="57"/>
    </row>
    <row r="4" spans="1:17" x14ac:dyDescent="0.2">
      <c r="G4" s="1334" t="s">
        <v>403</v>
      </c>
      <c r="H4" s="1334"/>
    </row>
    <row r="5" spans="1:17" ht="11.25" customHeight="1" x14ac:dyDescent="0.2">
      <c r="A5" s="103" t="s">
        <v>404</v>
      </c>
      <c r="B5" s="102"/>
      <c r="C5" s="102"/>
      <c r="D5" s="102"/>
      <c r="E5" s="101"/>
      <c r="F5" s="101"/>
      <c r="G5" s="101"/>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3">
    <mergeCell ref="G4:H4"/>
    <mergeCell ref="J6:Q6"/>
    <mergeCell ref="A8:H8"/>
  </mergeCells>
  <pageMargins left="0.7" right="0.7" top="0.75" bottom="0.75" header="0.3" footer="0.3"/>
  <pageSetup scale="98" orientation="portrait" horizontalDpi="4294967293" verticalDpi="4294967293" r:id="rId1"/>
  <colBreaks count="1" manualBreakCount="1">
    <brk id="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D17"/>
  <sheetViews>
    <sheetView zoomScaleNormal="100" zoomScaleSheetLayoutView="100" workbookViewId="0">
      <selection activeCell="B16" sqref="B16"/>
    </sheetView>
  </sheetViews>
  <sheetFormatPr baseColWidth="10" defaultColWidth="11.44140625" defaultRowHeight="10.199999999999999" x14ac:dyDescent="0.2"/>
  <cols>
    <col min="1" max="1" width="22.33203125" style="1" customWidth="1"/>
    <col min="2" max="2" width="53.33203125" style="1" customWidth="1"/>
    <col min="3" max="3" width="25.6640625" style="31" customWidth="1"/>
    <col min="4" max="4" width="22.33203125" style="1" customWidth="1"/>
    <col min="5" max="16384" width="11.44140625" style="1"/>
  </cols>
  <sheetData>
    <row r="1" spans="1:4" x14ac:dyDescent="0.2">
      <c r="A1" s="155" t="s">
        <v>115</v>
      </c>
      <c r="B1" s="155"/>
      <c r="C1" s="47"/>
      <c r="D1" s="61" t="s">
        <v>524</v>
      </c>
    </row>
    <row r="2" spans="1:4" x14ac:dyDescent="0.2">
      <c r="A2" s="155" t="s">
        <v>1815</v>
      </c>
      <c r="B2" s="155"/>
      <c r="C2" s="47"/>
    </row>
    <row r="3" spans="1:4" x14ac:dyDescent="0.2">
      <c r="A3" s="79"/>
      <c r="B3" s="79"/>
      <c r="C3" s="154"/>
      <c r="D3" s="79"/>
    </row>
    <row r="4" spans="1:4" s="15" customFormat="1" x14ac:dyDescent="0.2">
      <c r="A4" s="176"/>
      <c r="B4" s="176"/>
      <c r="C4" s="261"/>
      <c r="D4" s="176"/>
    </row>
    <row r="5" spans="1:4" s="15" customFormat="1" x14ac:dyDescent="0.2">
      <c r="A5" s="176"/>
      <c r="B5" s="176"/>
      <c r="C5" s="261"/>
      <c r="D5" s="176"/>
    </row>
    <row r="6" spans="1:4" s="71" customFormat="1" ht="11.25" customHeight="1" x14ac:dyDescent="0.3">
      <c r="A6" s="1343" t="s">
        <v>409</v>
      </c>
      <c r="B6" s="1344"/>
      <c r="C6" s="152"/>
      <c r="D6" s="151" t="s">
        <v>406</v>
      </c>
    </row>
    <row r="7" spans="1:4" x14ac:dyDescent="0.2">
      <c r="A7" s="149"/>
      <c r="B7" s="149"/>
      <c r="C7" s="150"/>
      <c r="D7" s="149"/>
    </row>
    <row r="8" spans="1:4" ht="15" customHeight="1" x14ac:dyDescent="0.2">
      <c r="A8" s="30" t="s">
        <v>102</v>
      </c>
      <c r="B8" s="29" t="s">
        <v>101</v>
      </c>
      <c r="C8" s="27" t="s">
        <v>100</v>
      </c>
      <c r="D8" s="148" t="s">
        <v>227</v>
      </c>
    </row>
    <row r="9" spans="1:4" x14ac:dyDescent="0.2">
      <c r="A9" s="113"/>
      <c r="B9" s="1225" t="s">
        <v>13593</v>
      </c>
      <c r="C9" s="146"/>
      <c r="D9" s="145"/>
    </row>
    <row r="10" spans="1:4" x14ac:dyDescent="0.2">
      <c r="A10" s="63"/>
      <c r="B10" s="63" t="s">
        <v>1821</v>
      </c>
      <c r="C10" s="38">
        <v>0</v>
      </c>
      <c r="D10" s="63"/>
    </row>
    <row r="11" spans="1:4" s="15" customFormat="1" x14ac:dyDescent="0.2">
      <c r="A11" s="176"/>
      <c r="B11" s="176"/>
      <c r="C11" s="261"/>
      <c r="D11" s="176"/>
    </row>
    <row r="12" spans="1:4" s="15" customFormat="1" x14ac:dyDescent="0.2">
      <c r="A12" s="176"/>
      <c r="B12" s="176"/>
      <c r="C12" s="261"/>
      <c r="D12" s="176"/>
    </row>
    <row r="13" spans="1:4" s="71" customFormat="1" ht="11.25" customHeight="1" x14ac:dyDescent="0.3">
      <c r="A13" s="1343" t="s">
        <v>407</v>
      </c>
      <c r="B13" s="1344"/>
      <c r="C13" s="152"/>
      <c r="D13" s="151" t="s">
        <v>406</v>
      </c>
    </row>
    <row r="14" spans="1:4" x14ac:dyDescent="0.2">
      <c r="A14" s="149"/>
      <c r="B14" s="149"/>
      <c r="C14" s="150"/>
      <c r="D14" s="149"/>
    </row>
    <row r="15" spans="1:4" ht="15" customHeight="1" x14ac:dyDescent="0.2">
      <c r="A15" s="30" t="s">
        <v>102</v>
      </c>
      <c r="B15" s="29" t="s">
        <v>101</v>
      </c>
      <c r="C15" s="27" t="s">
        <v>100</v>
      </c>
      <c r="D15" s="148" t="s">
        <v>227</v>
      </c>
    </row>
    <row r="16" spans="1:4" x14ac:dyDescent="0.2">
      <c r="A16" s="113"/>
      <c r="B16" s="1225" t="s">
        <v>13593</v>
      </c>
      <c r="C16" s="146"/>
      <c r="D16" s="145"/>
    </row>
    <row r="17" spans="1:4" x14ac:dyDescent="0.2">
      <c r="A17" s="63"/>
      <c r="B17" s="63" t="s">
        <v>1820</v>
      </c>
      <c r="C17" s="38">
        <v>0</v>
      </c>
      <c r="D17" s="63"/>
    </row>
  </sheetData>
  <mergeCells count="2">
    <mergeCell ref="A13:B13"/>
    <mergeCell ref="A6:B6"/>
  </mergeCells>
  <dataValidations count="4">
    <dataValidation allowBlank="1" showInputMessage="1" showErrorMessage="1" prompt="Saldo final del periodo que corresponde la cuenta pública presentada (mensual:  enero, febrero, marzo, etc.; trimestral: 1er, 2do, 3ro. o 4to.)." sqref="C15 C8"/>
    <dataValidation allowBlank="1" showInputMessage="1" showErrorMessage="1" prompt="Corresponde al nombre o descripción de la cuenta de acuerdo al Plan de Cuentas emitido por el CONAC." sqref="B15 B8"/>
    <dataValidation allowBlank="1" showInputMessage="1" showErrorMessage="1" prompt="Corresponde al número de la cuenta de acuerdo al Plan de Cuentas emitido por el CONAC (DOF 22/11/2010)." sqref="A15 A8"/>
    <dataValidation allowBlank="1" showInputMessage="1" showErrorMessage="1" prompt="Características cualitativas significativas que les impacten financieramente." sqref="D15 D8"/>
  </dataValidations>
  <pageMargins left="0.70866141732283472" right="0.70866141732283472" top="0.74803149606299213" bottom="0.74803149606299213" header="0.31496062992125984" footer="0.31496062992125984"/>
  <pageSetup scale="73" orientation="portrait" horizontalDpi="4294967293" verticalDpi="4294967293"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H515"/>
  <sheetViews>
    <sheetView topLeftCell="A424" zoomScaleNormal="100" zoomScaleSheetLayoutView="100" workbookViewId="0">
      <selection activeCell="B524" sqref="B524"/>
    </sheetView>
  </sheetViews>
  <sheetFormatPr baseColWidth="10" defaultColWidth="13.6640625" defaultRowHeight="10.199999999999999" x14ac:dyDescent="0.2"/>
  <cols>
    <col min="1" max="1" width="22.5546875" style="375" customWidth="1"/>
    <col min="2" max="2" width="42.6640625" style="375" customWidth="1"/>
    <col min="3" max="3" width="14.33203125" style="31" bestFit="1" customWidth="1"/>
    <col min="4" max="4" width="13.88671875" style="17" customWidth="1"/>
    <col min="5" max="5" width="15.33203125" style="17" customWidth="1"/>
    <col min="6" max="6" width="17.109375" style="17" customWidth="1"/>
    <col min="7" max="7" width="14.88671875" style="17" customWidth="1"/>
    <col min="8" max="8" width="22.88671875" style="376" customWidth="1"/>
    <col min="9" max="16384" width="13.6640625" style="375"/>
  </cols>
  <sheetData>
    <row r="1" spans="1:8" ht="11.25" customHeight="1" x14ac:dyDescent="0.2">
      <c r="A1" s="57" t="s">
        <v>115</v>
      </c>
      <c r="B1" s="57"/>
      <c r="C1" s="58"/>
      <c r="D1" s="350"/>
      <c r="E1" s="350"/>
      <c r="F1" s="350"/>
      <c r="G1" s="350"/>
      <c r="H1" s="352" t="s">
        <v>524</v>
      </c>
    </row>
    <row r="2" spans="1:8" x14ac:dyDescent="0.2">
      <c r="A2" s="57" t="s">
        <v>1815</v>
      </c>
      <c r="B2" s="57"/>
      <c r="C2" s="58"/>
      <c r="D2" s="350"/>
      <c r="E2" s="350"/>
      <c r="F2" s="350"/>
      <c r="G2" s="350"/>
      <c r="H2" s="17"/>
    </row>
    <row r="3" spans="1:8" x14ac:dyDescent="0.2">
      <c r="H3" s="17"/>
    </row>
    <row r="4" spans="1:8" s="376" customFormat="1" x14ac:dyDescent="0.2">
      <c r="C4" s="17"/>
      <c r="D4" s="17"/>
      <c r="E4" s="17"/>
      <c r="F4" s="17"/>
      <c r="G4" s="17"/>
      <c r="H4" s="17"/>
    </row>
    <row r="5" spans="1:8" ht="11.25" customHeight="1" x14ac:dyDescent="0.2">
      <c r="A5" s="141" t="s">
        <v>2814</v>
      </c>
      <c r="B5" s="220"/>
      <c r="C5" s="161"/>
      <c r="D5" s="161"/>
      <c r="E5" s="161"/>
      <c r="F5" s="161"/>
      <c r="G5" s="161"/>
      <c r="H5" s="86" t="s">
        <v>411</v>
      </c>
    </row>
    <row r="6" spans="1:8" x14ac:dyDescent="0.2">
      <c r="A6" s="1341"/>
      <c r="B6" s="1345"/>
    </row>
    <row r="7" spans="1:8" ht="15" customHeight="1" x14ac:dyDescent="0.2">
      <c r="A7" s="30" t="s">
        <v>102</v>
      </c>
      <c r="B7" s="29" t="s">
        <v>101</v>
      </c>
      <c r="C7" s="86" t="s">
        <v>100</v>
      </c>
      <c r="D7" s="86" t="s">
        <v>231</v>
      </c>
      <c r="E7" s="86" t="s">
        <v>230</v>
      </c>
      <c r="F7" s="86" t="s">
        <v>229</v>
      </c>
      <c r="G7" s="86" t="s">
        <v>228</v>
      </c>
      <c r="H7" s="86" t="s">
        <v>227</v>
      </c>
    </row>
    <row r="8" spans="1:8" x14ac:dyDescent="0.2">
      <c r="A8" s="25" t="s">
        <v>2813</v>
      </c>
      <c r="B8" s="25" t="s">
        <v>2812</v>
      </c>
      <c r="C8" s="24">
        <v>48520.02</v>
      </c>
      <c r="D8" s="24">
        <v>48520.02</v>
      </c>
      <c r="E8" s="24">
        <v>0</v>
      </c>
      <c r="F8" s="24">
        <v>0</v>
      </c>
      <c r="G8" s="24">
        <v>0</v>
      </c>
      <c r="H8" s="159" t="s">
        <v>1890</v>
      </c>
    </row>
    <row r="9" spans="1:8" hidden="1" x14ac:dyDescent="0.2">
      <c r="A9" s="25" t="s">
        <v>2811</v>
      </c>
      <c r="B9" s="25" t="s">
        <v>2810</v>
      </c>
      <c r="C9" s="24">
        <v>0</v>
      </c>
      <c r="D9" s="24">
        <v>0</v>
      </c>
      <c r="E9" s="24">
        <v>0</v>
      </c>
      <c r="F9" s="24">
        <v>0</v>
      </c>
      <c r="G9" s="24">
        <v>0</v>
      </c>
      <c r="H9" s="159" t="s">
        <v>1231</v>
      </c>
    </row>
    <row r="10" spans="1:8" x14ac:dyDescent="0.2">
      <c r="A10" s="25" t="s">
        <v>2809</v>
      </c>
      <c r="B10" s="25" t="s">
        <v>2808</v>
      </c>
      <c r="C10" s="24">
        <v>23623</v>
      </c>
      <c r="D10" s="24">
        <v>23623</v>
      </c>
      <c r="E10" s="24">
        <v>0</v>
      </c>
      <c r="F10" s="24">
        <v>0</v>
      </c>
      <c r="G10" s="24">
        <v>0</v>
      </c>
      <c r="H10" s="159" t="s">
        <v>1890</v>
      </c>
    </row>
    <row r="11" spans="1:8" hidden="1" x14ac:dyDescent="0.2">
      <c r="A11" s="25" t="s">
        <v>2807</v>
      </c>
      <c r="B11" s="25" t="s">
        <v>2806</v>
      </c>
      <c r="C11" s="24">
        <v>0</v>
      </c>
      <c r="D11" s="24">
        <v>0</v>
      </c>
      <c r="E11" s="24">
        <v>0</v>
      </c>
      <c r="F11" s="24">
        <v>0</v>
      </c>
      <c r="G11" s="24">
        <v>0</v>
      </c>
      <c r="H11" s="159" t="s">
        <v>1231</v>
      </c>
    </row>
    <row r="12" spans="1:8" hidden="1" x14ac:dyDescent="0.2">
      <c r="A12" s="25" t="s">
        <v>2805</v>
      </c>
      <c r="B12" s="25" t="s">
        <v>2804</v>
      </c>
      <c r="C12" s="24">
        <v>0</v>
      </c>
      <c r="D12" s="24">
        <v>0</v>
      </c>
      <c r="E12" s="24">
        <v>0</v>
      </c>
      <c r="F12" s="24">
        <v>0</v>
      </c>
      <c r="G12" s="24">
        <v>0</v>
      </c>
      <c r="H12" s="159" t="s">
        <v>1231</v>
      </c>
    </row>
    <row r="13" spans="1:8" x14ac:dyDescent="0.2">
      <c r="A13" s="25" t="s">
        <v>2803</v>
      </c>
      <c r="B13" s="25" t="s">
        <v>2802</v>
      </c>
      <c r="C13" s="24">
        <v>62740.92</v>
      </c>
      <c r="D13" s="24">
        <v>62740.92</v>
      </c>
      <c r="E13" s="24">
        <v>0</v>
      </c>
      <c r="F13" s="24">
        <v>0</v>
      </c>
      <c r="G13" s="24">
        <v>0</v>
      </c>
      <c r="H13" s="159" t="s">
        <v>1890</v>
      </c>
    </row>
    <row r="14" spans="1:8" x14ac:dyDescent="0.2">
      <c r="A14" s="25" t="s">
        <v>2801</v>
      </c>
      <c r="B14" s="25" t="s">
        <v>2800</v>
      </c>
      <c r="C14" s="24">
        <v>8848.33</v>
      </c>
      <c r="D14" s="24">
        <v>8848.33</v>
      </c>
      <c r="E14" s="24">
        <v>0</v>
      </c>
      <c r="F14" s="24">
        <v>0</v>
      </c>
      <c r="G14" s="24">
        <v>0</v>
      </c>
      <c r="H14" s="159" t="s">
        <v>1890</v>
      </c>
    </row>
    <row r="15" spans="1:8" hidden="1" x14ac:dyDescent="0.2">
      <c r="A15" s="25" t="s">
        <v>2799</v>
      </c>
      <c r="B15" s="25" t="s">
        <v>2798</v>
      </c>
      <c r="C15" s="24">
        <v>0</v>
      </c>
      <c r="D15" s="24">
        <v>0</v>
      </c>
      <c r="E15" s="24">
        <v>0</v>
      </c>
      <c r="F15" s="24">
        <v>0</v>
      </c>
      <c r="G15" s="24">
        <v>0</v>
      </c>
      <c r="H15" s="159" t="s">
        <v>1231</v>
      </c>
    </row>
    <row r="16" spans="1:8" x14ac:dyDescent="0.2">
      <c r="A16" s="25" t="s">
        <v>2797</v>
      </c>
      <c r="B16" s="25" t="s">
        <v>2796</v>
      </c>
      <c r="C16" s="24">
        <v>8656.7000000000007</v>
      </c>
      <c r="D16" s="24">
        <v>8656.7000000000007</v>
      </c>
      <c r="E16" s="24">
        <v>0</v>
      </c>
      <c r="F16" s="24">
        <v>0</v>
      </c>
      <c r="G16" s="24">
        <v>0</v>
      </c>
      <c r="H16" s="159" t="s">
        <v>1890</v>
      </c>
    </row>
    <row r="17" spans="1:8" hidden="1" x14ac:dyDescent="0.2">
      <c r="A17" s="25" t="s">
        <v>2795</v>
      </c>
      <c r="B17" s="25" t="s">
        <v>2794</v>
      </c>
      <c r="C17" s="24">
        <v>0</v>
      </c>
      <c r="D17" s="24">
        <v>0</v>
      </c>
      <c r="E17" s="24">
        <v>0</v>
      </c>
      <c r="F17" s="24">
        <v>0</v>
      </c>
      <c r="G17" s="24">
        <v>0</v>
      </c>
      <c r="H17" s="159" t="s">
        <v>1231</v>
      </c>
    </row>
    <row r="18" spans="1:8" hidden="1" x14ac:dyDescent="0.2">
      <c r="A18" s="25" t="s">
        <v>2793</v>
      </c>
      <c r="B18" s="25" t="s">
        <v>2792</v>
      </c>
      <c r="C18" s="24">
        <v>0</v>
      </c>
      <c r="D18" s="24">
        <v>0</v>
      </c>
      <c r="E18" s="24">
        <v>0</v>
      </c>
      <c r="F18" s="24">
        <v>0</v>
      </c>
      <c r="G18" s="24">
        <v>0</v>
      </c>
      <c r="H18" s="159" t="s">
        <v>1231</v>
      </c>
    </row>
    <row r="19" spans="1:8" hidden="1" x14ac:dyDescent="0.2">
      <c r="A19" s="25" t="s">
        <v>2791</v>
      </c>
      <c r="B19" s="25" t="s">
        <v>2790</v>
      </c>
      <c r="C19" s="24">
        <v>0</v>
      </c>
      <c r="D19" s="24">
        <v>0</v>
      </c>
      <c r="E19" s="24">
        <v>0</v>
      </c>
      <c r="F19" s="24">
        <v>0</v>
      </c>
      <c r="G19" s="24">
        <v>0</v>
      </c>
      <c r="H19" s="159" t="s">
        <v>1231</v>
      </c>
    </row>
    <row r="20" spans="1:8" x14ac:dyDescent="0.2">
      <c r="A20" s="25" t="s">
        <v>2789</v>
      </c>
      <c r="B20" s="25" t="s">
        <v>2788</v>
      </c>
      <c r="C20" s="24">
        <v>30000</v>
      </c>
      <c r="D20" s="24">
        <v>30000</v>
      </c>
      <c r="E20" s="24">
        <v>0</v>
      </c>
      <c r="F20" s="24">
        <v>0</v>
      </c>
      <c r="G20" s="24">
        <v>0</v>
      </c>
      <c r="H20" s="159" t="s">
        <v>1890</v>
      </c>
    </row>
    <row r="21" spans="1:8" x14ac:dyDescent="0.2">
      <c r="A21" s="25" t="s">
        <v>2787</v>
      </c>
      <c r="B21" s="25" t="s">
        <v>2786</v>
      </c>
      <c r="C21" s="24">
        <v>1200</v>
      </c>
      <c r="D21" s="24">
        <v>1200</v>
      </c>
      <c r="E21" s="24">
        <v>0</v>
      </c>
      <c r="F21" s="24">
        <v>0</v>
      </c>
      <c r="G21" s="24">
        <v>0</v>
      </c>
      <c r="H21" s="159" t="s">
        <v>1890</v>
      </c>
    </row>
    <row r="22" spans="1:8" hidden="1" x14ac:dyDescent="0.2">
      <c r="A22" s="25" t="s">
        <v>2785</v>
      </c>
      <c r="B22" s="25" t="s">
        <v>2784</v>
      </c>
      <c r="C22" s="24">
        <v>0</v>
      </c>
      <c r="D22" s="24">
        <v>0</v>
      </c>
      <c r="E22" s="24">
        <v>0</v>
      </c>
      <c r="F22" s="24">
        <v>0</v>
      </c>
      <c r="G22" s="24">
        <v>0</v>
      </c>
      <c r="H22" s="159" t="s">
        <v>1231</v>
      </c>
    </row>
    <row r="23" spans="1:8" hidden="1" x14ac:dyDescent="0.2">
      <c r="A23" s="25" t="s">
        <v>2783</v>
      </c>
      <c r="B23" s="25" t="s">
        <v>2782</v>
      </c>
      <c r="C23" s="24">
        <v>0</v>
      </c>
      <c r="D23" s="24">
        <v>0</v>
      </c>
      <c r="E23" s="24">
        <v>0</v>
      </c>
      <c r="F23" s="24">
        <v>0</v>
      </c>
      <c r="G23" s="24">
        <v>0</v>
      </c>
      <c r="H23" s="159" t="s">
        <v>1231</v>
      </c>
    </row>
    <row r="24" spans="1:8" ht="20.399999999999999" hidden="1" x14ac:dyDescent="0.2">
      <c r="A24" s="25" t="s">
        <v>2781</v>
      </c>
      <c r="B24" s="25" t="s">
        <v>2780</v>
      </c>
      <c r="C24" s="24">
        <v>0</v>
      </c>
      <c r="D24" s="24">
        <v>0</v>
      </c>
      <c r="E24" s="24">
        <v>0</v>
      </c>
      <c r="F24" s="24">
        <v>0</v>
      </c>
      <c r="G24" s="24">
        <v>0</v>
      </c>
      <c r="H24" s="159" t="s">
        <v>1231</v>
      </c>
    </row>
    <row r="25" spans="1:8" hidden="1" x14ac:dyDescent="0.2">
      <c r="A25" s="25" t="s">
        <v>2779</v>
      </c>
      <c r="B25" s="25" t="s">
        <v>2778</v>
      </c>
      <c r="C25" s="24">
        <v>0</v>
      </c>
      <c r="D25" s="24">
        <v>0</v>
      </c>
      <c r="E25" s="24">
        <v>0</v>
      </c>
      <c r="F25" s="24">
        <v>0</v>
      </c>
      <c r="G25" s="24">
        <v>0</v>
      </c>
      <c r="H25" s="159" t="s">
        <v>1231</v>
      </c>
    </row>
    <row r="26" spans="1:8" hidden="1" x14ac:dyDescent="0.2">
      <c r="A26" s="25" t="s">
        <v>2777</v>
      </c>
      <c r="B26" s="25" t="s">
        <v>2776</v>
      </c>
      <c r="C26" s="24">
        <v>0</v>
      </c>
      <c r="D26" s="24">
        <v>0</v>
      </c>
      <c r="E26" s="24">
        <v>0</v>
      </c>
      <c r="F26" s="24">
        <v>0</v>
      </c>
      <c r="G26" s="24">
        <v>0</v>
      </c>
      <c r="H26" s="159" t="s">
        <v>1231</v>
      </c>
    </row>
    <row r="27" spans="1:8" x14ac:dyDescent="0.2">
      <c r="A27" s="25" t="s">
        <v>2775</v>
      </c>
      <c r="B27" s="25" t="s">
        <v>2774</v>
      </c>
      <c r="C27" s="24">
        <v>276377.37</v>
      </c>
      <c r="D27" s="24">
        <v>276377.37</v>
      </c>
      <c r="E27" s="24">
        <v>0</v>
      </c>
      <c r="F27" s="24">
        <v>0</v>
      </c>
      <c r="G27" s="24">
        <v>0</v>
      </c>
      <c r="H27" s="159" t="s">
        <v>1890</v>
      </c>
    </row>
    <row r="28" spans="1:8" hidden="1" x14ac:dyDescent="0.2">
      <c r="A28" s="25" t="s">
        <v>2773</v>
      </c>
      <c r="B28" s="25" t="s">
        <v>2772</v>
      </c>
      <c r="C28" s="24">
        <v>0</v>
      </c>
      <c r="D28" s="24">
        <v>0</v>
      </c>
      <c r="E28" s="24">
        <v>0</v>
      </c>
      <c r="F28" s="24">
        <v>0</v>
      </c>
      <c r="G28" s="24">
        <v>0</v>
      </c>
      <c r="H28" s="159" t="s">
        <v>1231</v>
      </c>
    </row>
    <row r="29" spans="1:8" hidden="1" x14ac:dyDescent="0.2">
      <c r="A29" s="25" t="s">
        <v>2771</v>
      </c>
      <c r="B29" s="25" t="s">
        <v>2770</v>
      </c>
      <c r="C29" s="24">
        <v>0</v>
      </c>
      <c r="D29" s="24">
        <v>0</v>
      </c>
      <c r="E29" s="24">
        <v>0</v>
      </c>
      <c r="F29" s="24">
        <v>0</v>
      </c>
      <c r="G29" s="24">
        <v>0</v>
      </c>
      <c r="H29" s="159" t="s">
        <v>1231</v>
      </c>
    </row>
    <row r="30" spans="1:8" x14ac:dyDescent="0.2">
      <c r="A30" s="25" t="s">
        <v>2769</v>
      </c>
      <c r="B30" s="25" t="s">
        <v>2768</v>
      </c>
      <c r="C30" s="24">
        <v>40000</v>
      </c>
      <c r="D30" s="24">
        <v>0</v>
      </c>
      <c r="E30" s="24">
        <v>0</v>
      </c>
      <c r="F30" s="24">
        <v>40000</v>
      </c>
      <c r="G30" s="24">
        <v>0</v>
      </c>
      <c r="H30" s="159" t="s">
        <v>1890</v>
      </c>
    </row>
    <row r="31" spans="1:8" hidden="1" x14ac:dyDescent="0.2">
      <c r="A31" s="25" t="s">
        <v>2767</v>
      </c>
      <c r="B31" s="25" t="s">
        <v>2766</v>
      </c>
      <c r="C31" s="24">
        <v>0</v>
      </c>
      <c r="D31" s="24">
        <v>0</v>
      </c>
      <c r="E31" s="24">
        <v>0</v>
      </c>
      <c r="F31" s="24">
        <v>0</v>
      </c>
      <c r="G31" s="24">
        <v>0</v>
      </c>
      <c r="H31" s="159" t="s">
        <v>1231</v>
      </c>
    </row>
    <row r="32" spans="1:8" x14ac:dyDescent="0.2">
      <c r="A32" s="25" t="s">
        <v>2765</v>
      </c>
      <c r="B32" s="25" t="s">
        <v>2764</v>
      </c>
      <c r="C32" s="24">
        <v>3539.43</v>
      </c>
      <c r="D32" s="24">
        <v>3539.43</v>
      </c>
      <c r="E32" s="24">
        <v>0</v>
      </c>
      <c r="F32" s="24">
        <v>0</v>
      </c>
      <c r="G32" s="24">
        <v>0</v>
      </c>
      <c r="H32" s="159" t="s">
        <v>1890</v>
      </c>
    </row>
    <row r="33" spans="1:8" hidden="1" x14ac:dyDescent="0.2">
      <c r="A33" s="25" t="s">
        <v>2763</v>
      </c>
      <c r="B33" s="25" t="s">
        <v>2762</v>
      </c>
      <c r="C33" s="24">
        <v>0</v>
      </c>
      <c r="D33" s="24">
        <v>0</v>
      </c>
      <c r="E33" s="24">
        <v>0</v>
      </c>
      <c r="F33" s="24">
        <v>0</v>
      </c>
      <c r="G33" s="24">
        <v>0</v>
      </c>
      <c r="H33" s="159" t="s">
        <v>1231</v>
      </c>
    </row>
    <row r="34" spans="1:8" x14ac:dyDescent="0.2">
      <c r="A34" s="25" t="s">
        <v>2761</v>
      </c>
      <c r="B34" s="25" t="s">
        <v>2760</v>
      </c>
      <c r="C34" s="24">
        <v>47404.82</v>
      </c>
      <c r="D34" s="24">
        <v>47404.82</v>
      </c>
      <c r="E34" s="24">
        <v>0</v>
      </c>
      <c r="F34" s="24">
        <v>0</v>
      </c>
      <c r="G34" s="24">
        <v>0</v>
      </c>
      <c r="H34" s="159" t="s">
        <v>1890</v>
      </c>
    </row>
    <row r="35" spans="1:8" x14ac:dyDescent="0.2">
      <c r="A35" s="25" t="s">
        <v>2759</v>
      </c>
      <c r="B35" s="25" t="s">
        <v>2758</v>
      </c>
      <c r="C35" s="24">
        <v>1995.84</v>
      </c>
      <c r="D35" s="24">
        <v>0</v>
      </c>
      <c r="E35" s="24">
        <v>0</v>
      </c>
      <c r="F35" s="24">
        <v>1995.84</v>
      </c>
      <c r="G35" s="24">
        <v>0</v>
      </c>
      <c r="H35" s="159" t="s">
        <v>1890</v>
      </c>
    </row>
    <row r="36" spans="1:8" hidden="1" x14ac:dyDescent="0.2">
      <c r="A36" s="25" t="s">
        <v>2757</v>
      </c>
      <c r="B36" s="25" t="s">
        <v>2756</v>
      </c>
      <c r="C36" s="24">
        <v>0</v>
      </c>
      <c r="D36" s="24">
        <v>0</v>
      </c>
      <c r="E36" s="24">
        <v>0</v>
      </c>
      <c r="F36" s="24">
        <v>0</v>
      </c>
      <c r="G36" s="24">
        <v>0</v>
      </c>
      <c r="H36" s="159" t="s">
        <v>1231</v>
      </c>
    </row>
    <row r="37" spans="1:8" hidden="1" x14ac:dyDescent="0.2">
      <c r="A37" s="25" t="s">
        <v>2755</v>
      </c>
      <c r="B37" s="25" t="s">
        <v>2754</v>
      </c>
      <c r="C37" s="24">
        <v>0</v>
      </c>
      <c r="D37" s="24">
        <v>0</v>
      </c>
      <c r="E37" s="24">
        <v>0</v>
      </c>
      <c r="F37" s="24">
        <v>0</v>
      </c>
      <c r="G37" s="24">
        <v>0</v>
      </c>
      <c r="H37" s="159" t="s">
        <v>1231</v>
      </c>
    </row>
    <row r="38" spans="1:8" hidden="1" x14ac:dyDescent="0.2">
      <c r="A38" s="25" t="s">
        <v>2753</v>
      </c>
      <c r="B38" s="25" t="s">
        <v>2752</v>
      </c>
      <c r="C38" s="24">
        <v>0</v>
      </c>
      <c r="D38" s="24">
        <v>0</v>
      </c>
      <c r="E38" s="24">
        <v>0</v>
      </c>
      <c r="F38" s="24">
        <v>0</v>
      </c>
      <c r="G38" s="24">
        <v>0</v>
      </c>
      <c r="H38" s="159" t="s">
        <v>1231</v>
      </c>
    </row>
    <row r="39" spans="1:8" x14ac:dyDescent="0.2">
      <c r="A39" s="25" t="s">
        <v>2751</v>
      </c>
      <c r="B39" s="25" t="s">
        <v>2750</v>
      </c>
      <c r="C39" s="24">
        <v>41836.54</v>
      </c>
      <c r="D39" s="24">
        <v>41836.54</v>
      </c>
      <c r="E39" s="24">
        <v>0</v>
      </c>
      <c r="F39" s="24">
        <v>0</v>
      </c>
      <c r="G39" s="24">
        <v>0</v>
      </c>
      <c r="H39" s="159" t="s">
        <v>1890</v>
      </c>
    </row>
    <row r="40" spans="1:8" hidden="1" x14ac:dyDescent="0.2">
      <c r="A40" s="25" t="s">
        <v>2749</v>
      </c>
      <c r="B40" s="25" t="s">
        <v>2748</v>
      </c>
      <c r="C40" s="24">
        <v>0</v>
      </c>
      <c r="D40" s="24">
        <v>0</v>
      </c>
      <c r="E40" s="24">
        <v>0</v>
      </c>
      <c r="F40" s="24">
        <v>0</v>
      </c>
      <c r="G40" s="24">
        <v>0</v>
      </c>
      <c r="H40" s="159" t="s">
        <v>1231</v>
      </c>
    </row>
    <row r="41" spans="1:8" hidden="1" x14ac:dyDescent="0.2">
      <c r="A41" s="25" t="s">
        <v>2747</v>
      </c>
      <c r="B41" s="25" t="s">
        <v>2746</v>
      </c>
      <c r="C41" s="24">
        <v>0</v>
      </c>
      <c r="D41" s="24">
        <v>0</v>
      </c>
      <c r="E41" s="24">
        <v>0</v>
      </c>
      <c r="F41" s="24">
        <v>0</v>
      </c>
      <c r="G41" s="24">
        <v>0</v>
      </c>
      <c r="H41" s="159" t="s">
        <v>1231</v>
      </c>
    </row>
    <row r="42" spans="1:8" hidden="1" x14ac:dyDescent="0.2">
      <c r="A42" s="25" t="s">
        <v>2745</v>
      </c>
      <c r="B42" s="25" t="s">
        <v>2744</v>
      </c>
      <c r="C42" s="24">
        <v>0</v>
      </c>
      <c r="D42" s="24">
        <v>0</v>
      </c>
      <c r="E42" s="24">
        <v>0</v>
      </c>
      <c r="F42" s="24">
        <v>0</v>
      </c>
      <c r="G42" s="24">
        <v>0</v>
      </c>
      <c r="H42" s="159" t="s">
        <v>1231</v>
      </c>
    </row>
    <row r="43" spans="1:8" x14ac:dyDescent="0.2">
      <c r="A43" s="25" t="s">
        <v>2743</v>
      </c>
      <c r="B43" s="25" t="s">
        <v>2742</v>
      </c>
      <c r="C43" s="24">
        <v>1055.02</v>
      </c>
      <c r="D43" s="24">
        <v>1055.02</v>
      </c>
      <c r="E43" s="24">
        <v>0</v>
      </c>
      <c r="F43" s="24">
        <v>0</v>
      </c>
      <c r="G43" s="24">
        <v>0</v>
      </c>
      <c r="H43" s="159" t="s">
        <v>1890</v>
      </c>
    </row>
    <row r="44" spans="1:8" x14ac:dyDescent="0.2">
      <c r="A44" s="25" t="s">
        <v>2741</v>
      </c>
      <c r="B44" s="25" t="s">
        <v>2740</v>
      </c>
      <c r="C44" s="24">
        <v>3574.92</v>
      </c>
      <c r="D44" s="24">
        <v>3574.92</v>
      </c>
      <c r="E44" s="24">
        <v>0</v>
      </c>
      <c r="F44" s="24">
        <v>0</v>
      </c>
      <c r="G44" s="24">
        <v>0</v>
      </c>
      <c r="H44" s="159" t="s">
        <v>1890</v>
      </c>
    </row>
    <row r="45" spans="1:8" x14ac:dyDescent="0.2">
      <c r="A45" s="25" t="s">
        <v>2739</v>
      </c>
      <c r="B45" s="25" t="s">
        <v>2738</v>
      </c>
      <c r="C45" s="24">
        <v>0.05</v>
      </c>
      <c r="D45" s="24">
        <v>0.05</v>
      </c>
      <c r="E45" s="24">
        <v>0</v>
      </c>
      <c r="F45" s="24">
        <v>0</v>
      </c>
      <c r="G45" s="24">
        <v>0</v>
      </c>
      <c r="H45" s="159" t="s">
        <v>1890</v>
      </c>
    </row>
    <row r="46" spans="1:8" hidden="1" x14ac:dyDescent="0.2">
      <c r="A46" s="25" t="s">
        <v>2737</v>
      </c>
      <c r="B46" s="25" t="s">
        <v>2736</v>
      </c>
      <c r="C46" s="24">
        <v>0</v>
      </c>
      <c r="D46" s="24">
        <v>0</v>
      </c>
      <c r="E46" s="24">
        <v>0</v>
      </c>
      <c r="F46" s="24">
        <v>0</v>
      </c>
      <c r="G46" s="24">
        <v>0</v>
      </c>
      <c r="H46" s="159" t="s">
        <v>1231</v>
      </c>
    </row>
    <row r="47" spans="1:8" hidden="1" x14ac:dyDescent="0.2">
      <c r="A47" s="25" t="s">
        <v>2735</v>
      </c>
      <c r="B47" s="25" t="s">
        <v>2734</v>
      </c>
      <c r="C47" s="24">
        <v>0</v>
      </c>
      <c r="D47" s="24">
        <v>0</v>
      </c>
      <c r="E47" s="24">
        <v>0</v>
      </c>
      <c r="F47" s="24">
        <v>0</v>
      </c>
      <c r="G47" s="24">
        <v>0</v>
      </c>
      <c r="H47" s="159" t="s">
        <v>1231</v>
      </c>
    </row>
    <row r="48" spans="1:8" x14ac:dyDescent="0.2">
      <c r="A48" s="25" t="s">
        <v>2733</v>
      </c>
      <c r="B48" s="25" t="s">
        <v>2732</v>
      </c>
      <c r="C48" s="24">
        <v>3090</v>
      </c>
      <c r="D48" s="24">
        <v>3090</v>
      </c>
      <c r="E48" s="24">
        <v>0</v>
      </c>
      <c r="F48" s="24">
        <v>0</v>
      </c>
      <c r="G48" s="24">
        <v>0</v>
      </c>
      <c r="H48" s="159" t="s">
        <v>1890</v>
      </c>
    </row>
    <row r="49" spans="1:8" hidden="1" x14ac:dyDescent="0.2">
      <c r="A49" s="25" t="s">
        <v>2731</v>
      </c>
      <c r="B49" s="25" t="s">
        <v>2730</v>
      </c>
      <c r="C49" s="24">
        <v>0</v>
      </c>
      <c r="D49" s="24">
        <v>0</v>
      </c>
      <c r="E49" s="24">
        <v>0</v>
      </c>
      <c r="F49" s="24">
        <v>0</v>
      </c>
      <c r="G49" s="24">
        <v>0</v>
      </c>
      <c r="H49" s="159" t="s">
        <v>1231</v>
      </c>
    </row>
    <row r="50" spans="1:8" hidden="1" x14ac:dyDescent="0.2">
      <c r="A50" s="25" t="s">
        <v>2729</v>
      </c>
      <c r="B50" s="25" t="s">
        <v>2728</v>
      </c>
      <c r="C50" s="24">
        <v>0</v>
      </c>
      <c r="D50" s="24">
        <v>0</v>
      </c>
      <c r="E50" s="24">
        <v>0</v>
      </c>
      <c r="F50" s="24">
        <v>0</v>
      </c>
      <c r="G50" s="24">
        <v>0</v>
      </c>
      <c r="H50" s="159" t="s">
        <v>1231</v>
      </c>
    </row>
    <row r="51" spans="1:8" hidden="1" x14ac:dyDescent="0.2">
      <c r="A51" s="25" t="s">
        <v>2727</v>
      </c>
      <c r="B51" s="25" t="s">
        <v>2726</v>
      </c>
      <c r="C51" s="24">
        <v>0</v>
      </c>
      <c r="D51" s="24">
        <v>0</v>
      </c>
      <c r="E51" s="24">
        <v>0</v>
      </c>
      <c r="F51" s="24">
        <v>0</v>
      </c>
      <c r="G51" s="24">
        <v>0</v>
      </c>
      <c r="H51" s="159" t="s">
        <v>1231</v>
      </c>
    </row>
    <row r="52" spans="1:8" x14ac:dyDescent="0.2">
      <c r="A52" s="25" t="s">
        <v>2725</v>
      </c>
      <c r="B52" s="25" t="s">
        <v>2724</v>
      </c>
      <c r="C52" s="24">
        <v>6414.8</v>
      </c>
      <c r="D52" s="24">
        <v>0</v>
      </c>
      <c r="E52" s="24">
        <v>6414.8</v>
      </c>
      <c r="F52" s="24">
        <v>0</v>
      </c>
      <c r="G52" s="24">
        <v>0</v>
      </c>
      <c r="H52" s="159" t="s">
        <v>1890</v>
      </c>
    </row>
    <row r="53" spans="1:8" hidden="1" x14ac:dyDescent="0.2">
      <c r="A53" s="25" t="s">
        <v>2723</v>
      </c>
      <c r="B53" s="25" t="s">
        <v>1486</v>
      </c>
      <c r="C53" s="24">
        <v>0</v>
      </c>
      <c r="D53" s="24">
        <v>0</v>
      </c>
      <c r="E53" s="24">
        <v>0</v>
      </c>
      <c r="F53" s="24">
        <v>0</v>
      </c>
      <c r="G53" s="24">
        <v>0</v>
      </c>
      <c r="H53" s="159" t="s">
        <v>1231</v>
      </c>
    </row>
    <row r="54" spans="1:8" x14ac:dyDescent="0.2">
      <c r="A54" s="25" t="s">
        <v>2722</v>
      </c>
      <c r="B54" s="25" t="s">
        <v>2721</v>
      </c>
      <c r="C54" s="24">
        <v>1577.6</v>
      </c>
      <c r="D54" s="24">
        <v>1577.6</v>
      </c>
      <c r="E54" s="24">
        <v>0</v>
      </c>
      <c r="F54" s="24">
        <v>0</v>
      </c>
      <c r="G54" s="24">
        <v>0</v>
      </c>
      <c r="H54" s="159" t="s">
        <v>1890</v>
      </c>
    </row>
    <row r="55" spans="1:8" x14ac:dyDescent="0.2">
      <c r="A55" s="25" t="s">
        <v>2720</v>
      </c>
      <c r="B55" s="25" t="s">
        <v>2719</v>
      </c>
      <c r="C55" s="24">
        <v>3778.24</v>
      </c>
      <c r="D55" s="24">
        <v>3778.24</v>
      </c>
      <c r="E55" s="24">
        <v>0</v>
      </c>
      <c r="F55" s="24">
        <v>0</v>
      </c>
      <c r="G55" s="24">
        <v>0</v>
      </c>
      <c r="H55" s="159" t="s">
        <v>1890</v>
      </c>
    </row>
    <row r="56" spans="1:8" x14ac:dyDescent="0.2">
      <c r="A56" s="25" t="s">
        <v>2718</v>
      </c>
      <c r="B56" s="25" t="s">
        <v>2717</v>
      </c>
      <c r="C56" s="24">
        <v>39347.699999999997</v>
      </c>
      <c r="D56" s="24">
        <v>39347.699999999997</v>
      </c>
      <c r="E56" s="24">
        <v>0</v>
      </c>
      <c r="F56" s="24">
        <v>0</v>
      </c>
      <c r="G56" s="24">
        <v>0</v>
      </c>
      <c r="H56" s="159" t="s">
        <v>1890</v>
      </c>
    </row>
    <row r="57" spans="1:8" hidden="1" x14ac:dyDescent="0.2">
      <c r="A57" s="25" t="s">
        <v>2716</v>
      </c>
      <c r="B57" s="25" t="s">
        <v>2715</v>
      </c>
      <c r="C57" s="24">
        <v>0</v>
      </c>
      <c r="D57" s="24">
        <v>0</v>
      </c>
      <c r="E57" s="24">
        <v>0</v>
      </c>
      <c r="F57" s="24">
        <v>0</v>
      </c>
      <c r="G57" s="24">
        <v>0</v>
      </c>
      <c r="H57" s="159" t="s">
        <v>1231</v>
      </c>
    </row>
    <row r="58" spans="1:8" hidden="1" x14ac:dyDescent="0.2">
      <c r="A58" s="25" t="s">
        <v>2714</v>
      </c>
      <c r="B58" s="25" t="s">
        <v>2713</v>
      </c>
      <c r="C58" s="24">
        <v>0</v>
      </c>
      <c r="D58" s="24">
        <v>0</v>
      </c>
      <c r="E58" s="24">
        <v>0</v>
      </c>
      <c r="F58" s="24">
        <v>0</v>
      </c>
      <c r="G58" s="24">
        <v>0</v>
      </c>
      <c r="H58" s="159" t="s">
        <v>1231</v>
      </c>
    </row>
    <row r="59" spans="1:8" hidden="1" x14ac:dyDescent="0.2">
      <c r="A59" s="25" t="s">
        <v>2712</v>
      </c>
      <c r="B59" s="25" t="s">
        <v>2711</v>
      </c>
      <c r="C59" s="24">
        <v>0</v>
      </c>
      <c r="D59" s="24">
        <v>0</v>
      </c>
      <c r="E59" s="24">
        <v>0</v>
      </c>
      <c r="F59" s="24">
        <v>0</v>
      </c>
      <c r="G59" s="24">
        <v>0</v>
      </c>
      <c r="H59" s="159" t="s">
        <v>1231</v>
      </c>
    </row>
    <row r="60" spans="1:8" hidden="1" x14ac:dyDescent="0.2">
      <c r="A60" s="25" t="s">
        <v>2710</v>
      </c>
      <c r="B60" s="25" t="s">
        <v>2709</v>
      </c>
      <c r="C60" s="24">
        <v>0</v>
      </c>
      <c r="D60" s="24">
        <v>0</v>
      </c>
      <c r="E60" s="24">
        <v>0</v>
      </c>
      <c r="F60" s="24">
        <v>0</v>
      </c>
      <c r="G60" s="24">
        <v>0</v>
      </c>
      <c r="H60" s="159" t="s">
        <v>1231</v>
      </c>
    </row>
    <row r="61" spans="1:8" x14ac:dyDescent="0.2">
      <c r="A61" s="25" t="s">
        <v>2708</v>
      </c>
      <c r="B61" s="25" t="s">
        <v>2707</v>
      </c>
      <c r="C61" s="24">
        <v>18954.400000000001</v>
      </c>
      <c r="D61" s="24">
        <v>18954.400000000001</v>
      </c>
      <c r="E61" s="24">
        <v>0</v>
      </c>
      <c r="F61" s="24">
        <v>0</v>
      </c>
      <c r="G61" s="24">
        <v>0</v>
      </c>
      <c r="H61" s="159" t="s">
        <v>1890</v>
      </c>
    </row>
    <row r="62" spans="1:8" hidden="1" x14ac:dyDescent="0.2">
      <c r="A62" s="25" t="s">
        <v>2706</v>
      </c>
      <c r="B62" s="25" t="s">
        <v>2705</v>
      </c>
      <c r="C62" s="24">
        <v>0</v>
      </c>
      <c r="D62" s="24">
        <v>0</v>
      </c>
      <c r="E62" s="24">
        <v>0</v>
      </c>
      <c r="F62" s="24">
        <v>0</v>
      </c>
      <c r="G62" s="24">
        <v>0</v>
      </c>
      <c r="H62" s="159" t="s">
        <v>1231</v>
      </c>
    </row>
    <row r="63" spans="1:8" hidden="1" x14ac:dyDescent="0.2">
      <c r="A63" s="25" t="s">
        <v>2704</v>
      </c>
      <c r="B63" s="25" t="s">
        <v>2703</v>
      </c>
      <c r="C63" s="24">
        <v>0</v>
      </c>
      <c r="D63" s="24">
        <v>0</v>
      </c>
      <c r="E63" s="24">
        <v>0</v>
      </c>
      <c r="F63" s="24">
        <v>0</v>
      </c>
      <c r="G63" s="24">
        <v>0</v>
      </c>
      <c r="H63" s="159" t="s">
        <v>1231</v>
      </c>
    </row>
    <row r="64" spans="1:8" x14ac:dyDescent="0.2">
      <c r="A64" s="25" t="s">
        <v>2702</v>
      </c>
      <c r="B64" s="25" t="s">
        <v>2701</v>
      </c>
      <c r="C64" s="24">
        <v>132090</v>
      </c>
      <c r="D64" s="24">
        <v>132090</v>
      </c>
      <c r="E64" s="24">
        <v>0</v>
      </c>
      <c r="F64" s="24">
        <v>0</v>
      </c>
      <c r="G64" s="24">
        <v>0</v>
      </c>
      <c r="H64" s="159" t="s">
        <v>1890</v>
      </c>
    </row>
    <row r="65" spans="1:8" x14ac:dyDescent="0.2">
      <c r="A65" s="25" t="s">
        <v>2700</v>
      </c>
      <c r="B65" s="25" t="s">
        <v>2699</v>
      </c>
      <c r="C65" s="24">
        <v>8512.66</v>
      </c>
      <c r="D65" s="24">
        <v>8512.66</v>
      </c>
      <c r="E65" s="24">
        <v>0</v>
      </c>
      <c r="F65" s="24">
        <v>0</v>
      </c>
      <c r="G65" s="24">
        <v>0</v>
      </c>
      <c r="H65" s="159" t="s">
        <v>1890</v>
      </c>
    </row>
    <row r="66" spans="1:8" hidden="1" x14ac:dyDescent="0.2">
      <c r="A66" s="25" t="s">
        <v>2698</v>
      </c>
      <c r="B66" s="25" t="s">
        <v>2697</v>
      </c>
      <c r="C66" s="24">
        <v>0</v>
      </c>
      <c r="D66" s="24">
        <v>0</v>
      </c>
      <c r="E66" s="24">
        <v>0</v>
      </c>
      <c r="F66" s="24">
        <v>0</v>
      </c>
      <c r="G66" s="24">
        <v>0</v>
      </c>
      <c r="H66" s="159" t="s">
        <v>1231</v>
      </c>
    </row>
    <row r="67" spans="1:8" x14ac:dyDescent="0.2">
      <c r="A67" s="25" t="s">
        <v>2696</v>
      </c>
      <c r="B67" s="25" t="s">
        <v>2695</v>
      </c>
      <c r="C67" s="24">
        <v>2174.9499999999998</v>
      </c>
      <c r="D67" s="24">
        <v>2174.9499999999998</v>
      </c>
      <c r="E67" s="24">
        <v>0</v>
      </c>
      <c r="F67" s="24">
        <v>0</v>
      </c>
      <c r="G67" s="24">
        <v>0</v>
      </c>
      <c r="H67" s="159" t="s">
        <v>1890</v>
      </c>
    </row>
    <row r="68" spans="1:8" hidden="1" x14ac:dyDescent="0.2">
      <c r="A68" s="25" t="s">
        <v>2694</v>
      </c>
      <c r="B68" s="25" t="s">
        <v>452</v>
      </c>
      <c r="C68" s="24">
        <v>0</v>
      </c>
      <c r="D68" s="24">
        <v>0</v>
      </c>
      <c r="E68" s="24">
        <v>0</v>
      </c>
      <c r="F68" s="24">
        <v>0</v>
      </c>
      <c r="G68" s="24">
        <v>0</v>
      </c>
      <c r="H68" s="159" t="s">
        <v>1231</v>
      </c>
    </row>
    <row r="69" spans="1:8" hidden="1" x14ac:dyDescent="0.2">
      <c r="A69" s="25" t="s">
        <v>2693</v>
      </c>
      <c r="B69" s="25" t="s">
        <v>2692</v>
      </c>
      <c r="C69" s="24">
        <v>0</v>
      </c>
      <c r="D69" s="24">
        <v>0</v>
      </c>
      <c r="E69" s="24">
        <v>0</v>
      </c>
      <c r="F69" s="24">
        <v>0</v>
      </c>
      <c r="G69" s="24">
        <v>0</v>
      </c>
      <c r="H69" s="159" t="s">
        <v>1231</v>
      </c>
    </row>
    <row r="70" spans="1:8" x14ac:dyDescent="0.2">
      <c r="A70" s="25" t="s">
        <v>2691</v>
      </c>
      <c r="B70" s="25" t="s">
        <v>2690</v>
      </c>
      <c r="C70" s="24">
        <v>4862.74</v>
      </c>
      <c r="D70" s="24">
        <v>4862.74</v>
      </c>
      <c r="E70" s="24">
        <v>0</v>
      </c>
      <c r="F70" s="24">
        <v>0</v>
      </c>
      <c r="G70" s="24">
        <v>0</v>
      </c>
      <c r="H70" s="159" t="s">
        <v>1890</v>
      </c>
    </row>
    <row r="71" spans="1:8" hidden="1" x14ac:dyDescent="0.2">
      <c r="A71" s="25" t="s">
        <v>2689</v>
      </c>
      <c r="B71" s="25" t="s">
        <v>2688</v>
      </c>
      <c r="C71" s="24">
        <v>0</v>
      </c>
      <c r="D71" s="24">
        <v>0</v>
      </c>
      <c r="E71" s="24">
        <v>0</v>
      </c>
      <c r="F71" s="24">
        <v>0</v>
      </c>
      <c r="G71" s="24">
        <v>0</v>
      </c>
      <c r="H71" s="159" t="s">
        <v>1231</v>
      </c>
    </row>
    <row r="72" spans="1:8" hidden="1" x14ac:dyDescent="0.2">
      <c r="A72" s="25" t="s">
        <v>2687</v>
      </c>
      <c r="B72" s="25" t="s">
        <v>2686</v>
      </c>
      <c r="C72" s="24">
        <v>0</v>
      </c>
      <c r="D72" s="24">
        <v>0</v>
      </c>
      <c r="E72" s="24">
        <v>0</v>
      </c>
      <c r="F72" s="24">
        <v>0</v>
      </c>
      <c r="G72" s="24">
        <v>0</v>
      </c>
      <c r="H72" s="159" t="s">
        <v>1231</v>
      </c>
    </row>
    <row r="73" spans="1:8" hidden="1" x14ac:dyDescent="0.2">
      <c r="A73" s="25" t="s">
        <v>2685</v>
      </c>
      <c r="B73" s="25" t="s">
        <v>2684</v>
      </c>
      <c r="C73" s="24">
        <v>0</v>
      </c>
      <c r="D73" s="24">
        <v>0</v>
      </c>
      <c r="E73" s="24">
        <v>0</v>
      </c>
      <c r="F73" s="24">
        <v>0</v>
      </c>
      <c r="G73" s="24">
        <v>0</v>
      </c>
      <c r="H73" s="159" t="s">
        <v>1231</v>
      </c>
    </row>
    <row r="74" spans="1:8" hidden="1" x14ac:dyDescent="0.2">
      <c r="A74" s="25" t="s">
        <v>2683</v>
      </c>
      <c r="B74" s="25" t="s">
        <v>2682</v>
      </c>
      <c r="C74" s="24">
        <v>0</v>
      </c>
      <c r="D74" s="24">
        <v>0</v>
      </c>
      <c r="E74" s="24">
        <v>0</v>
      </c>
      <c r="F74" s="24">
        <v>0</v>
      </c>
      <c r="G74" s="24">
        <v>0</v>
      </c>
      <c r="H74" s="159" t="s">
        <v>1231</v>
      </c>
    </row>
    <row r="75" spans="1:8" x14ac:dyDescent="0.2">
      <c r="A75" s="25" t="s">
        <v>2681</v>
      </c>
      <c r="B75" s="25" t="s">
        <v>2680</v>
      </c>
      <c r="C75" s="24">
        <v>1200</v>
      </c>
      <c r="D75" s="24">
        <v>1200</v>
      </c>
      <c r="E75" s="24">
        <v>0</v>
      </c>
      <c r="F75" s="24">
        <v>0</v>
      </c>
      <c r="G75" s="24">
        <v>0</v>
      </c>
      <c r="H75" s="159" t="s">
        <v>1890</v>
      </c>
    </row>
    <row r="76" spans="1:8" hidden="1" x14ac:dyDescent="0.2">
      <c r="A76" s="25" t="s">
        <v>2679</v>
      </c>
      <c r="B76" s="25" t="s">
        <v>2678</v>
      </c>
      <c r="C76" s="24">
        <v>0</v>
      </c>
      <c r="D76" s="24">
        <v>0</v>
      </c>
      <c r="E76" s="24">
        <v>0</v>
      </c>
      <c r="F76" s="24">
        <v>0</v>
      </c>
      <c r="G76" s="24">
        <v>0</v>
      </c>
      <c r="H76" s="159" t="s">
        <v>1231</v>
      </c>
    </row>
    <row r="77" spans="1:8" x14ac:dyDescent="0.2">
      <c r="A77" s="25" t="s">
        <v>2677</v>
      </c>
      <c r="B77" s="25" t="s">
        <v>2676</v>
      </c>
      <c r="C77" s="24">
        <v>4482.24</v>
      </c>
      <c r="D77" s="24">
        <v>4482.24</v>
      </c>
      <c r="E77" s="24">
        <v>0</v>
      </c>
      <c r="F77" s="24">
        <v>0</v>
      </c>
      <c r="G77" s="24">
        <v>0</v>
      </c>
      <c r="H77" s="159" t="s">
        <v>1890</v>
      </c>
    </row>
    <row r="78" spans="1:8" hidden="1" x14ac:dyDescent="0.2">
      <c r="A78" s="25" t="s">
        <v>2675</v>
      </c>
      <c r="B78" s="25" t="s">
        <v>2674</v>
      </c>
      <c r="C78" s="24">
        <v>0</v>
      </c>
      <c r="D78" s="24">
        <v>0</v>
      </c>
      <c r="E78" s="24">
        <v>0</v>
      </c>
      <c r="F78" s="24">
        <v>0</v>
      </c>
      <c r="G78" s="24">
        <v>0</v>
      </c>
      <c r="H78" s="159" t="s">
        <v>1231</v>
      </c>
    </row>
    <row r="79" spans="1:8" hidden="1" x14ac:dyDescent="0.2">
      <c r="A79" s="25" t="s">
        <v>2673</v>
      </c>
      <c r="B79" s="25" t="s">
        <v>2672</v>
      </c>
      <c r="C79" s="24">
        <v>0</v>
      </c>
      <c r="D79" s="24">
        <v>0</v>
      </c>
      <c r="E79" s="24">
        <v>0</v>
      </c>
      <c r="F79" s="24">
        <v>0</v>
      </c>
      <c r="G79" s="24">
        <v>0</v>
      </c>
      <c r="H79" s="159" t="s">
        <v>1231</v>
      </c>
    </row>
    <row r="80" spans="1:8" x14ac:dyDescent="0.2">
      <c r="A80" s="25" t="s">
        <v>2671</v>
      </c>
      <c r="B80" s="25" t="s">
        <v>2670</v>
      </c>
      <c r="C80" s="24">
        <v>417.6</v>
      </c>
      <c r="D80" s="24">
        <v>417.6</v>
      </c>
      <c r="E80" s="24">
        <v>0</v>
      </c>
      <c r="F80" s="24">
        <v>0</v>
      </c>
      <c r="G80" s="24">
        <v>0</v>
      </c>
      <c r="H80" s="159" t="s">
        <v>1890</v>
      </c>
    </row>
    <row r="81" spans="1:8" hidden="1" x14ac:dyDescent="0.2">
      <c r="A81" s="25" t="s">
        <v>2669</v>
      </c>
      <c r="B81" s="25" t="s">
        <v>2668</v>
      </c>
      <c r="C81" s="24">
        <v>0</v>
      </c>
      <c r="D81" s="24">
        <v>0</v>
      </c>
      <c r="E81" s="24">
        <v>0</v>
      </c>
      <c r="F81" s="24">
        <v>0</v>
      </c>
      <c r="G81" s="24">
        <v>0</v>
      </c>
      <c r="H81" s="159" t="s">
        <v>1231</v>
      </c>
    </row>
    <row r="82" spans="1:8" hidden="1" x14ac:dyDescent="0.2">
      <c r="A82" s="25" t="s">
        <v>2667</v>
      </c>
      <c r="B82" s="25" t="s">
        <v>2666</v>
      </c>
      <c r="C82" s="24">
        <v>0</v>
      </c>
      <c r="D82" s="24">
        <v>0</v>
      </c>
      <c r="E82" s="24">
        <v>0</v>
      </c>
      <c r="F82" s="24">
        <v>0</v>
      </c>
      <c r="G82" s="24">
        <v>0</v>
      </c>
      <c r="H82" s="159" t="s">
        <v>1231</v>
      </c>
    </row>
    <row r="83" spans="1:8" hidden="1" x14ac:dyDescent="0.2">
      <c r="A83" s="25" t="s">
        <v>2665</v>
      </c>
      <c r="B83" s="25" t="s">
        <v>2664</v>
      </c>
      <c r="C83" s="24">
        <v>0</v>
      </c>
      <c r="D83" s="24">
        <v>0</v>
      </c>
      <c r="E83" s="24">
        <v>0</v>
      </c>
      <c r="F83" s="24">
        <v>0</v>
      </c>
      <c r="G83" s="24">
        <v>0</v>
      </c>
      <c r="H83" s="159" t="s">
        <v>1231</v>
      </c>
    </row>
    <row r="84" spans="1:8" hidden="1" x14ac:dyDescent="0.2">
      <c r="A84" s="25" t="s">
        <v>2663</v>
      </c>
      <c r="B84" s="25" t="s">
        <v>2662</v>
      </c>
      <c r="C84" s="24">
        <v>0</v>
      </c>
      <c r="D84" s="24">
        <v>0</v>
      </c>
      <c r="E84" s="24">
        <v>0</v>
      </c>
      <c r="F84" s="24">
        <v>0</v>
      </c>
      <c r="G84" s="24">
        <v>0</v>
      </c>
      <c r="H84" s="159" t="s">
        <v>1231</v>
      </c>
    </row>
    <row r="85" spans="1:8" x14ac:dyDescent="0.2">
      <c r="A85" s="25" t="s">
        <v>2661</v>
      </c>
      <c r="B85" s="25" t="s">
        <v>2660</v>
      </c>
      <c r="C85" s="24">
        <v>1512.64</v>
      </c>
      <c r="D85" s="24">
        <v>1512.64</v>
      </c>
      <c r="E85" s="24">
        <v>0</v>
      </c>
      <c r="F85" s="24">
        <v>0</v>
      </c>
      <c r="G85" s="24">
        <v>0</v>
      </c>
      <c r="H85" s="159" t="s">
        <v>1890</v>
      </c>
    </row>
    <row r="86" spans="1:8" hidden="1" x14ac:dyDescent="0.2">
      <c r="A86" s="25" t="s">
        <v>2659</v>
      </c>
      <c r="B86" s="25" t="s">
        <v>2658</v>
      </c>
      <c r="C86" s="24">
        <v>0</v>
      </c>
      <c r="D86" s="24">
        <v>0</v>
      </c>
      <c r="E86" s="24">
        <v>0</v>
      </c>
      <c r="F86" s="24">
        <v>0</v>
      </c>
      <c r="G86" s="24">
        <v>0</v>
      </c>
      <c r="H86" s="159" t="s">
        <v>1231</v>
      </c>
    </row>
    <row r="87" spans="1:8" x14ac:dyDescent="0.2">
      <c r="A87" s="25" t="s">
        <v>2657</v>
      </c>
      <c r="B87" s="25" t="s">
        <v>2656</v>
      </c>
      <c r="C87" s="24">
        <v>90000</v>
      </c>
      <c r="D87" s="24">
        <v>90000</v>
      </c>
      <c r="E87" s="24">
        <v>0</v>
      </c>
      <c r="F87" s="24">
        <v>0</v>
      </c>
      <c r="G87" s="24">
        <v>0</v>
      </c>
      <c r="H87" s="159" t="s">
        <v>2655</v>
      </c>
    </row>
    <row r="88" spans="1:8" hidden="1" x14ac:dyDescent="0.2">
      <c r="A88" s="25" t="s">
        <v>2654</v>
      </c>
      <c r="B88" s="25" t="s">
        <v>2653</v>
      </c>
      <c r="C88" s="24">
        <v>0</v>
      </c>
      <c r="D88" s="24">
        <v>0</v>
      </c>
      <c r="E88" s="24">
        <v>0</v>
      </c>
      <c r="F88" s="24">
        <v>0</v>
      </c>
      <c r="G88" s="24">
        <v>0</v>
      </c>
      <c r="H88" s="159" t="s">
        <v>1231</v>
      </c>
    </row>
    <row r="89" spans="1:8" hidden="1" x14ac:dyDescent="0.2">
      <c r="A89" s="25" t="s">
        <v>2652</v>
      </c>
      <c r="B89" s="25" t="s">
        <v>2651</v>
      </c>
      <c r="C89" s="24">
        <v>0</v>
      </c>
      <c r="D89" s="24">
        <v>0</v>
      </c>
      <c r="E89" s="24">
        <v>0</v>
      </c>
      <c r="F89" s="24">
        <v>0</v>
      </c>
      <c r="G89" s="24">
        <v>0</v>
      </c>
      <c r="H89" s="159" t="s">
        <v>1231</v>
      </c>
    </row>
    <row r="90" spans="1:8" hidden="1" x14ac:dyDescent="0.2">
      <c r="A90" s="25" t="s">
        <v>2650</v>
      </c>
      <c r="B90" s="25" t="s">
        <v>2649</v>
      </c>
      <c r="C90" s="24">
        <v>0</v>
      </c>
      <c r="D90" s="24">
        <v>0</v>
      </c>
      <c r="E90" s="24">
        <v>0</v>
      </c>
      <c r="F90" s="24">
        <v>0</v>
      </c>
      <c r="G90" s="24">
        <v>0</v>
      </c>
      <c r="H90" s="159" t="s">
        <v>1231</v>
      </c>
    </row>
    <row r="91" spans="1:8" x14ac:dyDescent="0.2">
      <c r="A91" s="25" t="s">
        <v>2648</v>
      </c>
      <c r="B91" s="25" t="s">
        <v>2647</v>
      </c>
      <c r="C91" s="24">
        <v>3480</v>
      </c>
      <c r="D91" s="24">
        <v>3480</v>
      </c>
      <c r="E91" s="24">
        <v>0</v>
      </c>
      <c r="F91" s="24">
        <v>0</v>
      </c>
      <c r="G91" s="24">
        <v>0</v>
      </c>
      <c r="H91" s="159" t="s">
        <v>1890</v>
      </c>
    </row>
    <row r="92" spans="1:8" x14ac:dyDescent="0.2">
      <c r="A92" s="25" t="s">
        <v>2646</v>
      </c>
      <c r="B92" s="25" t="s">
        <v>2645</v>
      </c>
      <c r="C92" s="24">
        <v>29473.57</v>
      </c>
      <c r="D92" s="24">
        <v>29473.57</v>
      </c>
      <c r="E92" s="24">
        <v>0</v>
      </c>
      <c r="F92" s="24">
        <v>0</v>
      </c>
      <c r="G92" s="24">
        <v>0</v>
      </c>
      <c r="H92" s="159" t="s">
        <v>1890</v>
      </c>
    </row>
    <row r="93" spans="1:8" x14ac:dyDescent="0.2">
      <c r="A93" s="25" t="s">
        <v>2644</v>
      </c>
      <c r="B93" s="25" t="s">
        <v>2643</v>
      </c>
      <c r="C93" s="24">
        <v>21876.73</v>
      </c>
      <c r="D93" s="24">
        <v>21876.73</v>
      </c>
      <c r="E93" s="24">
        <v>0</v>
      </c>
      <c r="F93" s="24">
        <v>0</v>
      </c>
      <c r="G93" s="24">
        <v>0</v>
      </c>
      <c r="H93" s="159" t="s">
        <v>1890</v>
      </c>
    </row>
    <row r="94" spans="1:8" x14ac:dyDescent="0.2">
      <c r="A94" s="25" t="s">
        <v>2642</v>
      </c>
      <c r="B94" s="25" t="s">
        <v>2641</v>
      </c>
      <c r="C94" s="24">
        <v>4756</v>
      </c>
      <c r="D94" s="24">
        <v>4756</v>
      </c>
      <c r="E94" s="24">
        <v>0</v>
      </c>
      <c r="F94" s="24">
        <v>0</v>
      </c>
      <c r="G94" s="24">
        <v>0</v>
      </c>
      <c r="H94" s="159" t="s">
        <v>1890</v>
      </c>
    </row>
    <row r="95" spans="1:8" x14ac:dyDescent="0.2">
      <c r="A95" s="25" t="s">
        <v>2640</v>
      </c>
      <c r="B95" s="25" t="s">
        <v>2639</v>
      </c>
      <c r="C95" s="24">
        <v>4058.47</v>
      </c>
      <c r="D95" s="24">
        <v>4058.47</v>
      </c>
      <c r="E95" s="24">
        <v>0</v>
      </c>
      <c r="F95" s="24">
        <v>0</v>
      </c>
      <c r="G95" s="24">
        <v>0</v>
      </c>
      <c r="H95" s="159" t="s">
        <v>1890</v>
      </c>
    </row>
    <row r="96" spans="1:8" hidden="1" x14ac:dyDescent="0.2">
      <c r="A96" s="25" t="s">
        <v>2638</v>
      </c>
      <c r="B96" s="25" t="s">
        <v>2637</v>
      </c>
      <c r="C96" s="24">
        <v>0</v>
      </c>
      <c r="D96" s="24">
        <v>0</v>
      </c>
      <c r="E96" s="24">
        <v>0</v>
      </c>
      <c r="F96" s="24">
        <v>0</v>
      </c>
      <c r="G96" s="24">
        <v>0</v>
      </c>
      <c r="H96" s="159" t="s">
        <v>1231</v>
      </c>
    </row>
    <row r="97" spans="1:8" hidden="1" x14ac:dyDescent="0.2">
      <c r="A97" s="25" t="s">
        <v>2636</v>
      </c>
      <c r="B97" s="25" t="s">
        <v>2635</v>
      </c>
      <c r="C97" s="24">
        <v>0</v>
      </c>
      <c r="D97" s="24">
        <v>0</v>
      </c>
      <c r="E97" s="24">
        <v>0</v>
      </c>
      <c r="F97" s="24">
        <v>0</v>
      </c>
      <c r="G97" s="24">
        <v>0</v>
      </c>
      <c r="H97" s="159" t="s">
        <v>1231</v>
      </c>
    </row>
    <row r="98" spans="1:8" hidden="1" x14ac:dyDescent="0.2">
      <c r="A98" s="25" t="s">
        <v>2634</v>
      </c>
      <c r="B98" s="25" t="s">
        <v>2633</v>
      </c>
      <c r="C98" s="24">
        <v>0</v>
      </c>
      <c r="D98" s="24">
        <v>0</v>
      </c>
      <c r="E98" s="24">
        <v>0</v>
      </c>
      <c r="F98" s="24">
        <v>0</v>
      </c>
      <c r="G98" s="24">
        <v>0</v>
      </c>
      <c r="H98" s="159" t="s">
        <v>1231</v>
      </c>
    </row>
    <row r="99" spans="1:8" hidden="1" x14ac:dyDescent="0.2">
      <c r="A99" s="25" t="s">
        <v>2632</v>
      </c>
      <c r="B99" s="25" t="s">
        <v>2631</v>
      </c>
      <c r="C99" s="24">
        <v>0</v>
      </c>
      <c r="D99" s="24">
        <v>0</v>
      </c>
      <c r="E99" s="24">
        <v>0</v>
      </c>
      <c r="F99" s="24">
        <v>0</v>
      </c>
      <c r="G99" s="24">
        <v>0</v>
      </c>
      <c r="H99" s="159" t="s">
        <v>1231</v>
      </c>
    </row>
    <row r="100" spans="1:8" ht="20.399999999999999" x14ac:dyDescent="0.2">
      <c r="A100" s="25" t="s">
        <v>2630</v>
      </c>
      <c r="B100" s="25" t="s">
        <v>2629</v>
      </c>
      <c r="C100" s="24">
        <v>49096.99</v>
      </c>
      <c r="D100" s="24">
        <v>49096.99</v>
      </c>
      <c r="E100" s="24">
        <v>0</v>
      </c>
      <c r="F100" s="24">
        <v>0</v>
      </c>
      <c r="G100" s="24">
        <v>0</v>
      </c>
      <c r="H100" s="159" t="s">
        <v>1890</v>
      </c>
    </row>
    <row r="101" spans="1:8" hidden="1" x14ac:dyDescent="0.2">
      <c r="A101" s="25" t="s">
        <v>2628</v>
      </c>
      <c r="B101" s="25" t="s">
        <v>2627</v>
      </c>
      <c r="C101" s="24">
        <v>0</v>
      </c>
      <c r="D101" s="24">
        <v>0</v>
      </c>
      <c r="E101" s="24">
        <v>0</v>
      </c>
      <c r="F101" s="24">
        <v>0</v>
      </c>
      <c r="G101" s="24">
        <v>0</v>
      </c>
      <c r="H101" s="159" t="s">
        <v>1231</v>
      </c>
    </row>
    <row r="102" spans="1:8" hidden="1" x14ac:dyDescent="0.2">
      <c r="A102" s="25" t="s">
        <v>2626</v>
      </c>
      <c r="B102" s="25" t="s">
        <v>2625</v>
      </c>
      <c r="C102" s="24">
        <v>0</v>
      </c>
      <c r="D102" s="24">
        <v>0</v>
      </c>
      <c r="E102" s="24">
        <v>0</v>
      </c>
      <c r="F102" s="24">
        <v>0</v>
      </c>
      <c r="G102" s="24">
        <v>0</v>
      </c>
      <c r="H102" s="159" t="s">
        <v>1231</v>
      </c>
    </row>
    <row r="103" spans="1:8" hidden="1" x14ac:dyDescent="0.2">
      <c r="A103" s="25" t="s">
        <v>2624</v>
      </c>
      <c r="B103" s="25" t="s">
        <v>2623</v>
      </c>
      <c r="C103" s="24">
        <v>0</v>
      </c>
      <c r="D103" s="24">
        <v>0</v>
      </c>
      <c r="E103" s="24">
        <v>0</v>
      </c>
      <c r="F103" s="24">
        <v>0</v>
      </c>
      <c r="G103" s="24">
        <v>0</v>
      </c>
      <c r="H103" s="159" t="s">
        <v>1231</v>
      </c>
    </row>
    <row r="104" spans="1:8" hidden="1" x14ac:dyDescent="0.2">
      <c r="A104" s="25" t="s">
        <v>2622</v>
      </c>
      <c r="B104" s="25" t="s">
        <v>2621</v>
      </c>
      <c r="C104" s="24">
        <v>0</v>
      </c>
      <c r="D104" s="24">
        <v>0</v>
      </c>
      <c r="E104" s="24">
        <v>0</v>
      </c>
      <c r="F104" s="24">
        <v>0</v>
      </c>
      <c r="G104" s="24">
        <v>0</v>
      </c>
      <c r="H104" s="159" t="s">
        <v>1231</v>
      </c>
    </row>
    <row r="105" spans="1:8" x14ac:dyDescent="0.2">
      <c r="A105" s="25" t="s">
        <v>2620</v>
      </c>
      <c r="B105" s="25" t="s">
        <v>2619</v>
      </c>
      <c r="C105" s="24">
        <v>17217.88</v>
      </c>
      <c r="D105" s="24">
        <v>17217.88</v>
      </c>
      <c r="E105" s="24">
        <v>0</v>
      </c>
      <c r="F105" s="24">
        <v>0</v>
      </c>
      <c r="G105" s="24">
        <v>0</v>
      </c>
      <c r="H105" s="159" t="s">
        <v>1890</v>
      </c>
    </row>
    <row r="106" spans="1:8" hidden="1" x14ac:dyDescent="0.2">
      <c r="A106" s="25" t="s">
        <v>2618</v>
      </c>
      <c r="B106" s="25" t="s">
        <v>2617</v>
      </c>
      <c r="C106" s="24">
        <v>0</v>
      </c>
      <c r="D106" s="24">
        <v>0</v>
      </c>
      <c r="E106" s="24">
        <v>0</v>
      </c>
      <c r="F106" s="24">
        <v>0</v>
      </c>
      <c r="G106" s="24">
        <v>0</v>
      </c>
      <c r="H106" s="159" t="s">
        <v>1231</v>
      </c>
    </row>
    <row r="107" spans="1:8" x14ac:dyDescent="0.2">
      <c r="A107" s="25" t="s">
        <v>2616</v>
      </c>
      <c r="B107" s="25" t="s">
        <v>2615</v>
      </c>
      <c r="C107" s="24">
        <v>5397.48</v>
      </c>
      <c r="D107" s="24">
        <v>5397.48</v>
      </c>
      <c r="E107" s="24">
        <v>0</v>
      </c>
      <c r="F107" s="24">
        <v>0</v>
      </c>
      <c r="G107" s="24">
        <v>0</v>
      </c>
      <c r="H107" s="159" t="s">
        <v>1890</v>
      </c>
    </row>
    <row r="108" spans="1:8" hidden="1" x14ac:dyDescent="0.2">
      <c r="A108" s="25" t="s">
        <v>2614</v>
      </c>
      <c r="B108" s="25" t="s">
        <v>2613</v>
      </c>
      <c r="C108" s="24">
        <v>0</v>
      </c>
      <c r="D108" s="24">
        <v>0</v>
      </c>
      <c r="E108" s="24">
        <v>0</v>
      </c>
      <c r="F108" s="24">
        <v>0</v>
      </c>
      <c r="G108" s="24">
        <v>0</v>
      </c>
      <c r="H108" s="159" t="s">
        <v>1231</v>
      </c>
    </row>
    <row r="109" spans="1:8" x14ac:dyDescent="0.2">
      <c r="A109" s="25" t="s">
        <v>2612</v>
      </c>
      <c r="B109" s="25" t="s">
        <v>2611</v>
      </c>
      <c r="C109" s="24">
        <v>1143.76</v>
      </c>
      <c r="D109" s="24">
        <v>0</v>
      </c>
      <c r="E109" s="24">
        <v>0</v>
      </c>
      <c r="F109" s="24">
        <v>1143.76</v>
      </c>
      <c r="G109" s="24">
        <v>0</v>
      </c>
      <c r="H109" s="159" t="s">
        <v>1890</v>
      </c>
    </row>
    <row r="110" spans="1:8" x14ac:dyDescent="0.2">
      <c r="A110" s="25" t="s">
        <v>2610</v>
      </c>
      <c r="B110" s="25" t="s">
        <v>2609</v>
      </c>
      <c r="C110" s="24">
        <v>144885.16</v>
      </c>
      <c r="D110" s="24">
        <v>144885.16</v>
      </c>
      <c r="E110" s="24">
        <v>0</v>
      </c>
      <c r="F110" s="24">
        <v>0</v>
      </c>
      <c r="G110" s="24">
        <v>0</v>
      </c>
      <c r="H110" s="159" t="s">
        <v>1890</v>
      </c>
    </row>
    <row r="111" spans="1:8" x14ac:dyDescent="0.2">
      <c r="A111" s="25" t="s">
        <v>2608</v>
      </c>
      <c r="B111" s="25" t="s">
        <v>2607</v>
      </c>
      <c r="C111" s="24">
        <v>7186.2</v>
      </c>
      <c r="D111" s="24">
        <v>0</v>
      </c>
      <c r="E111" s="24">
        <v>7186.2</v>
      </c>
      <c r="F111" s="24">
        <v>0</v>
      </c>
      <c r="G111" s="24">
        <v>0</v>
      </c>
      <c r="H111" s="159" t="s">
        <v>1890</v>
      </c>
    </row>
    <row r="112" spans="1:8" hidden="1" x14ac:dyDescent="0.2">
      <c r="A112" s="25" t="s">
        <v>2606</v>
      </c>
      <c r="B112" s="25" t="s">
        <v>2605</v>
      </c>
      <c r="C112" s="24">
        <v>0</v>
      </c>
      <c r="D112" s="24">
        <v>0</v>
      </c>
      <c r="E112" s="24">
        <v>0</v>
      </c>
      <c r="F112" s="24">
        <v>0</v>
      </c>
      <c r="G112" s="24">
        <v>0</v>
      </c>
      <c r="H112" s="159" t="s">
        <v>1231</v>
      </c>
    </row>
    <row r="113" spans="1:8" hidden="1" x14ac:dyDescent="0.2">
      <c r="A113" s="25" t="s">
        <v>2604</v>
      </c>
      <c r="B113" s="25" t="s">
        <v>2603</v>
      </c>
      <c r="C113" s="24">
        <v>0</v>
      </c>
      <c r="D113" s="24">
        <v>0</v>
      </c>
      <c r="E113" s="24">
        <v>0</v>
      </c>
      <c r="F113" s="24">
        <v>0</v>
      </c>
      <c r="G113" s="24">
        <v>0</v>
      </c>
      <c r="H113" s="159" t="s">
        <v>1231</v>
      </c>
    </row>
    <row r="114" spans="1:8" hidden="1" x14ac:dyDescent="0.2">
      <c r="A114" s="25" t="s">
        <v>2602</v>
      </c>
      <c r="B114" s="25" t="s">
        <v>2601</v>
      </c>
      <c r="C114" s="24">
        <v>0</v>
      </c>
      <c r="D114" s="24">
        <v>0</v>
      </c>
      <c r="E114" s="24">
        <v>0</v>
      </c>
      <c r="F114" s="24">
        <v>0</v>
      </c>
      <c r="G114" s="24">
        <v>0</v>
      </c>
      <c r="H114" s="159" t="s">
        <v>1231</v>
      </c>
    </row>
    <row r="115" spans="1:8" hidden="1" x14ac:dyDescent="0.2">
      <c r="A115" s="25" t="s">
        <v>2600</v>
      </c>
      <c r="B115" s="25" t="s">
        <v>2599</v>
      </c>
      <c r="C115" s="24">
        <v>0</v>
      </c>
      <c r="D115" s="24">
        <v>0</v>
      </c>
      <c r="E115" s="24">
        <v>0</v>
      </c>
      <c r="F115" s="24">
        <v>0</v>
      </c>
      <c r="G115" s="24">
        <v>0</v>
      </c>
      <c r="H115" s="159" t="s">
        <v>1231</v>
      </c>
    </row>
    <row r="116" spans="1:8" hidden="1" x14ac:dyDescent="0.2">
      <c r="A116" s="25" t="s">
        <v>2598</v>
      </c>
      <c r="B116" s="25" t="s">
        <v>2597</v>
      </c>
      <c r="C116" s="24">
        <v>0</v>
      </c>
      <c r="D116" s="24">
        <v>0</v>
      </c>
      <c r="E116" s="24">
        <v>0</v>
      </c>
      <c r="F116" s="24">
        <v>0</v>
      </c>
      <c r="G116" s="24">
        <v>0</v>
      </c>
      <c r="H116" s="159" t="s">
        <v>1231</v>
      </c>
    </row>
    <row r="117" spans="1:8" hidden="1" x14ac:dyDescent="0.2">
      <c r="A117" s="25" t="s">
        <v>2596</v>
      </c>
      <c r="B117" s="25" t="s">
        <v>2595</v>
      </c>
      <c r="C117" s="24">
        <v>0</v>
      </c>
      <c r="D117" s="24">
        <v>0</v>
      </c>
      <c r="E117" s="24">
        <v>0</v>
      </c>
      <c r="F117" s="24">
        <v>0</v>
      </c>
      <c r="G117" s="24">
        <v>0</v>
      </c>
      <c r="H117" s="159" t="s">
        <v>1231</v>
      </c>
    </row>
    <row r="118" spans="1:8" hidden="1" x14ac:dyDescent="0.2">
      <c r="A118" s="25" t="s">
        <v>2594</v>
      </c>
      <c r="B118" s="25" t="s">
        <v>2593</v>
      </c>
      <c r="C118" s="24">
        <v>0</v>
      </c>
      <c r="D118" s="24">
        <v>0</v>
      </c>
      <c r="E118" s="24">
        <v>0</v>
      </c>
      <c r="F118" s="24">
        <v>0</v>
      </c>
      <c r="G118" s="24">
        <v>0</v>
      </c>
      <c r="H118" s="159" t="s">
        <v>1231</v>
      </c>
    </row>
    <row r="119" spans="1:8" hidden="1" x14ac:dyDescent="0.2">
      <c r="A119" s="25" t="s">
        <v>2592</v>
      </c>
      <c r="B119" s="25" t="s">
        <v>2591</v>
      </c>
      <c r="C119" s="24">
        <v>0</v>
      </c>
      <c r="D119" s="24">
        <v>0</v>
      </c>
      <c r="E119" s="24">
        <v>0</v>
      </c>
      <c r="F119" s="24">
        <v>0</v>
      </c>
      <c r="G119" s="24">
        <v>0</v>
      </c>
      <c r="H119" s="159" t="s">
        <v>1231</v>
      </c>
    </row>
    <row r="120" spans="1:8" hidden="1" x14ac:dyDescent="0.2">
      <c r="A120" s="25" t="s">
        <v>2590</v>
      </c>
      <c r="B120" s="25" t="s">
        <v>2589</v>
      </c>
      <c r="C120" s="24">
        <v>0</v>
      </c>
      <c r="D120" s="24">
        <v>0</v>
      </c>
      <c r="E120" s="24">
        <v>0</v>
      </c>
      <c r="F120" s="24">
        <v>0</v>
      </c>
      <c r="G120" s="24">
        <v>0</v>
      </c>
      <c r="H120" s="159" t="s">
        <v>1231</v>
      </c>
    </row>
    <row r="121" spans="1:8" hidden="1" x14ac:dyDescent="0.2">
      <c r="A121" s="25" t="s">
        <v>2588</v>
      </c>
      <c r="B121" s="25" t="s">
        <v>2587</v>
      </c>
      <c r="C121" s="24">
        <v>0</v>
      </c>
      <c r="D121" s="24">
        <v>0</v>
      </c>
      <c r="E121" s="24">
        <v>0</v>
      </c>
      <c r="F121" s="24">
        <v>0</v>
      </c>
      <c r="G121" s="24">
        <v>0</v>
      </c>
      <c r="H121" s="159" t="s">
        <v>1231</v>
      </c>
    </row>
    <row r="122" spans="1:8" ht="20.399999999999999" hidden="1" x14ac:dyDescent="0.2">
      <c r="A122" s="25" t="s">
        <v>2586</v>
      </c>
      <c r="B122" s="25" t="s">
        <v>2585</v>
      </c>
      <c r="C122" s="24">
        <v>0</v>
      </c>
      <c r="D122" s="24">
        <v>0</v>
      </c>
      <c r="E122" s="24">
        <v>0</v>
      </c>
      <c r="F122" s="24">
        <v>0</v>
      </c>
      <c r="G122" s="24">
        <v>0</v>
      </c>
      <c r="H122" s="159" t="s">
        <v>1231</v>
      </c>
    </row>
    <row r="123" spans="1:8" hidden="1" x14ac:dyDescent="0.2">
      <c r="A123" s="25" t="s">
        <v>2584</v>
      </c>
      <c r="B123" s="25" t="s">
        <v>2583</v>
      </c>
      <c r="C123" s="24">
        <v>0</v>
      </c>
      <c r="D123" s="24">
        <v>0</v>
      </c>
      <c r="E123" s="24">
        <v>0</v>
      </c>
      <c r="F123" s="24">
        <v>0</v>
      </c>
      <c r="G123" s="24">
        <v>0</v>
      </c>
      <c r="H123" s="159" t="s">
        <v>1231</v>
      </c>
    </row>
    <row r="124" spans="1:8" hidden="1" x14ac:dyDescent="0.2">
      <c r="A124" s="25" t="s">
        <v>2582</v>
      </c>
      <c r="B124" s="25" t="s">
        <v>2581</v>
      </c>
      <c r="C124" s="24">
        <v>0</v>
      </c>
      <c r="D124" s="24">
        <v>0</v>
      </c>
      <c r="E124" s="24">
        <v>0</v>
      </c>
      <c r="F124" s="24">
        <v>0</v>
      </c>
      <c r="G124" s="24">
        <v>0</v>
      </c>
      <c r="H124" s="159" t="s">
        <v>1231</v>
      </c>
    </row>
    <row r="125" spans="1:8" x14ac:dyDescent="0.2">
      <c r="A125" s="25" t="s">
        <v>2580</v>
      </c>
      <c r="B125" s="25" t="s">
        <v>2579</v>
      </c>
      <c r="C125" s="24">
        <v>87000</v>
      </c>
      <c r="D125" s="24">
        <v>87000</v>
      </c>
      <c r="E125" s="24">
        <v>0</v>
      </c>
      <c r="F125" s="24">
        <v>0</v>
      </c>
      <c r="G125" s="24">
        <v>0</v>
      </c>
      <c r="H125" s="159" t="s">
        <v>1890</v>
      </c>
    </row>
    <row r="126" spans="1:8" hidden="1" x14ac:dyDescent="0.2">
      <c r="A126" s="25" t="s">
        <v>2578</v>
      </c>
      <c r="B126" s="25" t="s">
        <v>2577</v>
      </c>
      <c r="C126" s="24">
        <v>0</v>
      </c>
      <c r="D126" s="24">
        <v>0</v>
      </c>
      <c r="E126" s="24">
        <v>0</v>
      </c>
      <c r="F126" s="24">
        <v>0</v>
      </c>
      <c r="G126" s="24">
        <v>0</v>
      </c>
      <c r="H126" s="159" t="s">
        <v>1231</v>
      </c>
    </row>
    <row r="127" spans="1:8" x14ac:dyDescent="0.2">
      <c r="A127" s="25" t="s">
        <v>2576</v>
      </c>
      <c r="B127" s="25" t="s">
        <v>2575</v>
      </c>
      <c r="C127" s="24">
        <v>3258.96</v>
      </c>
      <c r="D127" s="24">
        <v>3258.96</v>
      </c>
      <c r="E127" s="24">
        <v>0</v>
      </c>
      <c r="F127" s="24">
        <v>0</v>
      </c>
      <c r="G127" s="24">
        <v>0</v>
      </c>
      <c r="H127" s="159" t="s">
        <v>1890</v>
      </c>
    </row>
    <row r="128" spans="1:8" hidden="1" x14ac:dyDescent="0.2">
      <c r="A128" s="25" t="s">
        <v>2574</v>
      </c>
      <c r="B128" s="25" t="s">
        <v>2573</v>
      </c>
      <c r="C128" s="24">
        <v>0</v>
      </c>
      <c r="D128" s="24">
        <v>0</v>
      </c>
      <c r="E128" s="24">
        <v>0</v>
      </c>
      <c r="F128" s="24">
        <v>0</v>
      </c>
      <c r="G128" s="24">
        <v>0</v>
      </c>
      <c r="H128" s="159" t="s">
        <v>1231</v>
      </c>
    </row>
    <row r="129" spans="1:8" x14ac:dyDescent="0.2">
      <c r="A129" s="25" t="s">
        <v>2572</v>
      </c>
      <c r="B129" s="25" t="s">
        <v>2571</v>
      </c>
      <c r="C129" s="24">
        <v>3250</v>
      </c>
      <c r="D129" s="24">
        <v>3250</v>
      </c>
      <c r="E129" s="24">
        <v>0</v>
      </c>
      <c r="F129" s="24">
        <v>0</v>
      </c>
      <c r="G129" s="24">
        <v>0</v>
      </c>
      <c r="H129" s="159" t="s">
        <v>1890</v>
      </c>
    </row>
    <row r="130" spans="1:8" hidden="1" x14ac:dyDescent="0.2">
      <c r="A130" s="25" t="s">
        <v>2570</v>
      </c>
      <c r="B130" s="25" t="s">
        <v>2569</v>
      </c>
      <c r="C130" s="24">
        <v>0</v>
      </c>
      <c r="D130" s="24">
        <v>0</v>
      </c>
      <c r="E130" s="24">
        <v>0</v>
      </c>
      <c r="F130" s="24">
        <v>0</v>
      </c>
      <c r="G130" s="24">
        <v>0</v>
      </c>
      <c r="H130" s="159" t="s">
        <v>1231</v>
      </c>
    </row>
    <row r="131" spans="1:8" x14ac:dyDescent="0.2">
      <c r="A131" s="25" t="s">
        <v>2568</v>
      </c>
      <c r="B131" s="25" t="s">
        <v>2567</v>
      </c>
      <c r="C131" s="24">
        <v>136733.16</v>
      </c>
      <c r="D131" s="24">
        <v>0</v>
      </c>
      <c r="E131" s="24">
        <v>0</v>
      </c>
      <c r="F131" s="24">
        <v>0</v>
      </c>
      <c r="G131" s="24">
        <v>136733.16</v>
      </c>
      <c r="H131" s="159" t="s">
        <v>2521</v>
      </c>
    </row>
    <row r="132" spans="1:8" hidden="1" x14ac:dyDescent="0.2">
      <c r="A132" s="25" t="s">
        <v>2566</v>
      </c>
      <c r="B132" s="25" t="s">
        <v>2565</v>
      </c>
      <c r="C132" s="24">
        <v>0</v>
      </c>
      <c r="D132" s="24">
        <v>0</v>
      </c>
      <c r="E132" s="24">
        <v>0</v>
      </c>
      <c r="F132" s="24">
        <v>0</v>
      </c>
      <c r="G132" s="24">
        <v>0</v>
      </c>
      <c r="H132" s="159" t="s">
        <v>1231</v>
      </c>
    </row>
    <row r="133" spans="1:8" hidden="1" x14ac:dyDescent="0.2">
      <c r="A133" s="25" t="s">
        <v>2564</v>
      </c>
      <c r="B133" s="25" t="s">
        <v>2563</v>
      </c>
      <c r="C133" s="24">
        <v>0</v>
      </c>
      <c r="D133" s="24">
        <v>0</v>
      </c>
      <c r="E133" s="24">
        <v>0</v>
      </c>
      <c r="F133" s="24">
        <v>0</v>
      </c>
      <c r="G133" s="24">
        <v>0</v>
      </c>
      <c r="H133" s="159" t="s">
        <v>1231</v>
      </c>
    </row>
    <row r="134" spans="1:8" hidden="1" x14ac:dyDescent="0.2">
      <c r="A134" s="25" t="s">
        <v>2562</v>
      </c>
      <c r="B134" s="25" t="s">
        <v>2561</v>
      </c>
      <c r="C134" s="24">
        <v>0</v>
      </c>
      <c r="D134" s="24">
        <v>0</v>
      </c>
      <c r="E134" s="24">
        <v>0</v>
      </c>
      <c r="F134" s="24">
        <v>0</v>
      </c>
      <c r="G134" s="24">
        <v>0</v>
      </c>
      <c r="H134" s="159" t="s">
        <v>1231</v>
      </c>
    </row>
    <row r="135" spans="1:8" x14ac:dyDescent="0.2">
      <c r="A135" s="25" t="s">
        <v>2560</v>
      </c>
      <c r="B135" s="25" t="s">
        <v>2559</v>
      </c>
      <c r="C135" s="24">
        <v>6673.4</v>
      </c>
      <c r="D135" s="24">
        <v>6673.4</v>
      </c>
      <c r="E135" s="24">
        <v>0</v>
      </c>
      <c r="F135" s="24">
        <v>0</v>
      </c>
      <c r="G135" s="24">
        <v>0</v>
      </c>
      <c r="H135" s="159" t="s">
        <v>1890</v>
      </c>
    </row>
    <row r="136" spans="1:8" hidden="1" x14ac:dyDescent="0.2">
      <c r="A136" s="25" t="s">
        <v>2558</v>
      </c>
      <c r="B136" s="25" t="s">
        <v>2557</v>
      </c>
      <c r="C136" s="24">
        <v>0</v>
      </c>
      <c r="D136" s="24">
        <v>0</v>
      </c>
      <c r="E136" s="24">
        <v>0</v>
      </c>
      <c r="F136" s="24">
        <v>0</v>
      </c>
      <c r="G136" s="24">
        <v>0</v>
      </c>
      <c r="H136" s="159" t="s">
        <v>1231</v>
      </c>
    </row>
    <row r="137" spans="1:8" hidden="1" x14ac:dyDescent="0.2">
      <c r="A137" s="25" t="s">
        <v>2556</v>
      </c>
      <c r="B137" s="25" t="s">
        <v>2555</v>
      </c>
      <c r="C137" s="24">
        <v>0</v>
      </c>
      <c r="D137" s="24">
        <v>0</v>
      </c>
      <c r="E137" s="24">
        <v>0</v>
      </c>
      <c r="F137" s="24">
        <v>0</v>
      </c>
      <c r="G137" s="24">
        <v>0</v>
      </c>
      <c r="H137" s="159" t="s">
        <v>1231</v>
      </c>
    </row>
    <row r="138" spans="1:8" ht="20.399999999999999" x14ac:dyDescent="0.2">
      <c r="A138" s="25" t="s">
        <v>2554</v>
      </c>
      <c r="B138" s="25" t="s">
        <v>2553</v>
      </c>
      <c r="C138" s="24">
        <v>14662.9</v>
      </c>
      <c r="D138" s="24">
        <v>14662.9</v>
      </c>
      <c r="E138" s="24">
        <v>0</v>
      </c>
      <c r="F138" s="24">
        <v>0</v>
      </c>
      <c r="G138" s="24">
        <v>0</v>
      </c>
      <c r="H138" s="159" t="s">
        <v>1890</v>
      </c>
    </row>
    <row r="139" spans="1:8" hidden="1" x14ac:dyDescent="0.2">
      <c r="A139" s="25" t="s">
        <v>2552</v>
      </c>
      <c r="B139" s="25" t="s">
        <v>2551</v>
      </c>
      <c r="C139" s="24">
        <v>0</v>
      </c>
      <c r="D139" s="24">
        <v>0</v>
      </c>
      <c r="E139" s="24">
        <v>0</v>
      </c>
      <c r="F139" s="24">
        <v>0</v>
      </c>
      <c r="G139" s="24">
        <v>0</v>
      </c>
      <c r="H139" s="159" t="s">
        <v>1231</v>
      </c>
    </row>
    <row r="140" spans="1:8" hidden="1" x14ac:dyDescent="0.2">
      <c r="A140" s="25" t="s">
        <v>2550</v>
      </c>
      <c r="B140" s="25" t="s">
        <v>2549</v>
      </c>
      <c r="C140" s="24">
        <v>0</v>
      </c>
      <c r="D140" s="24">
        <v>0</v>
      </c>
      <c r="E140" s="24">
        <v>0</v>
      </c>
      <c r="F140" s="24">
        <v>0</v>
      </c>
      <c r="G140" s="24">
        <v>0</v>
      </c>
      <c r="H140" s="159" t="s">
        <v>1231</v>
      </c>
    </row>
    <row r="141" spans="1:8" hidden="1" x14ac:dyDescent="0.2">
      <c r="A141" s="25" t="s">
        <v>2548</v>
      </c>
      <c r="B141" s="25" t="s">
        <v>2547</v>
      </c>
      <c r="C141" s="24">
        <v>0</v>
      </c>
      <c r="D141" s="24">
        <v>0</v>
      </c>
      <c r="E141" s="24">
        <v>0</v>
      </c>
      <c r="F141" s="24">
        <v>0</v>
      </c>
      <c r="G141" s="24">
        <v>0</v>
      </c>
      <c r="H141" s="159" t="s">
        <v>1231</v>
      </c>
    </row>
    <row r="142" spans="1:8" hidden="1" x14ac:dyDescent="0.2">
      <c r="A142" s="25" t="s">
        <v>2546</v>
      </c>
      <c r="B142" s="25" t="s">
        <v>1331</v>
      </c>
      <c r="C142" s="24">
        <v>0</v>
      </c>
      <c r="D142" s="24">
        <v>0</v>
      </c>
      <c r="E142" s="24">
        <v>0</v>
      </c>
      <c r="F142" s="24">
        <v>0</v>
      </c>
      <c r="G142" s="24">
        <v>0</v>
      </c>
      <c r="H142" s="159" t="s">
        <v>1231</v>
      </c>
    </row>
    <row r="143" spans="1:8" hidden="1" x14ac:dyDescent="0.2">
      <c r="A143" s="25" t="s">
        <v>2545</v>
      </c>
      <c r="B143" s="25" t="s">
        <v>2544</v>
      </c>
      <c r="C143" s="24">
        <v>0</v>
      </c>
      <c r="D143" s="24">
        <v>0</v>
      </c>
      <c r="E143" s="24">
        <v>0</v>
      </c>
      <c r="F143" s="24">
        <v>0</v>
      </c>
      <c r="G143" s="24">
        <v>0</v>
      </c>
      <c r="H143" s="159" t="s">
        <v>1231</v>
      </c>
    </row>
    <row r="144" spans="1:8" x14ac:dyDescent="0.2">
      <c r="A144" s="25" t="s">
        <v>2543</v>
      </c>
      <c r="B144" s="25" t="s">
        <v>2542</v>
      </c>
      <c r="C144" s="24">
        <v>6032</v>
      </c>
      <c r="D144" s="24">
        <v>6032</v>
      </c>
      <c r="E144" s="24">
        <v>0</v>
      </c>
      <c r="F144" s="24">
        <v>0</v>
      </c>
      <c r="G144" s="24">
        <v>0</v>
      </c>
      <c r="H144" s="159" t="s">
        <v>1890</v>
      </c>
    </row>
    <row r="145" spans="1:8" hidden="1" x14ac:dyDescent="0.2">
      <c r="A145" s="25" t="s">
        <v>2541</v>
      </c>
      <c r="B145" s="25" t="s">
        <v>2540</v>
      </c>
      <c r="C145" s="24">
        <v>0</v>
      </c>
      <c r="D145" s="24">
        <v>0</v>
      </c>
      <c r="E145" s="24">
        <v>0</v>
      </c>
      <c r="F145" s="24">
        <v>0</v>
      </c>
      <c r="G145" s="24">
        <v>0</v>
      </c>
      <c r="H145" s="159" t="s">
        <v>1231</v>
      </c>
    </row>
    <row r="146" spans="1:8" hidden="1" x14ac:dyDescent="0.2">
      <c r="A146" s="25" t="s">
        <v>2539</v>
      </c>
      <c r="B146" s="25" t="s">
        <v>2538</v>
      </c>
      <c r="C146" s="24">
        <v>0</v>
      </c>
      <c r="D146" s="24">
        <v>0</v>
      </c>
      <c r="E146" s="24">
        <v>0</v>
      </c>
      <c r="F146" s="24">
        <v>0</v>
      </c>
      <c r="G146" s="24">
        <v>0</v>
      </c>
      <c r="H146" s="159" t="s">
        <v>1231</v>
      </c>
    </row>
    <row r="147" spans="1:8" ht="20.399999999999999" x14ac:dyDescent="0.2">
      <c r="A147" s="25" t="s">
        <v>2537</v>
      </c>
      <c r="B147" s="25" t="s">
        <v>2536</v>
      </c>
      <c r="C147" s="24">
        <v>600</v>
      </c>
      <c r="D147" s="24">
        <v>600</v>
      </c>
      <c r="E147" s="24">
        <v>0</v>
      </c>
      <c r="F147" s="24">
        <v>0</v>
      </c>
      <c r="G147" s="24">
        <v>0</v>
      </c>
      <c r="H147" s="159" t="s">
        <v>1890</v>
      </c>
    </row>
    <row r="148" spans="1:8" hidden="1" x14ac:dyDescent="0.2">
      <c r="A148" s="25" t="s">
        <v>2535</v>
      </c>
      <c r="B148" s="25" t="s">
        <v>2534</v>
      </c>
      <c r="C148" s="24">
        <v>0</v>
      </c>
      <c r="D148" s="24">
        <v>0</v>
      </c>
      <c r="E148" s="24">
        <v>0</v>
      </c>
      <c r="F148" s="24">
        <v>0</v>
      </c>
      <c r="G148" s="24">
        <v>0</v>
      </c>
      <c r="H148" s="159" t="s">
        <v>1231</v>
      </c>
    </row>
    <row r="149" spans="1:8" x14ac:dyDescent="0.2">
      <c r="A149" s="25" t="s">
        <v>2533</v>
      </c>
      <c r="B149" s="25" t="s">
        <v>2532</v>
      </c>
      <c r="C149" s="24">
        <v>2713.62</v>
      </c>
      <c r="D149" s="24">
        <v>2713.62</v>
      </c>
      <c r="E149" s="24">
        <v>0</v>
      </c>
      <c r="F149" s="24">
        <v>0</v>
      </c>
      <c r="G149" s="24">
        <v>0</v>
      </c>
      <c r="H149" s="159" t="s">
        <v>1890</v>
      </c>
    </row>
    <row r="150" spans="1:8" ht="20.399999999999999" hidden="1" x14ac:dyDescent="0.2">
      <c r="A150" s="25" t="s">
        <v>2531</v>
      </c>
      <c r="B150" s="25" t="s">
        <v>2530</v>
      </c>
      <c r="C150" s="24">
        <v>0</v>
      </c>
      <c r="D150" s="24">
        <v>0</v>
      </c>
      <c r="E150" s="24">
        <v>0</v>
      </c>
      <c r="F150" s="24">
        <v>0</v>
      </c>
      <c r="G150" s="24">
        <v>0</v>
      </c>
      <c r="H150" s="159" t="s">
        <v>1231</v>
      </c>
    </row>
    <row r="151" spans="1:8" x14ac:dyDescent="0.2">
      <c r="A151" s="25" t="s">
        <v>2529</v>
      </c>
      <c r="B151" s="25" t="s">
        <v>2528</v>
      </c>
      <c r="C151" s="24">
        <v>17391.16</v>
      </c>
      <c r="D151" s="24">
        <v>17391.16</v>
      </c>
      <c r="E151" s="24">
        <v>0</v>
      </c>
      <c r="F151" s="24">
        <v>0</v>
      </c>
      <c r="G151" s="24">
        <v>0</v>
      </c>
      <c r="H151" s="159" t="s">
        <v>1890</v>
      </c>
    </row>
    <row r="152" spans="1:8" x14ac:dyDescent="0.2">
      <c r="A152" s="25" t="s">
        <v>2527</v>
      </c>
      <c r="B152" s="25" t="s">
        <v>2526</v>
      </c>
      <c r="C152" s="24">
        <v>14860.32</v>
      </c>
      <c r="D152" s="24">
        <v>14860.32</v>
      </c>
      <c r="E152" s="24">
        <v>0</v>
      </c>
      <c r="F152" s="24">
        <v>0</v>
      </c>
      <c r="G152" s="24">
        <v>0</v>
      </c>
      <c r="H152" s="159" t="s">
        <v>1890</v>
      </c>
    </row>
    <row r="153" spans="1:8" x14ac:dyDescent="0.2">
      <c r="A153" s="25" t="s">
        <v>2525</v>
      </c>
      <c r="B153" s="25" t="s">
        <v>2524</v>
      </c>
      <c r="C153" s="24">
        <v>966.28</v>
      </c>
      <c r="D153" s="24">
        <v>966.28</v>
      </c>
      <c r="E153" s="24">
        <v>0</v>
      </c>
      <c r="F153" s="24">
        <v>0</v>
      </c>
      <c r="G153" s="24">
        <v>0</v>
      </c>
      <c r="H153" s="159" t="s">
        <v>1890</v>
      </c>
    </row>
    <row r="154" spans="1:8" x14ac:dyDescent="0.2">
      <c r="A154" s="25" t="s">
        <v>2523</v>
      </c>
      <c r="B154" s="25" t="s">
        <v>2522</v>
      </c>
      <c r="C154" s="24">
        <v>28710</v>
      </c>
      <c r="D154" s="24">
        <v>0</v>
      </c>
      <c r="E154" s="24">
        <v>0</v>
      </c>
      <c r="F154" s="24">
        <v>0</v>
      </c>
      <c r="G154" s="24">
        <v>28710</v>
      </c>
      <c r="H154" s="159" t="s">
        <v>2521</v>
      </c>
    </row>
    <row r="155" spans="1:8" hidden="1" x14ac:dyDescent="0.2">
      <c r="A155" s="25" t="s">
        <v>2520</v>
      </c>
      <c r="B155" s="25" t="s">
        <v>2519</v>
      </c>
      <c r="C155" s="24">
        <v>0</v>
      </c>
      <c r="D155" s="24">
        <v>0</v>
      </c>
      <c r="E155" s="24">
        <v>0</v>
      </c>
      <c r="F155" s="24">
        <v>0</v>
      </c>
      <c r="G155" s="24">
        <v>0</v>
      </c>
      <c r="H155" s="159" t="s">
        <v>1231</v>
      </c>
    </row>
    <row r="156" spans="1:8" x14ac:dyDescent="0.2">
      <c r="A156" s="25" t="s">
        <v>2518</v>
      </c>
      <c r="B156" s="25" t="s">
        <v>2517</v>
      </c>
      <c r="C156" s="24">
        <v>108500.01</v>
      </c>
      <c r="D156" s="24">
        <v>108500.01</v>
      </c>
      <c r="E156" s="24">
        <v>0</v>
      </c>
      <c r="F156" s="24">
        <v>0</v>
      </c>
      <c r="G156" s="24">
        <v>0</v>
      </c>
      <c r="H156" s="159" t="s">
        <v>1890</v>
      </c>
    </row>
    <row r="157" spans="1:8" ht="20.399999999999999" hidden="1" x14ac:dyDescent="0.2">
      <c r="A157" s="25" t="s">
        <v>2516</v>
      </c>
      <c r="B157" s="25" t="s">
        <v>2515</v>
      </c>
      <c r="C157" s="24">
        <v>0</v>
      </c>
      <c r="D157" s="24">
        <v>0</v>
      </c>
      <c r="E157" s="24">
        <v>0</v>
      </c>
      <c r="F157" s="24">
        <v>0</v>
      </c>
      <c r="G157" s="24">
        <v>0</v>
      </c>
      <c r="H157" s="159" t="s">
        <v>1231</v>
      </c>
    </row>
    <row r="158" spans="1:8" hidden="1" x14ac:dyDescent="0.2">
      <c r="A158" s="25" t="s">
        <v>2514</v>
      </c>
      <c r="B158" s="25" t="s">
        <v>2513</v>
      </c>
      <c r="C158" s="24">
        <v>0</v>
      </c>
      <c r="D158" s="24">
        <v>0</v>
      </c>
      <c r="E158" s="24">
        <v>0</v>
      </c>
      <c r="F158" s="24">
        <v>0</v>
      </c>
      <c r="G158" s="24">
        <v>0</v>
      </c>
      <c r="H158" s="159" t="s">
        <v>1231</v>
      </c>
    </row>
    <row r="159" spans="1:8" hidden="1" x14ac:dyDescent="0.2">
      <c r="A159" s="25" t="s">
        <v>2512</v>
      </c>
      <c r="B159" s="25" t="s">
        <v>2511</v>
      </c>
      <c r="C159" s="24">
        <v>0</v>
      </c>
      <c r="D159" s="24">
        <v>0</v>
      </c>
      <c r="E159" s="24">
        <v>0</v>
      </c>
      <c r="F159" s="24">
        <v>0</v>
      </c>
      <c r="G159" s="24">
        <v>0</v>
      </c>
      <c r="H159" s="159" t="s">
        <v>1231</v>
      </c>
    </row>
    <row r="160" spans="1:8" hidden="1" x14ac:dyDescent="0.2">
      <c r="A160" s="25" t="s">
        <v>2510</v>
      </c>
      <c r="B160" s="25" t="s">
        <v>2509</v>
      </c>
      <c r="C160" s="24">
        <v>0</v>
      </c>
      <c r="D160" s="24">
        <v>0</v>
      </c>
      <c r="E160" s="24">
        <v>0</v>
      </c>
      <c r="F160" s="24">
        <v>0</v>
      </c>
      <c r="G160" s="24">
        <v>0</v>
      </c>
      <c r="H160" s="159" t="s">
        <v>1231</v>
      </c>
    </row>
    <row r="161" spans="1:8" hidden="1" x14ac:dyDescent="0.2">
      <c r="A161" s="25" t="s">
        <v>2508</v>
      </c>
      <c r="B161" s="25" t="s">
        <v>2507</v>
      </c>
      <c r="C161" s="24">
        <v>0</v>
      </c>
      <c r="D161" s="24">
        <v>0</v>
      </c>
      <c r="E161" s="24">
        <v>0</v>
      </c>
      <c r="F161" s="24">
        <v>0</v>
      </c>
      <c r="G161" s="24">
        <v>0</v>
      </c>
      <c r="H161" s="159" t="s">
        <v>1231</v>
      </c>
    </row>
    <row r="162" spans="1:8" hidden="1" x14ac:dyDescent="0.2">
      <c r="A162" s="25" t="s">
        <v>2506</v>
      </c>
      <c r="B162" s="25" t="s">
        <v>2505</v>
      </c>
      <c r="C162" s="24">
        <v>0</v>
      </c>
      <c r="D162" s="24">
        <v>0</v>
      </c>
      <c r="E162" s="24">
        <v>0</v>
      </c>
      <c r="F162" s="24">
        <v>0</v>
      </c>
      <c r="G162" s="24">
        <v>0</v>
      </c>
      <c r="H162" s="159" t="s">
        <v>1231</v>
      </c>
    </row>
    <row r="163" spans="1:8" hidden="1" x14ac:dyDescent="0.2">
      <c r="A163" s="25" t="s">
        <v>2504</v>
      </c>
      <c r="B163" s="25" t="s">
        <v>2503</v>
      </c>
      <c r="C163" s="24">
        <v>0</v>
      </c>
      <c r="D163" s="24">
        <v>0</v>
      </c>
      <c r="E163" s="24">
        <v>0</v>
      </c>
      <c r="F163" s="24">
        <v>0</v>
      </c>
      <c r="G163" s="24">
        <v>0</v>
      </c>
      <c r="H163" s="159" t="s">
        <v>1231</v>
      </c>
    </row>
    <row r="164" spans="1:8" hidden="1" x14ac:dyDescent="0.2">
      <c r="A164" s="25" t="s">
        <v>2502</v>
      </c>
      <c r="B164" s="25" t="s">
        <v>2501</v>
      </c>
      <c r="C164" s="24">
        <v>0</v>
      </c>
      <c r="D164" s="24">
        <v>0</v>
      </c>
      <c r="E164" s="24">
        <v>0</v>
      </c>
      <c r="F164" s="24">
        <v>0</v>
      </c>
      <c r="G164" s="24">
        <v>0</v>
      </c>
      <c r="H164" s="159" t="s">
        <v>1231</v>
      </c>
    </row>
    <row r="165" spans="1:8" hidden="1" x14ac:dyDescent="0.2">
      <c r="A165" s="25" t="s">
        <v>2500</v>
      </c>
      <c r="B165" s="25" t="s">
        <v>2499</v>
      </c>
      <c r="C165" s="24">
        <v>0</v>
      </c>
      <c r="D165" s="24">
        <v>0</v>
      </c>
      <c r="E165" s="24">
        <v>0</v>
      </c>
      <c r="F165" s="24">
        <v>0</v>
      </c>
      <c r="G165" s="24">
        <v>0</v>
      </c>
      <c r="H165" s="159" t="s">
        <v>1231</v>
      </c>
    </row>
    <row r="166" spans="1:8" hidden="1" x14ac:dyDescent="0.2">
      <c r="A166" s="25" t="s">
        <v>2498</v>
      </c>
      <c r="B166" s="25" t="s">
        <v>2497</v>
      </c>
      <c r="C166" s="24">
        <v>0</v>
      </c>
      <c r="D166" s="24">
        <v>0</v>
      </c>
      <c r="E166" s="24">
        <v>0</v>
      </c>
      <c r="F166" s="24">
        <v>0</v>
      </c>
      <c r="G166" s="24">
        <v>0</v>
      </c>
      <c r="H166" s="159" t="s">
        <v>1231</v>
      </c>
    </row>
    <row r="167" spans="1:8" hidden="1" x14ac:dyDescent="0.2">
      <c r="A167" s="25" t="s">
        <v>2496</v>
      </c>
      <c r="B167" s="25" t="s">
        <v>2495</v>
      </c>
      <c r="C167" s="24">
        <v>0</v>
      </c>
      <c r="D167" s="24">
        <v>0</v>
      </c>
      <c r="E167" s="24">
        <v>0</v>
      </c>
      <c r="F167" s="24">
        <v>0</v>
      </c>
      <c r="G167" s="24">
        <v>0</v>
      </c>
      <c r="H167" s="159" t="s">
        <v>1231</v>
      </c>
    </row>
    <row r="168" spans="1:8" x14ac:dyDescent="0.2">
      <c r="A168" s="25" t="s">
        <v>2494</v>
      </c>
      <c r="B168" s="25" t="s">
        <v>2493</v>
      </c>
      <c r="C168" s="24">
        <v>16240</v>
      </c>
      <c r="D168" s="24">
        <v>16240</v>
      </c>
      <c r="E168" s="24">
        <v>0</v>
      </c>
      <c r="F168" s="24">
        <v>0</v>
      </c>
      <c r="G168" s="24">
        <v>0</v>
      </c>
      <c r="H168" s="159" t="s">
        <v>1890</v>
      </c>
    </row>
    <row r="169" spans="1:8" hidden="1" x14ac:dyDescent="0.2">
      <c r="A169" s="25" t="s">
        <v>2492</v>
      </c>
      <c r="B169" s="25" t="s">
        <v>2491</v>
      </c>
      <c r="C169" s="24">
        <v>0</v>
      </c>
      <c r="D169" s="24">
        <v>0</v>
      </c>
      <c r="E169" s="24">
        <v>0</v>
      </c>
      <c r="F169" s="24">
        <v>0</v>
      </c>
      <c r="G169" s="24">
        <v>0</v>
      </c>
      <c r="H169" s="159" t="s">
        <v>1231</v>
      </c>
    </row>
    <row r="170" spans="1:8" hidden="1" x14ac:dyDescent="0.2">
      <c r="A170" s="25" t="s">
        <v>2490</v>
      </c>
      <c r="B170" s="25" t="s">
        <v>2489</v>
      </c>
      <c r="C170" s="24">
        <v>0</v>
      </c>
      <c r="D170" s="24">
        <v>0</v>
      </c>
      <c r="E170" s="24">
        <v>0</v>
      </c>
      <c r="F170" s="24">
        <v>0</v>
      </c>
      <c r="G170" s="24">
        <v>0</v>
      </c>
      <c r="H170" s="159" t="s">
        <v>1231</v>
      </c>
    </row>
    <row r="171" spans="1:8" ht="20.399999999999999" hidden="1" x14ac:dyDescent="0.2">
      <c r="A171" s="25" t="s">
        <v>2488</v>
      </c>
      <c r="B171" s="25" t="s">
        <v>2487</v>
      </c>
      <c r="C171" s="24">
        <v>0</v>
      </c>
      <c r="D171" s="24">
        <v>0</v>
      </c>
      <c r="E171" s="24">
        <v>0</v>
      </c>
      <c r="F171" s="24">
        <v>0</v>
      </c>
      <c r="G171" s="24">
        <v>0</v>
      </c>
      <c r="H171" s="159" t="s">
        <v>1231</v>
      </c>
    </row>
    <row r="172" spans="1:8" x14ac:dyDescent="0.2">
      <c r="A172" s="25" t="s">
        <v>2486</v>
      </c>
      <c r="B172" s="25" t="s">
        <v>2485</v>
      </c>
      <c r="C172" s="24">
        <v>1160</v>
      </c>
      <c r="D172" s="24">
        <v>1160</v>
      </c>
      <c r="E172" s="24">
        <v>0</v>
      </c>
      <c r="F172" s="24">
        <v>0</v>
      </c>
      <c r="G172" s="24">
        <v>0</v>
      </c>
      <c r="H172" s="159" t="s">
        <v>1890</v>
      </c>
    </row>
    <row r="173" spans="1:8" hidden="1" x14ac:dyDescent="0.2">
      <c r="A173" s="25" t="s">
        <v>2484</v>
      </c>
      <c r="B173" s="25" t="s">
        <v>2483</v>
      </c>
      <c r="C173" s="24">
        <v>0</v>
      </c>
      <c r="D173" s="24">
        <v>0</v>
      </c>
      <c r="E173" s="24">
        <v>0</v>
      </c>
      <c r="F173" s="24">
        <v>0</v>
      </c>
      <c r="G173" s="24">
        <v>0</v>
      </c>
      <c r="H173" s="159" t="s">
        <v>1231</v>
      </c>
    </row>
    <row r="174" spans="1:8" hidden="1" x14ac:dyDescent="0.2">
      <c r="A174" s="25" t="s">
        <v>2482</v>
      </c>
      <c r="B174" s="25" t="s">
        <v>2481</v>
      </c>
      <c r="C174" s="24">
        <v>0</v>
      </c>
      <c r="D174" s="24">
        <v>0</v>
      </c>
      <c r="E174" s="24">
        <v>0</v>
      </c>
      <c r="F174" s="24">
        <v>0</v>
      </c>
      <c r="G174" s="24">
        <v>0</v>
      </c>
      <c r="H174" s="159" t="s">
        <v>1231</v>
      </c>
    </row>
    <row r="175" spans="1:8" hidden="1" x14ac:dyDescent="0.2">
      <c r="A175" s="25" t="s">
        <v>2480</v>
      </c>
      <c r="B175" s="25" t="s">
        <v>2479</v>
      </c>
      <c r="C175" s="24">
        <v>0</v>
      </c>
      <c r="D175" s="24">
        <v>0</v>
      </c>
      <c r="E175" s="24">
        <v>0</v>
      </c>
      <c r="F175" s="24">
        <v>0</v>
      </c>
      <c r="G175" s="24">
        <v>0</v>
      </c>
      <c r="H175" s="159" t="s">
        <v>1231</v>
      </c>
    </row>
    <row r="176" spans="1:8" hidden="1" x14ac:dyDescent="0.2">
      <c r="A176" s="25" t="s">
        <v>2478</v>
      </c>
      <c r="B176" s="25" t="s">
        <v>2477</v>
      </c>
      <c r="C176" s="24">
        <v>0</v>
      </c>
      <c r="D176" s="24">
        <v>0</v>
      </c>
      <c r="E176" s="24">
        <v>0</v>
      </c>
      <c r="F176" s="24">
        <v>0</v>
      </c>
      <c r="G176" s="24">
        <v>0</v>
      </c>
      <c r="H176" s="159" t="s">
        <v>1231</v>
      </c>
    </row>
    <row r="177" spans="1:8" x14ac:dyDescent="0.2">
      <c r="A177" s="25" t="s">
        <v>2476</v>
      </c>
      <c r="B177" s="25" t="s">
        <v>2475</v>
      </c>
      <c r="C177" s="24">
        <v>22997.97</v>
      </c>
      <c r="D177" s="24">
        <v>22997.97</v>
      </c>
      <c r="E177" s="24">
        <v>0</v>
      </c>
      <c r="F177" s="24">
        <v>0</v>
      </c>
      <c r="G177" s="24">
        <v>0</v>
      </c>
      <c r="H177" s="159" t="s">
        <v>1890</v>
      </c>
    </row>
    <row r="178" spans="1:8" x14ac:dyDescent="0.2">
      <c r="A178" s="25" t="s">
        <v>2474</v>
      </c>
      <c r="B178" s="25" t="s">
        <v>2473</v>
      </c>
      <c r="C178" s="24">
        <v>15680</v>
      </c>
      <c r="D178" s="24">
        <v>0</v>
      </c>
      <c r="E178" s="24">
        <v>0</v>
      </c>
      <c r="F178" s="24">
        <v>15680</v>
      </c>
      <c r="G178" s="24">
        <v>0</v>
      </c>
      <c r="H178" s="159" t="s">
        <v>1890</v>
      </c>
    </row>
    <row r="179" spans="1:8" hidden="1" x14ac:dyDescent="0.2">
      <c r="A179" s="25" t="s">
        <v>2472</v>
      </c>
      <c r="B179" s="25" t="s">
        <v>2471</v>
      </c>
      <c r="C179" s="24">
        <v>0</v>
      </c>
      <c r="D179" s="24">
        <v>0</v>
      </c>
      <c r="E179" s="24">
        <v>0</v>
      </c>
      <c r="F179" s="24">
        <v>0</v>
      </c>
      <c r="G179" s="24">
        <v>0</v>
      </c>
      <c r="H179" s="159" t="s">
        <v>1231</v>
      </c>
    </row>
    <row r="180" spans="1:8" hidden="1" x14ac:dyDescent="0.2">
      <c r="A180" s="25" t="s">
        <v>2470</v>
      </c>
      <c r="B180" s="25" t="s">
        <v>2469</v>
      </c>
      <c r="C180" s="24">
        <v>0</v>
      </c>
      <c r="D180" s="24">
        <v>0</v>
      </c>
      <c r="E180" s="24">
        <v>0</v>
      </c>
      <c r="F180" s="24">
        <v>0</v>
      </c>
      <c r="G180" s="24">
        <v>0</v>
      </c>
      <c r="H180" s="159" t="s">
        <v>1231</v>
      </c>
    </row>
    <row r="181" spans="1:8" x14ac:dyDescent="0.2">
      <c r="A181" s="25" t="s">
        <v>2468</v>
      </c>
      <c r="B181" s="25" t="s">
        <v>2467</v>
      </c>
      <c r="C181" s="24">
        <v>44173.96</v>
      </c>
      <c r="D181" s="24">
        <v>44173.96</v>
      </c>
      <c r="E181" s="24">
        <v>0</v>
      </c>
      <c r="F181" s="24">
        <v>0</v>
      </c>
      <c r="G181" s="24">
        <v>0</v>
      </c>
      <c r="H181" s="159" t="s">
        <v>1231</v>
      </c>
    </row>
    <row r="182" spans="1:8" x14ac:dyDescent="0.2">
      <c r="A182" s="25" t="s">
        <v>2466</v>
      </c>
      <c r="B182" s="25" t="s">
        <v>2465</v>
      </c>
      <c r="C182" s="24">
        <v>163</v>
      </c>
      <c r="D182" s="24">
        <v>163</v>
      </c>
      <c r="E182" s="24">
        <v>0</v>
      </c>
      <c r="F182" s="24">
        <v>0</v>
      </c>
      <c r="G182" s="24">
        <v>0</v>
      </c>
      <c r="H182" s="159" t="s">
        <v>1231</v>
      </c>
    </row>
    <row r="183" spans="1:8" x14ac:dyDescent="0.2">
      <c r="A183" s="25" t="s">
        <v>2464</v>
      </c>
      <c r="B183" s="25" t="s">
        <v>2463</v>
      </c>
      <c r="C183" s="24">
        <v>116</v>
      </c>
      <c r="D183" s="24">
        <v>116</v>
      </c>
      <c r="E183" s="24">
        <v>0</v>
      </c>
      <c r="F183" s="24">
        <v>0</v>
      </c>
      <c r="G183" s="24">
        <v>0</v>
      </c>
      <c r="H183" s="159" t="s">
        <v>1231</v>
      </c>
    </row>
    <row r="184" spans="1:8" hidden="1" x14ac:dyDescent="0.2">
      <c r="A184" s="25" t="s">
        <v>2462</v>
      </c>
      <c r="B184" s="25" t="s">
        <v>2461</v>
      </c>
      <c r="C184" s="24">
        <v>0</v>
      </c>
      <c r="D184" s="24">
        <v>0</v>
      </c>
      <c r="E184" s="24">
        <v>0</v>
      </c>
      <c r="F184" s="24">
        <v>0</v>
      </c>
      <c r="G184" s="24">
        <v>0</v>
      </c>
      <c r="H184" s="159" t="s">
        <v>1231</v>
      </c>
    </row>
    <row r="185" spans="1:8" hidden="1" x14ac:dyDescent="0.2">
      <c r="A185" s="25" t="s">
        <v>2460</v>
      </c>
      <c r="B185" s="25" t="s">
        <v>2459</v>
      </c>
      <c r="C185" s="24">
        <v>0</v>
      </c>
      <c r="D185" s="24">
        <v>0</v>
      </c>
      <c r="E185" s="24">
        <v>0</v>
      </c>
      <c r="F185" s="24">
        <v>0</v>
      </c>
      <c r="G185" s="24">
        <v>0</v>
      </c>
      <c r="H185" s="159" t="s">
        <v>1231</v>
      </c>
    </row>
    <row r="186" spans="1:8" x14ac:dyDescent="0.2">
      <c r="A186" s="25" t="s">
        <v>2458</v>
      </c>
      <c r="B186" s="25" t="s">
        <v>2457</v>
      </c>
      <c r="C186" s="24">
        <v>730</v>
      </c>
      <c r="D186" s="24">
        <v>730</v>
      </c>
      <c r="E186" s="24">
        <v>0</v>
      </c>
      <c r="F186" s="24">
        <v>0</v>
      </c>
      <c r="G186" s="24">
        <v>0</v>
      </c>
      <c r="H186" s="159" t="s">
        <v>1231</v>
      </c>
    </row>
    <row r="187" spans="1:8" hidden="1" x14ac:dyDescent="0.2">
      <c r="A187" s="25" t="s">
        <v>2456</v>
      </c>
      <c r="B187" s="25" t="s">
        <v>1314</v>
      </c>
      <c r="C187" s="24">
        <v>0</v>
      </c>
      <c r="D187" s="24">
        <v>0</v>
      </c>
      <c r="E187" s="24">
        <v>0</v>
      </c>
      <c r="F187" s="24">
        <v>0</v>
      </c>
      <c r="G187" s="24">
        <v>0</v>
      </c>
      <c r="H187" s="159" t="s">
        <v>1231</v>
      </c>
    </row>
    <row r="188" spans="1:8" hidden="1" x14ac:dyDescent="0.2">
      <c r="A188" s="25" t="s">
        <v>2455</v>
      </c>
      <c r="B188" s="25" t="s">
        <v>2454</v>
      </c>
      <c r="C188" s="24">
        <v>0</v>
      </c>
      <c r="D188" s="24">
        <v>0</v>
      </c>
      <c r="E188" s="24">
        <v>0</v>
      </c>
      <c r="F188" s="24">
        <v>0</v>
      </c>
      <c r="G188" s="24">
        <v>0</v>
      </c>
      <c r="H188" s="159" t="s">
        <v>1231</v>
      </c>
    </row>
    <row r="189" spans="1:8" hidden="1" x14ac:dyDescent="0.2">
      <c r="A189" s="25" t="s">
        <v>2453</v>
      </c>
      <c r="B189" s="25" t="s">
        <v>2452</v>
      </c>
      <c r="C189" s="24">
        <v>0</v>
      </c>
      <c r="D189" s="24">
        <v>0</v>
      </c>
      <c r="E189" s="24">
        <v>0</v>
      </c>
      <c r="F189" s="24">
        <v>0</v>
      </c>
      <c r="G189" s="24">
        <v>0</v>
      </c>
      <c r="H189" s="159" t="s">
        <v>1231</v>
      </c>
    </row>
    <row r="190" spans="1:8" hidden="1" x14ac:dyDescent="0.2">
      <c r="A190" s="25" t="s">
        <v>2451</v>
      </c>
      <c r="B190" s="25" t="s">
        <v>2450</v>
      </c>
      <c r="C190" s="24">
        <v>0</v>
      </c>
      <c r="D190" s="24">
        <v>0</v>
      </c>
      <c r="E190" s="24">
        <v>0</v>
      </c>
      <c r="F190" s="24">
        <v>0</v>
      </c>
      <c r="G190" s="24">
        <v>0</v>
      </c>
      <c r="H190" s="159" t="s">
        <v>1231</v>
      </c>
    </row>
    <row r="191" spans="1:8" x14ac:dyDescent="0.2">
      <c r="A191" s="25" t="s">
        <v>2449</v>
      </c>
      <c r="B191" s="25" t="s">
        <v>2448</v>
      </c>
      <c r="C191" s="24">
        <v>1438.4</v>
      </c>
      <c r="D191" s="24">
        <v>1438.4</v>
      </c>
      <c r="E191" s="24">
        <v>0</v>
      </c>
      <c r="F191" s="24">
        <v>0</v>
      </c>
      <c r="G191" s="24">
        <v>0</v>
      </c>
      <c r="H191" s="159" t="s">
        <v>1231</v>
      </c>
    </row>
    <row r="192" spans="1:8" hidden="1" x14ac:dyDescent="0.2">
      <c r="A192" s="25" t="s">
        <v>2447</v>
      </c>
      <c r="B192" s="25" t="s">
        <v>2446</v>
      </c>
      <c r="C192" s="24">
        <v>0</v>
      </c>
      <c r="D192" s="24">
        <v>0</v>
      </c>
      <c r="E192" s="24">
        <v>0</v>
      </c>
      <c r="F192" s="24">
        <v>0</v>
      </c>
      <c r="G192" s="24">
        <v>0</v>
      </c>
      <c r="H192" s="159" t="s">
        <v>1231</v>
      </c>
    </row>
    <row r="193" spans="1:8" hidden="1" x14ac:dyDescent="0.2">
      <c r="A193" s="25" t="s">
        <v>2445</v>
      </c>
      <c r="B193" s="25" t="s">
        <v>2444</v>
      </c>
      <c r="C193" s="24">
        <v>0</v>
      </c>
      <c r="D193" s="24">
        <v>0</v>
      </c>
      <c r="E193" s="24">
        <v>0</v>
      </c>
      <c r="F193" s="24">
        <v>0</v>
      </c>
      <c r="G193" s="24">
        <v>0</v>
      </c>
      <c r="H193" s="159" t="s">
        <v>1231</v>
      </c>
    </row>
    <row r="194" spans="1:8" x14ac:dyDescent="0.2">
      <c r="A194" s="25" t="s">
        <v>2443</v>
      </c>
      <c r="B194" s="25" t="s">
        <v>2442</v>
      </c>
      <c r="C194" s="24">
        <v>26250</v>
      </c>
      <c r="D194" s="24">
        <v>26250</v>
      </c>
      <c r="E194" s="24">
        <v>0</v>
      </c>
      <c r="F194" s="24">
        <v>0</v>
      </c>
      <c r="G194" s="24">
        <v>0</v>
      </c>
      <c r="H194" s="159" t="s">
        <v>1231</v>
      </c>
    </row>
    <row r="195" spans="1:8" x14ac:dyDescent="0.2">
      <c r="A195" s="25" t="s">
        <v>2441</v>
      </c>
      <c r="B195" s="25" t="s">
        <v>2440</v>
      </c>
      <c r="C195" s="24">
        <v>187340</v>
      </c>
      <c r="D195" s="24">
        <v>187340</v>
      </c>
      <c r="E195" s="24">
        <v>0</v>
      </c>
      <c r="F195" s="24">
        <v>0</v>
      </c>
      <c r="G195" s="24">
        <v>0</v>
      </c>
      <c r="H195" s="159" t="s">
        <v>1231</v>
      </c>
    </row>
    <row r="196" spans="1:8" hidden="1" x14ac:dyDescent="0.2">
      <c r="A196" s="25" t="s">
        <v>2439</v>
      </c>
      <c r="B196" s="25" t="s">
        <v>2438</v>
      </c>
      <c r="C196" s="24">
        <v>0</v>
      </c>
      <c r="D196" s="24">
        <v>0</v>
      </c>
      <c r="E196" s="24">
        <v>0</v>
      </c>
      <c r="F196" s="24">
        <v>0</v>
      </c>
      <c r="G196" s="24">
        <v>0</v>
      </c>
      <c r="H196" s="159" t="s">
        <v>1231</v>
      </c>
    </row>
    <row r="197" spans="1:8" hidden="1" x14ac:dyDescent="0.2">
      <c r="A197" s="25" t="s">
        <v>2437</v>
      </c>
      <c r="B197" s="25" t="s">
        <v>2436</v>
      </c>
      <c r="C197" s="24">
        <v>0</v>
      </c>
      <c r="D197" s="24">
        <v>0</v>
      </c>
      <c r="E197" s="24">
        <v>0</v>
      </c>
      <c r="F197" s="24">
        <v>0</v>
      </c>
      <c r="G197" s="24">
        <v>0</v>
      </c>
      <c r="H197" s="159" t="s">
        <v>1231</v>
      </c>
    </row>
    <row r="198" spans="1:8" hidden="1" x14ac:dyDescent="0.2">
      <c r="A198" s="25" t="s">
        <v>2435</v>
      </c>
      <c r="B198" s="25" t="s">
        <v>2434</v>
      </c>
      <c r="C198" s="24">
        <v>0</v>
      </c>
      <c r="D198" s="24">
        <v>0</v>
      </c>
      <c r="E198" s="24">
        <v>0</v>
      </c>
      <c r="F198" s="24">
        <v>0</v>
      </c>
      <c r="G198" s="24">
        <v>0</v>
      </c>
      <c r="H198" s="159" t="s">
        <v>1231</v>
      </c>
    </row>
    <row r="199" spans="1:8" x14ac:dyDescent="0.2">
      <c r="A199" s="25" t="s">
        <v>2433</v>
      </c>
      <c r="B199" s="25" t="s">
        <v>2432</v>
      </c>
      <c r="C199" s="24">
        <v>742.4</v>
      </c>
      <c r="D199" s="24">
        <v>742.4</v>
      </c>
      <c r="E199" s="24">
        <v>0</v>
      </c>
      <c r="F199" s="24">
        <v>0</v>
      </c>
      <c r="G199" s="24">
        <v>0</v>
      </c>
      <c r="H199" s="159" t="s">
        <v>1231</v>
      </c>
    </row>
    <row r="200" spans="1:8" hidden="1" x14ac:dyDescent="0.2">
      <c r="A200" s="25" t="s">
        <v>2431</v>
      </c>
      <c r="B200" s="25" t="s">
        <v>2430</v>
      </c>
      <c r="C200" s="24">
        <v>0</v>
      </c>
      <c r="D200" s="24">
        <v>0</v>
      </c>
      <c r="E200" s="24">
        <v>0</v>
      </c>
      <c r="F200" s="24">
        <v>0</v>
      </c>
      <c r="G200" s="24">
        <v>0</v>
      </c>
      <c r="H200" s="159" t="s">
        <v>1231</v>
      </c>
    </row>
    <row r="201" spans="1:8" hidden="1" x14ac:dyDescent="0.2">
      <c r="A201" s="25" t="s">
        <v>2429</v>
      </c>
      <c r="B201" s="25" t="s">
        <v>2428</v>
      </c>
      <c r="C201" s="24">
        <v>0</v>
      </c>
      <c r="D201" s="24">
        <v>0</v>
      </c>
      <c r="E201" s="24">
        <v>0</v>
      </c>
      <c r="F201" s="24">
        <v>0</v>
      </c>
      <c r="G201" s="24">
        <v>0</v>
      </c>
      <c r="H201" s="159" t="s">
        <v>1231</v>
      </c>
    </row>
    <row r="202" spans="1:8" hidden="1" x14ac:dyDescent="0.2">
      <c r="A202" s="25" t="s">
        <v>2427</v>
      </c>
      <c r="B202" s="25" t="s">
        <v>2426</v>
      </c>
      <c r="C202" s="24">
        <v>0</v>
      </c>
      <c r="D202" s="24">
        <v>0</v>
      </c>
      <c r="E202" s="24">
        <v>0</v>
      </c>
      <c r="F202" s="24">
        <v>0</v>
      </c>
      <c r="G202" s="24">
        <v>0</v>
      </c>
      <c r="H202" s="159" t="s">
        <v>1231</v>
      </c>
    </row>
    <row r="203" spans="1:8" x14ac:dyDescent="0.2">
      <c r="A203" s="25" t="s">
        <v>2425</v>
      </c>
      <c r="B203" s="25" t="s">
        <v>2424</v>
      </c>
      <c r="C203" s="24">
        <v>76560</v>
      </c>
      <c r="D203" s="24">
        <v>76560</v>
      </c>
      <c r="E203" s="24">
        <v>0</v>
      </c>
      <c r="F203" s="24">
        <v>0</v>
      </c>
      <c r="G203" s="24">
        <v>0</v>
      </c>
      <c r="H203" s="159" t="s">
        <v>1231</v>
      </c>
    </row>
    <row r="204" spans="1:8" hidden="1" x14ac:dyDescent="0.2">
      <c r="A204" s="25" t="s">
        <v>2423</v>
      </c>
      <c r="B204" s="25" t="s">
        <v>2422</v>
      </c>
      <c r="C204" s="24">
        <v>0</v>
      </c>
      <c r="D204" s="24">
        <v>0</v>
      </c>
      <c r="E204" s="24">
        <v>0</v>
      </c>
      <c r="F204" s="24">
        <v>0</v>
      </c>
      <c r="G204" s="24">
        <v>0</v>
      </c>
      <c r="H204" s="159" t="s">
        <v>1231</v>
      </c>
    </row>
    <row r="205" spans="1:8" hidden="1" x14ac:dyDescent="0.2">
      <c r="A205" s="25" t="s">
        <v>2421</v>
      </c>
      <c r="B205" s="25" t="s">
        <v>2420</v>
      </c>
      <c r="C205" s="24">
        <v>0</v>
      </c>
      <c r="D205" s="24">
        <v>0</v>
      </c>
      <c r="E205" s="24">
        <v>0</v>
      </c>
      <c r="F205" s="24">
        <v>0</v>
      </c>
      <c r="G205" s="24">
        <v>0</v>
      </c>
      <c r="H205" s="159" t="s">
        <v>1231</v>
      </c>
    </row>
    <row r="206" spans="1:8" hidden="1" x14ac:dyDescent="0.2">
      <c r="A206" s="25" t="s">
        <v>2419</v>
      </c>
      <c r="B206" s="25" t="s">
        <v>2418</v>
      </c>
      <c r="C206" s="24">
        <v>0</v>
      </c>
      <c r="D206" s="24">
        <v>0</v>
      </c>
      <c r="E206" s="24">
        <v>0</v>
      </c>
      <c r="F206" s="24">
        <v>0</v>
      </c>
      <c r="G206" s="24">
        <v>0</v>
      </c>
      <c r="H206" s="159" t="s">
        <v>1231</v>
      </c>
    </row>
    <row r="207" spans="1:8" hidden="1" x14ac:dyDescent="0.2">
      <c r="A207" s="25" t="s">
        <v>2417</v>
      </c>
      <c r="B207" s="25" t="s">
        <v>2416</v>
      </c>
      <c r="C207" s="24">
        <v>0</v>
      </c>
      <c r="D207" s="24">
        <v>0</v>
      </c>
      <c r="E207" s="24">
        <v>0</v>
      </c>
      <c r="F207" s="24">
        <v>0</v>
      </c>
      <c r="G207" s="24">
        <v>0</v>
      </c>
      <c r="H207" s="159" t="s">
        <v>1231</v>
      </c>
    </row>
    <row r="208" spans="1:8" ht="20.399999999999999" hidden="1" x14ac:dyDescent="0.2">
      <c r="A208" s="25" t="s">
        <v>2415</v>
      </c>
      <c r="B208" s="25" t="s">
        <v>2414</v>
      </c>
      <c r="C208" s="24">
        <v>0</v>
      </c>
      <c r="D208" s="24">
        <v>0</v>
      </c>
      <c r="E208" s="24">
        <v>0</v>
      </c>
      <c r="F208" s="24">
        <v>0</v>
      </c>
      <c r="G208" s="24">
        <v>0</v>
      </c>
      <c r="H208" s="159" t="s">
        <v>1231</v>
      </c>
    </row>
    <row r="209" spans="1:8" hidden="1" x14ac:dyDescent="0.2">
      <c r="A209" s="25" t="s">
        <v>2413</v>
      </c>
      <c r="B209" s="25" t="s">
        <v>2412</v>
      </c>
      <c r="C209" s="24">
        <v>0</v>
      </c>
      <c r="D209" s="24">
        <v>0</v>
      </c>
      <c r="E209" s="24">
        <v>0</v>
      </c>
      <c r="F209" s="24">
        <v>0</v>
      </c>
      <c r="G209" s="24">
        <v>0</v>
      </c>
      <c r="H209" s="159" t="s">
        <v>1231</v>
      </c>
    </row>
    <row r="210" spans="1:8" hidden="1" x14ac:dyDescent="0.2">
      <c r="A210" s="25" t="s">
        <v>2411</v>
      </c>
      <c r="B210" s="25" t="s">
        <v>2410</v>
      </c>
      <c r="C210" s="24">
        <v>0</v>
      </c>
      <c r="D210" s="24">
        <v>0</v>
      </c>
      <c r="E210" s="24">
        <v>0</v>
      </c>
      <c r="F210" s="24">
        <v>0</v>
      </c>
      <c r="G210" s="24">
        <v>0</v>
      </c>
      <c r="H210" s="159" t="s">
        <v>1231</v>
      </c>
    </row>
    <row r="211" spans="1:8" x14ac:dyDescent="0.2">
      <c r="A211" s="25" t="s">
        <v>2409</v>
      </c>
      <c r="B211" s="25" t="s">
        <v>2408</v>
      </c>
      <c r="C211" s="24">
        <v>5196.8</v>
      </c>
      <c r="D211" s="24">
        <v>5196.8</v>
      </c>
      <c r="E211" s="24">
        <v>0</v>
      </c>
      <c r="F211" s="24">
        <v>0</v>
      </c>
      <c r="G211" s="24">
        <v>0</v>
      </c>
      <c r="H211" s="159" t="s">
        <v>1231</v>
      </c>
    </row>
    <row r="212" spans="1:8" hidden="1" x14ac:dyDescent="0.2">
      <c r="A212" s="25" t="s">
        <v>2407</v>
      </c>
      <c r="B212" s="25" t="s">
        <v>2406</v>
      </c>
      <c r="C212" s="24">
        <v>0</v>
      </c>
      <c r="D212" s="24">
        <v>0</v>
      </c>
      <c r="E212" s="24">
        <v>0</v>
      </c>
      <c r="F212" s="24">
        <v>0</v>
      </c>
      <c r="G212" s="24">
        <v>0</v>
      </c>
      <c r="H212" s="159" t="s">
        <v>1231</v>
      </c>
    </row>
    <row r="213" spans="1:8" hidden="1" x14ac:dyDescent="0.2">
      <c r="A213" s="25" t="s">
        <v>2405</v>
      </c>
      <c r="B213" s="25" t="s">
        <v>2404</v>
      </c>
      <c r="C213" s="24">
        <v>0</v>
      </c>
      <c r="D213" s="24">
        <v>0</v>
      </c>
      <c r="E213" s="24">
        <v>0</v>
      </c>
      <c r="F213" s="24">
        <v>0</v>
      </c>
      <c r="G213" s="24">
        <v>0</v>
      </c>
      <c r="H213" s="159" t="s">
        <v>1231</v>
      </c>
    </row>
    <row r="214" spans="1:8" hidden="1" x14ac:dyDescent="0.2">
      <c r="A214" s="25" t="s">
        <v>2403</v>
      </c>
      <c r="B214" s="25" t="s">
        <v>2402</v>
      </c>
      <c r="C214" s="24">
        <v>0</v>
      </c>
      <c r="D214" s="24">
        <v>0</v>
      </c>
      <c r="E214" s="24">
        <v>0</v>
      </c>
      <c r="F214" s="24">
        <v>0</v>
      </c>
      <c r="G214" s="24">
        <v>0</v>
      </c>
      <c r="H214" s="159" t="s">
        <v>1231</v>
      </c>
    </row>
    <row r="215" spans="1:8" hidden="1" x14ac:dyDescent="0.2">
      <c r="A215" s="25" t="s">
        <v>2401</v>
      </c>
      <c r="B215" s="25" t="s">
        <v>2400</v>
      </c>
      <c r="C215" s="24">
        <v>0</v>
      </c>
      <c r="D215" s="24">
        <v>0</v>
      </c>
      <c r="E215" s="24">
        <v>0</v>
      </c>
      <c r="F215" s="24">
        <v>0</v>
      </c>
      <c r="G215" s="24">
        <v>0</v>
      </c>
      <c r="H215" s="159" t="s">
        <v>1231</v>
      </c>
    </row>
    <row r="216" spans="1:8" hidden="1" x14ac:dyDescent="0.2">
      <c r="A216" s="25" t="s">
        <v>2399</v>
      </c>
      <c r="B216" s="25" t="s">
        <v>2398</v>
      </c>
      <c r="C216" s="24">
        <v>0</v>
      </c>
      <c r="D216" s="24">
        <v>0</v>
      </c>
      <c r="E216" s="24">
        <v>0</v>
      </c>
      <c r="F216" s="24">
        <v>0</v>
      </c>
      <c r="G216" s="24">
        <v>0</v>
      </c>
      <c r="H216" s="159" t="s">
        <v>1231</v>
      </c>
    </row>
    <row r="217" spans="1:8" hidden="1" x14ac:dyDescent="0.2">
      <c r="A217" s="25" t="s">
        <v>2397</v>
      </c>
      <c r="B217" s="25" t="s">
        <v>2396</v>
      </c>
      <c r="C217" s="24">
        <v>0</v>
      </c>
      <c r="D217" s="24">
        <v>0</v>
      </c>
      <c r="E217" s="24">
        <v>0</v>
      </c>
      <c r="F217" s="24">
        <v>0</v>
      </c>
      <c r="G217" s="24">
        <v>0</v>
      </c>
      <c r="H217" s="159" t="s">
        <v>1231</v>
      </c>
    </row>
    <row r="218" spans="1:8" hidden="1" x14ac:dyDescent="0.2">
      <c r="A218" s="25" t="s">
        <v>2395</v>
      </c>
      <c r="B218" s="25" t="s">
        <v>2394</v>
      </c>
      <c r="C218" s="24">
        <v>0</v>
      </c>
      <c r="D218" s="24">
        <v>0</v>
      </c>
      <c r="E218" s="24">
        <v>0</v>
      </c>
      <c r="F218" s="24">
        <v>0</v>
      </c>
      <c r="G218" s="24">
        <v>0</v>
      </c>
      <c r="H218" s="159" t="s">
        <v>1231</v>
      </c>
    </row>
    <row r="219" spans="1:8" x14ac:dyDescent="0.2">
      <c r="A219" s="25" t="s">
        <v>2393</v>
      </c>
      <c r="B219" s="25" t="s">
        <v>2392</v>
      </c>
      <c r="C219" s="24">
        <v>20880</v>
      </c>
      <c r="D219" s="24">
        <v>20880</v>
      </c>
      <c r="E219" s="24">
        <v>0</v>
      </c>
      <c r="F219" s="24">
        <v>0</v>
      </c>
      <c r="G219" s="24">
        <v>0</v>
      </c>
      <c r="H219" s="159" t="s">
        <v>1231</v>
      </c>
    </row>
    <row r="220" spans="1:8" hidden="1" x14ac:dyDescent="0.2">
      <c r="A220" s="25" t="s">
        <v>2391</v>
      </c>
      <c r="B220" s="25" t="s">
        <v>2390</v>
      </c>
      <c r="C220" s="24">
        <v>0</v>
      </c>
      <c r="D220" s="24">
        <v>0</v>
      </c>
      <c r="E220" s="24">
        <v>0</v>
      </c>
      <c r="F220" s="24">
        <v>0</v>
      </c>
      <c r="G220" s="24">
        <v>0</v>
      </c>
      <c r="H220" s="159" t="s">
        <v>1231</v>
      </c>
    </row>
    <row r="221" spans="1:8" hidden="1" x14ac:dyDescent="0.2">
      <c r="A221" s="25" t="s">
        <v>2389</v>
      </c>
      <c r="B221" s="25" t="s">
        <v>2388</v>
      </c>
      <c r="C221" s="24">
        <v>0</v>
      </c>
      <c r="D221" s="24">
        <v>0</v>
      </c>
      <c r="E221" s="24">
        <v>0</v>
      </c>
      <c r="F221" s="24">
        <v>0</v>
      </c>
      <c r="G221" s="24">
        <v>0</v>
      </c>
      <c r="H221" s="159" t="s">
        <v>1231</v>
      </c>
    </row>
    <row r="222" spans="1:8" hidden="1" x14ac:dyDescent="0.2">
      <c r="A222" s="25" t="s">
        <v>2387</v>
      </c>
      <c r="B222" s="25" t="s">
        <v>2386</v>
      </c>
      <c r="C222" s="24">
        <v>0</v>
      </c>
      <c r="D222" s="24">
        <v>0</v>
      </c>
      <c r="E222" s="24">
        <v>0</v>
      </c>
      <c r="F222" s="24">
        <v>0</v>
      </c>
      <c r="G222" s="24">
        <v>0</v>
      </c>
      <c r="H222" s="159" t="s">
        <v>1231</v>
      </c>
    </row>
    <row r="223" spans="1:8" hidden="1" x14ac:dyDescent="0.2">
      <c r="A223" s="25" t="s">
        <v>2385</v>
      </c>
      <c r="B223" s="25" t="s">
        <v>2384</v>
      </c>
      <c r="C223" s="24">
        <v>0</v>
      </c>
      <c r="D223" s="24">
        <v>0</v>
      </c>
      <c r="E223" s="24">
        <v>0</v>
      </c>
      <c r="F223" s="24">
        <v>0</v>
      </c>
      <c r="G223" s="24">
        <v>0</v>
      </c>
      <c r="H223" s="159" t="s">
        <v>1231</v>
      </c>
    </row>
    <row r="224" spans="1:8" hidden="1" x14ac:dyDescent="0.2">
      <c r="A224" s="25" t="s">
        <v>2383</v>
      </c>
      <c r="B224" s="25" t="s">
        <v>2382</v>
      </c>
      <c r="C224" s="24">
        <v>0</v>
      </c>
      <c r="D224" s="24">
        <v>0</v>
      </c>
      <c r="E224" s="24">
        <v>0</v>
      </c>
      <c r="F224" s="24">
        <v>0</v>
      </c>
      <c r="G224" s="24">
        <v>0</v>
      </c>
      <c r="H224" s="159" t="s">
        <v>1231</v>
      </c>
    </row>
    <row r="225" spans="1:8" x14ac:dyDescent="0.2">
      <c r="A225" s="25" t="s">
        <v>2381</v>
      </c>
      <c r="B225" s="25" t="s">
        <v>1938</v>
      </c>
      <c r="C225" s="24">
        <v>10800</v>
      </c>
      <c r="D225" s="24">
        <v>10800</v>
      </c>
      <c r="E225" s="24">
        <v>0</v>
      </c>
      <c r="F225" s="24">
        <v>0</v>
      </c>
      <c r="G225" s="24">
        <v>0</v>
      </c>
      <c r="H225" s="159" t="s">
        <v>1231</v>
      </c>
    </row>
    <row r="226" spans="1:8" hidden="1" x14ac:dyDescent="0.2">
      <c r="A226" s="25" t="s">
        <v>2380</v>
      </c>
      <c r="B226" s="25" t="s">
        <v>2379</v>
      </c>
      <c r="C226" s="24">
        <v>0</v>
      </c>
      <c r="D226" s="24">
        <v>0</v>
      </c>
      <c r="E226" s="24">
        <v>0</v>
      </c>
      <c r="F226" s="24">
        <v>0</v>
      </c>
      <c r="G226" s="24">
        <v>0</v>
      </c>
      <c r="H226" s="159" t="s">
        <v>1231</v>
      </c>
    </row>
    <row r="227" spans="1:8" hidden="1" x14ac:dyDescent="0.2">
      <c r="A227" s="25" t="s">
        <v>2378</v>
      </c>
      <c r="B227" s="25" t="s">
        <v>2377</v>
      </c>
      <c r="C227" s="24">
        <v>0</v>
      </c>
      <c r="D227" s="24">
        <v>0</v>
      </c>
      <c r="E227" s="24">
        <v>0</v>
      </c>
      <c r="F227" s="24">
        <v>0</v>
      </c>
      <c r="G227" s="24">
        <v>0</v>
      </c>
      <c r="H227" s="159" t="s">
        <v>1231</v>
      </c>
    </row>
    <row r="228" spans="1:8" x14ac:dyDescent="0.2">
      <c r="A228" s="25" t="s">
        <v>2376</v>
      </c>
      <c r="B228" s="25" t="s">
        <v>2375</v>
      </c>
      <c r="C228" s="24">
        <v>7480</v>
      </c>
      <c r="D228" s="24">
        <v>7480</v>
      </c>
      <c r="E228" s="24">
        <v>0</v>
      </c>
      <c r="F228" s="24">
        <v>0</v>
      </c>
      <c r="G228" s="24">
        <v>0</v>
      </c>
      <c r="H228" s="159" t="s">
        <v>1231</v>
      </c>
    </row>
    <row r="229" spans="1:8" hidden="1" x14ac:dyDescent="0.2">
      <c r="A229" s="25" t="s">
        <v>2374</v>
      </c>
      <c r="B229" s="25" t="s">
        <v>2373</v>
      </c>
      <c r="C229" s="24">
        <v>0</v>
      </c>
      <c r="D229" s="24">
        <v>0</v>
      </c>
      <c r="E229" s="24">
        <v>0</v>
      </c>
      <c r="F229" s="24">
        <v>0</v>
      </c>
      <c r="G229" s="24">
        <v>0</v>
      </c>
      <c r="H229" s="159" t="s">
        <v>1231</v>
      </c>
    </row>
    <row r="230" spans="1:8" hidden="1" x14ac:dyDescent="0.2">
      <c r="A230" s="25" t="s">
        <v>2372</v>
      </c>
      <c r="B230" s="25" t="s">
        <v>2371</v>
      </c>
      <c r="C230" s="24">
        <v>0</v>
      </c>
      <c r="D230" s="24">
        <v>0</v>
      </c>
      <c r="E230" s="24">
        <v>0</v>
      </c>
      <c r="F230" s="24">
        <v>0</v>
      </c>
      <c r="G230" s="24">
        <v>0</v>
      </c>
      <c r="H230" s="159" t="s">
        <v>1231</v>
      </c>
    </row>
    <row r="231" spans="1:8" hidden="1" x14ac:dyDescent="0.2">
      <c r="A231" s="25" t="s">
        <v>2370</v>
      </c>
      <c r="B231" s="25" t="s">
        <v>2369</v>
      </c>
      <c r="C231" s="24">
        <v>0</v>
      </c>
      <c r="D231" s="24">
        <v>0</v>
      </c>
      <c r="E231" s="24">
        <v>0</v>
      </c>
      <c r="F231" s="24">
        <v>0</v>
      </c>
      <c r="G231" s="24">
        <v>0</v>
      </c>
      <c r="H231" s="159" t="s">
        <v>1231</v>
      </c>
    </row>
    <row r="232" spans="1:8" hidden="1" x14ac:dyDescent="0.2">
      <c r="A232" s="25" t="s">
        <v>2368</v>
      </c>
      <c r="B232" s="25" t="s">
        <v>2367</v>
      </c>
      <c r="C232" s="24">
        <v>0</v>
      </c>
      <c r="D232" s="24">
        <v>0</v>
      </c>
      <c r="E232" s="24">
        <v>0</v>
      </c>
      <c r="F232" s="24">
        <v>0</v>
      </c>
      <c r="G232" s="24">
        <v>0</v>
      </c>
      <c r="H232" s="159" t="s">
        <v>1231</v>
      </c>
    </row>
    <row r="233" spans="1:8" x14ac:dyDescent="0.2">
      <c r="A233" s="25" t="s">
        <v>2366</v>
      </c>
      <c r="B233" s="25" t="s">
        <v>2365</v>
      </c>
      <c r="C233" s="24">
        <v>4800</v>
      </c>
      <c r="D233" s="24">
        <v>4800</v>
      </c>
      <c r="E233" s="24">
        <v>0</v>
      </c>
      <c r="F233" s="24">
        <v>0</v>
      </c>
      <c r="G233" s="24">
        <v>0</v>
      </c>
      <c r="H233" s="159" t="s">
        <v>1231</v>
      </c>
    </row>
    <row r="234" spans="1:8" hidden="1" x14ac:dyDescent="0.2">
      <c r="A234" s="25" t="s">
        <v>2364</v>
      </c>
      <c r="B234" s="25" t="s">
        <v>2363</v>
      </c>
      <c r="C234" s="24">
        <v>0</v>
      </c>
      <c r="D234" s="24">
        <v>0</v>
      </c>
      <c r="E234" s="24">
        <v>0</v>
      </c>
      <c r="F234" s="24">
        <v>0</v>
      </c>
      <c r="G234" s="24">
        <v>0</v>
      </c>
      <c r="H234" s="159" t="s">
        <v>1231</v>
      </c>
    </row>
    <row r="235" spans="1:8" hidden="1" x14ac:dyDescent="0.2">
      <c r="A235" s="25" t="s">
        <v>2362</v>
      </c>
      <c r="B235" s="25" t="s">
        <v>2361</v>
      </c>
      <c r="C235" s="24">
        <v>0</v>
      </c>
      <c r="D235" s="24">
        <v>0</v>
      </c>
      <c r="E235" s="24">
        <v>0</v>
      </c>
      <c r="F235" s="24">
        <v>0</v>
      </c>
      <c r="G235" s="24">
        <v>0</v>
      </c>
      <c r="H235" s="159" t="s">
        <v>1231</v>
      </c>
    </row>
    <row r="236" spans="1:8" hidden="1" x14ac:dyDescent="0.2">
      <c r="A236" s="25" t="s">
        <v>2360</v>
      </c>
      <c r="B236" s="25" t="s">
        <v>2359</v>
      </c>
      <c r="C236" s="24">
        <v>0</v>
      </c>
      <c r="D236" s="24">
        <v>0</v>
      </c>
      <c r="E236" s="24">
        <v>0</v>
      </c>
      <c r="F236" s="24">
        <v>0</v>
      </c>
      <c r="G236" s="24">
        <v>0</v>
      </c>
      <c r="H236" s="159" t="s">
        <v>1231</v>
      </c>
    </row>
    <row r="237" spans="1:8" x14ac:dyDescent="0.2">
      <c r="A237" s="25" t="s">
        <v>2358</v>
      </c>
      <c r="B237" s="25" t="s">
        <v>2357</v>
      </c>
      <c r="C237" s="24">
        <v>952.49</v>
      </c>
      <c r="D237" s="24">
        <v>952.49</v>
      </c>
      <c r="E237" s="24">
        <v>0</v>
      </c>
      <c r="F237" s="24">
        <v>0</v>
      </c>
      <c r="G237" s="24">
        <v>0</v>
      </c>
      <c r="H237" s="159" t="s">
        <v>1231</v>
      </c>
    </row>
    <row r="238" spans="1:8" hidden="1" x14ac:dyDescent="0.2">
      <c r="A238" s="25" t="s">
        <v>2356</v>
      </c>
      <c r="B238" s="25" t="s">
        <v>2355</v>
      </c>
      <c r="C238" s="24">
        <v>0</v>
      </c>
      <c r="D238" s="24">
        <v>0</v>
      </c>
      <c r="E238" s="24">
        <v>0</v>
      </c>
      <c r="F238" s="24">
        <v>0</v>
      </c>
      <c r="G238" s="24">
        <v>0</v>
      </c>
      <c r="H238" s="159" t="s">
        <v>1231</v>
      </c>
    </row>
    <row r="239" spans="1:8" hidden="1" x14ac:dyDescent="0.2">
      <c r="A239" s="25" t="s">
        <v>2354</v>
      </c>
      <c r="B239" s="25" t="s">
        <v>2353</v>
      </c>
      <c r="C239" s="24">
        <v>0</v>
      </c>
      <c r="D239" s="24">
        <v>0</v>
      </c>
      <c r="E239" s="24">
        <v>0</v>
      </c>
      <c r="F239" s="24">
        <v>0</v>
      </c>
      <c r="G239" s="24">
        <v>0</v>
      </c>
      <c r="H239" s="159" t="s">
        <v>1231</v>
      </c>
    </row>
    <row r="240" spans="1:8" hidden="1" x14ac:dyDescent="0.2">
      <c r="A240" s="25" t="s">
        <v>2352</v>
      </c>
      <c r="B240" s="25" t="s">
        <v>2351</v>
      </c>
      <c r="C240" s="24">
        <v>0</v>
      </c>
      <c r="D240" s="24">
        <v>0</v>
      </c>
      <c r="E240" s="24">
        <v>0</v>
      </c>
      <c r="F240" s="24">
        <v>0</v>
      </c>
      <c r="G240" s="24">
        <v>0</v>
      </c>
      <c r="H240" s="159" t="s">
        <v>1231</v>
      </c>
    </row>
    <row r="241" spans="1:8" hidden="1" x14ac:dyDescent="0.2">
      <c r="A241" s="25" t="s">
        <v>2350</v>
      </c>
      <c r="B241" s="25" t="s">
        <v>2349</v>
      </c>
      <c r="C241" s="24">
        <v>0</v>
      </c>
      <c r="D241" s="24">
        <v>0</v>
      </c>
      <c r="E241" s="24">
        <v>0</v>
      </c>
      <c r="F241" s="24">
        <v>0</v>
      </c>
      <c r="G241" s="24">
        <v>0</v>
      </c>
      <c r="H241" s="159" t="s">
        <v>1231</v>
      </c>
    </row>
    <row r="242" spans="1:8" hidden="1" x14ac:dyDescent="0.2">
      <c r="A242" s="25" t="s">
        <v>2348</v>
      </c>
      <c r="B242" s="25" t="s">
        <v>2347</v>
      </c>
      <c r="C242" s="24">
        <v>0</v>
      </c>
      <c r="D242" s="24">
        <v>0</v>
      </c>
      <c r="E242" s="24">
        <v>0</v>
      </c>
      <c r="F242" s="24">
        <v>0</v>
      </c>
      <c r="G242" s="24">
        <v>0</v>
      </c>
      <c r="H242" s="159" t="s">
        <v>1231</v>
      </c>
    </row>
    <row r="243" spans="1:8" x14ac:dyDescent="0.2">
      <c r="A243" s="25" t="s">
        <v>2346</v>
      </c>
      <c r="B243" s="25" t="s">
        <v>2345</v>
      </c>
      <c r="C243" s="24">
        <v>23573.63</v>
      </c>
      <c r="D243" s="24">
        <v>23573.63</v>
      </c>
      <c r="E243" s="24">
        <v>0</v>
      </c>
      <c r="F243" s="24">
        <v>0</v>
      </c>
      <c r="G243" s="24">
        <v>0</v>
      </c>
      <c r="H243" s="159" t="s">
        <v>1231</v>
      </c>
    </row>
    <row r="244" spans="1:8" hidden="1" x14ac:dyDescent="0.2">
      <c r="A244" s="25" t="s">
        <v>2344</v>
      </c>
      <c r="B244" s="25" t="s">
        <v>2343</v>
      </c>
      <c r="C244" s="24">
        <v>0</v>
      </c>
      <c r="D244" s="24">
        <v>0</v>
      </c>
      <c r="E244" s="24">
        <v>0</v>
      </c>
      <c r="F244" s="24">
        <v>0</v>
      </c>
      <c r="G244" s="24">
        <v>0</v>
      </c>
      <c r="H244" s="159" t="s">
        <v>1231</v>
      </c>
    </row>
    <row r="245" spans="1:8" hidden="1" x14ac:dyDescent="0.2">
      <c r="A245" s="25" t="s">
        <v>2342</v>
      </c>
      <c r="B245" s="25" t="s">
        <v>2341</v>
      </c>
      <c r="C245" s="24">
        <v>0</v>
      </c>
      <c r="D245" s="24">
        <v>0</v>
      </c>
      <c r="E245" s="24">
        <v>0</v>
      </c>
      <c r="F245" s="24">
        <v>0</v>
      </c>
      <c r="G245" s="24">
        <v>0</v>
      </c>
      <c r="H245" s="159" t="s">
        <v>1231</v>
      </c>
    </row>
    <row r="246" spans="1:8" hidden="1" x14ac:dyDescent="0.2">
      <c r="A246" s="25" t="s">
        <v>2340</v>
      </c>
      <c r="B246" s="25" t="s">
        <v>2339</v>
      </c>
      <c r="C246" s="24">
        <v>0</v>
      </c>
      <c r="D246" s="24">
        <v>0</v>
      </c>
      <c r="E246" s="24">
        <v>0</v>
      </c>
      <c r="F246" s="24">
        <v>0</v>
      </c>
      <c r="G246" s="24">
        <v>0</v>
      </c>
      <c r="H246" s="159" t="s">
        <v>1231</v>
      </c>
    </row>
    <row r="247" spans="1:8" hidden="1" x14ac:dyDescent="0.2">
      <c r="A247" s="25" t="s">
        <v>2338</v>
      </c>
      <c r="B247" s="25" t="s">
        <v>2337</v>
      </c>
      <c r="C247" s="24">
        <v>0</v>
      </c>
      <c r="D247" s="24">
        <v>0</v>
      </c>
      <c r="E247" s="24">
        <v>0</v>
      </c>
      <c r="F247" s="24">
        <v>0</v>
      </c>
      <c r="G247" s="24">
        <v>0</v>
      </c>
      <c r="H247" s="159" t="s">
        <v>1231</v>
      </c>
    </row>
    <row r="248" spans="1:8" hidden="1" x14ac:dyDescent="0.2">
      <c r="A248" s="25" t="s">
        <v>2336</v>
      </c>
      <c r="B248" s="25" t="s">
        <v>2335</v>
      </c>
      <c r="C248" s="24">
        <v>0</v>
      </c>
      <c r="D248" s="24">
        <v>0</v>
      </c>
      <c r="E248" s="24">
        <v>0</v>
      </c>
      <c r="F248" s="24">
        <v>0</v>
      </c>
      <c r="G248" s="24">
        <v>0</v>
      </c>
      <c r="H248" s="159" t="s">
        <v>1231</v>
      </c>
    </row>
    <row r="249" spans="1:8" hidden="1" x14ac:dyDescent="0.2">
      <c r="A249" s="25" t="s">
        <v>2334</v>
      </c>
      <c r="B249" s="25" t="s">
        <v>2333</v>
      </c>
      <c r="C249" s="24">
        <v>0</v>
      </c>
      <c r="D249" s="24">
        <v>0</v>
      </c>
      <c r="E249" s="24">
        <v>0</v>
      </c>
      <c r="F249" s="24">
        <v>0</v>
      </c>
      <c r="G249" s="24">
        <v>0</v>
      </c>
      <c r="H249" s="159" t="s">
        <v>1231</v>
      </c>
    </row>
    <row r="250" spans="1:8" hidden="1" x14ac:dyDescent="0.2">
      <c r="A250" s="25" t="s">
        <v>2332</v>
      </c>
      <c r="B250" s="25" t="s">
        <v>2331</v>
      </c>
      <c r="C250" s="24">
        <v>0</v>
      </c>
      <c r="D250" s="24">
        <v>0</v>
      </c>
      <c r="E250" s="24">
        <v>0</v>
      </c>
      <c r="F250" s="24">
        <v>0</v>
      </c>
      <c r="G250" s="24">
        <v>0</v>
      </c>
      <c r="H250" s="159" t="s">
        <v>1231</v>
      </c>
    </row>
    <row r="251" spans="1:8" hidden="1" x14ac:dyDescent="0.2">
      <c r="A251" s="25" t="s">
        <v>2330</v>
      </c>
      <c r="B251" s="25" t="s">
        <v>2329</v>
      </c>
      <c r="C251" s="24">
        <v>0</v>
      </c>
      <c r="D251" s="24">
        <v>0</v>
      </c>
      <c r="E251" s="24">
        <v>0</v>
      </c>
      <c r="F251" s="24">
        <v>0</v>
      </c>
      <c r="G251" s="24">
        <v>0</v>
      </c>
      <c r="H251" s="159" t="s">
        <v>1231</v>
      </c>
    </row>
    <row r="252" spans="1:8" hidden="1" x14ac:dyDescent="0.2">
      <c r="A252" s="25" t="s">
        <v>2328</v>
      </c>
      <c r="B252" s="25" t="s">
        <v>2327</v>
      </c>
      <c r="C252" s="24">
        <v>0</v>
      </c>
      <c r="D252" s="24">
        <v>0</v>
      </c>
      <c r="E252" s="24">
        <v>0</v>
      </c>
      <c r="F252" s="24">
        <v>0</v>
      </c>
      <c r="G252" s="24">
        <v>0</v>
      </c>
      <c r="H252" s="159" t="s">
        <v>1231</v>
      </c>
    </row>
    <row r="253" spans="1:8" hidden="1" x14ac:dyDescent="0.2">
      <c r="A253" s="25" t="s">
        <v>2326</v>
      </c>
      <c r="B253" s="25" t="s">
        <v>2325</v>
      </c>
      <c r="C253" s="24">
        <v>0</v>
      </c>
      <c r="D253" s="24">
        <v>0</v>
      </c>
      <c r="E253" s="24">
        <v>0</v>
      </c>
      <c r="F253" s="24">
        <v>0</v>
      </c>
      <c r="G253" s="24">
        <v>0</v>
      </c>
      <c r="H253" s="159" t="s">
        <v>1231</v>
      </c>
    </row>
    <row r="254" spans="1:8" hidden="1" x14ac:dyDescent="0.2">
      <c r="A254" s="25" t="s">
        <v>2324</v>
      </c>
      <c r="B254" s="25" t="s">
        <v>2323</v>
      </c>
      <c r="C254" s="24">
        <v>0</v>
      </c>
      <c r="D254" s="24">
        <v>0</v>
      </c>
      <c r="E254" s="24">
        <v>0</v>
      </c>
      <c r="F254" s="24">
        <v>0</v>
      </c>
      <c r="G254" s="24">
        <v>0</v>
      </c>
      <c r="H254" s="159" t="s">
        <v>1231</v>
      </c>
    </row>
    <row r="255" spans="1:8" hidden="1" x14ac:dyDescent="0.2">
      <c r="A255" s="25" t="s">
        <v>2322</v>
      </c>
      <c r="B255" s="25" t="s">
        <v>2321</v>
      </c>
      <c r="C255" s="24">
        <v>0</v>
      </c>
      <c r="D255" s="24">
        <v>0</v>
      </c>
      <c r="E255" s="24">
        <v>0</v>
      </c>
      <c r="F255" s="24">
        <v>0</v>
      </c>
      <c r="G255" s="24">
        <v>0</v>
      </c>
      <c r="H255" s="159" t="s">
        <v>1231</v>
      </c>
    </row>
    <row r="256" spans="1:8" hidden="1" x14ac:dyDescent="0.2">
      <c r="A256" s="25" t="s">
        <v>2320</v>
      </c>
      <c r="B256" s="25" t="s">
        <v>2319</v>
      </c>
      <c r="C256" s="24">
        <v>0</v>
      </c>
      <c r="D256" s="24">
        <v>0</v>
      </c>
      <c r="E256" s="24">
        <v>0</v>
      </c>
      <c r="F256" s="24">
        <v>0</v>
      </c>
      <c r="G256" s="24">
        <v>0</v>
      </c>
      <c r="H256" s="159" t="s">
        <v>1231</v>
      </c>
    </row>
    <row r="257" spans="1:8" hidden="1" x14ac:dyDescent="0.2">
      <c r="A257" s="25" t="s">
        <v>2318</v>
      </c>
      <c r="B257" s="25" t="s">
        <v>2317</v>
      </c>
      <c r="C257" s="24">
        <v>0</v>
      </c>
      <c r="D257" s="24">
        <v>0</v>
      </c>
      <c r="E257" s="24">
        <v>0</v>
      </c>
      <c r="F257" s="24">
        <v>0</v>
      </c>
      <c r="G257" s="24">
        <v>0</v>
      </c>
      <c r="H257" s="159" t="s">
        <v>1231</v>
      </c>
    </row>
    <row r="258" spans="1:8" hidden="1" x14ac:dyDescent="0.2">
      <c r="A258" s="25" t="s">
        <v>2316</v>
      </c>
      <c r="B258" s="25" t="s">
        <v>2315</v>
      </c>
      <c r="C258" s="24">
        <v>0</v>
      </c>
      <c r="D258" s="24">
        <v>0</v>
      </c>
      <c r="E258" s="24">
        <v>0</v>
      </c>
      <c r="F258" s="24">
        <v>0</v>
      </c>
      <c r="G258" s="24">
        <v>0</v>
      </c>
      <c r="H258" s="159" t="s">
        <v>1231</v>
      </c>
    </row>
    <row r="259" spans="1:8" hidden="1" x14ac:dyDescent="0.2">
      <c r="A259" s="25" t="s">
        <v>2314</v>
      </c>
      <c r="B259" s="25" t="s">
        <v>2313</v>
      </c>
      <c r="C259" s="24">
        <v>0</v>
      </c>
      <c r="D259" s="24">
        <v>0</v>
      </c>
      <c r="E259" s="24">
        <v>0</v>
      </c>
      <c r="F259" s="24">
        <v>0</v>
      </c>
      <c r="G259" s="24">
        <v>0</v>
      </c>
      <c r="H259" s="159" t="s">
        <v>1231</v>
      </c>
    </row>
    <row r="260" spans="1:8" hidden="1" x14ac:dyDescent="0.2">
      <c r="A260" s="25" t="s">
        <v>2312</v>
      </c>
      <c r="B260" s="25" t="s">
        <v>2311</v>
      </c>
      <c r="C260" s="24">
        <v>0</v>
      </c>
      <c r="D260" s="24">
        <v>0</v>
      </c>
      <c r="E260" s="24">
        <v>0</v>
      </c>
      <c r="F260" s="24">
        <v>0</v>
      </c>
      <c r="G260" s="24">
        <v>0</v>
      </c>
      <c r="H260" s="159" t="s">
        <v>1231</v>
      </c>
    </row>
    <row r="261" spans="1:8" hidden="1" x14ac:dyDescent="0.2">
      <c r="A261" s="25" t="s">
        <v>2310</v>
      </c>
      <c r="B261" s="25" t="s">
        <v>2309</v>
      </c>
      <c r="C261" s="24">
        <v>0</v>
      </c>
      <c r="D261" s="24">
        <v>0</v>
      </c>
      <c r="E261" s="24">
        <v>0</v>
      </c>
      <c r="F261" s="24">
        <v>0</v>
      </c>
      <c r="G261" s="24">
        <v>0</v>
      </c>
      <c r="H261" s="159" t="s">
        <v>1231</v>
      </c>
    </row>
    <row r="262" spans="1:8" hidden="1" x14ac:dyDescent="0.2">
      <c r="A262" s="25" t="s">
        <v>2308</v>
      </c>
      <c r="B262" s="25" t="s">
        <v>2307</v>
      </c>
      <c r="C262" s="24">
        <v>0</v>
      </c>
      <c r="D262" s="24">
        <v>0</v>
      </c>
      <c r="E262" s="24">
        <v>0</v>
      </c>
      <c r="F262" s="24">
        <v>0</v>
      </c>
      <c r="G262" s="24">
        <v>0</v>
      </c>
      <c r="H262" s="159" t="s">
        <v>1231</v>
      </c>
    </row>
    <row r="263" spans="1:8" hidden="1" x14ac:dyDescent="0.2">
      <c r="A263" s="25" t="s">
        <v>2306</v>
      </c>
      <c r="B263" s="25" t="s">
        <v>2305</v>
      </c>
      <c r="C263" s="24">
        <v>0</v>
      </c>
      <c r="D263" s="24">
        <v>0</v>
      </c>
      <c r="E263" s="24">
        <v>0</v>
      </c>
      <c r="F263" s="24">
        <v>0</v>
      </c>
      <c r="G263" s="24">
        <v>0</v>
      </c>
      <c r="H263" s="159" t="s">
        <v>1231</v>
      </c>
    </row>
    <row r="264" spans="1:8" hidden="1" x14ac:dyDescent="0.2">
      <c r="A264" s="25" t="s">
        <v>2304</v>
      </c>
      <c r="B264" s="25" t="s">
        <v>2303</v>
      </c>
      <c r="C264" s="24">
        <v>0</v>
      </c>
      <c r="D264" s="24">
        <v>0</v>
      </c>
      <c r="E264" s="24">
        <v>0</v>
      </c>
      <c r="F264" s="24">
        <v>0</v>
      </c>
      <c r="G264" s="24">
        <v>0</v>
      </c>
      <c r="H264" s="159" t="s">
        <v>1231</v>
      </c>
    </row>
    <row r="265" spans="1:8" hidden="1" x14ac:dyDescent="0.2">
      <c r="A265" s="25" t="s">
        <v>2302</v>
      </c>
      <c r="B265" s="25" t="s">
        <v>2301</v>
      </c>
      <c r="C265" s="24">
        <v>0</v>
      </c>
      <c r="D265" s="24">
        <v>0</v>
      </c>
      <c r="E265" s="24">
        <v>0</v>
      </c>
      <c r="F265" s="24">
        <v>0</v>
      </c>
      <c r="G265" s="24">
        <v>0</v>
      </c>
      <c r="H265" s="159" t="s">
        <v>1231</v>
      </c>
    </row>
    <row r="266" spans="1:8" hidden="1" x14ac:dyDescent="0.2">
      <c r="A266" s="25" t="s">
        <v>2300</v>
      </c>
      <c r="B266" s="25" t="s">
        <v>2299</v>
      </c>
      <c r="C266" s="24">
        <v>0</v>
      </c>
      <c r="D266" s="24">
        <v>0</v>
      </c>
      <c r="E266" s="24">
        <v>0</v>
      </c>
      <c r="F266" s="24">
        <v>0</v>
      </c>
      <c r="G266" s="24">
        <v>0</v>
      </c>
      <c r="H266" s="159" t="s">
        <v>1231</v>
      </c>
    </row>
    <row r="267" spans="1:8" hidden="1" x14ac:dyDescent="0.2">
      <c r="A267" s="25" t="s">
        <v>2298</v>
      </c>
      <c r="B267" s="25" t="s">
        <v>2297</v>
      </c>
      <c r="C267" s="24">
        <v>0</v>
      </c>
      <c r="D267" s="24">
        <v>0</v>
      </c>
      <c r="E267" s="24">
        <v>0</v>
      </c>
      <c r="F267" s="24">
        <v>0</v>
      </c>
      <c r="G267" s="24">
        <v>0</v>
      </c>
      <c r="H267" s="159" t="s">
        <v>1231</v>
      </c>
    </row>
    <row r="268" spans="1:8" hidden="1" x14ac:dyDescent="0.2">
      <c r="A268" s="25" t="s">
        <v>2296</v>
      </c>
      <c r="B268" s="25" t="s">
        <v>2295</v>
      </c>
      <c r="C268" s="24">
        <v>0</v>
      </c>
      <c r="D268" s="24">
        <v>0</v>
      </c>
      <c r="E268" s="24">
        <v>0</v>
      </c>
      <c r="F268" s="24">
        <v>0</v>
      </c>
      <c r="G268" s="24">
        <v>0</v>
      </c>
      <c r="H268" s="159" t="s">
        <v>1231</v>
      </c>
    </row>
    <row r="269" spans="1:8" hidden="1" x14ac:dyDescent="0.2">
      <c r="A269" s="25" t="s">
        <v>2294</v>
      </c>
      <c r="B269" s="25" t="s">
        <v>2293</v>
      </c>
      <c r="C269" s="24">
        <v>0</v>
      </c>
      <c r="D269" s="24">
        <v>0</v>
      </c>
      <c r="E269" s="24">
        <v>0</v>
      </c>
      <c r="F269" s="24">
        <v>0</v>
      </c>
      <c r="G269" s="24">
        <v>0</v>
      </c>
      <c r="H269" s="159" t="s">
        <v>1231</v>
      </c>
    </row>
    <row r="270" spans="1:8" hidden="1" x14ac:dyDescent="0.2">
      <c r="A270" s="25" t="s">
        <v>2292</v>
      </c>
      <c r="B270" s="25" t="s">
        <v>2291</v>
      </c>
      <c r="C270" s="24">
        <v>0</v>
      </c>
      <c r="D270" s="24">
        <v>0</v>
      </c>
      <c r="E270" s="24">
        <v>0</v>
      </c>
      <c r="F270" s="24">
        <v>0</v>
      </c>
      <c r="G270" s="24">
        <v>0</v>
      </c>
      <c r="H270" s="159" t="s">
        <v>1231</v>
      </c>
    </row>
    <row r="271" spans="1:8" ht="20.399999999999999" x14ac:dyDescent="0.2">
      <c r="A271" s="25" t="s">
        <v>2290</v>
      </c>
      <c r="B271" s="25" t="s">
        <v>2289</v>
      </c>
      <c r="C271" s="24">
        <v>4500</v>
      </c>
      <c r="D271" s="24">
        <v>0</v>
      </c>
      <c r="E271" s="24">
        <v>0</v>
      </c>
      <c r="F271" s="24">
        <v>4500</v>
      </c>
      <c r="G271" s="24">
        <v>0</v>
      </c>
      <c r="H271" s="159" t="s">
        <v>1231</v>
      </c>
    </row>
    <row r="272" spans="1:8" hidden="1" x14ac:dyDescent="0.2">
      <c r="A272" s="25" t="s">
        <v>2288</v>
      </c>
      <c r="B272" s="25" t="s">
        <v>2287</v>
      </c>
      <c r="C272" s="24">
        <v>0</v>
      </c>
      <c r="D272" s="24">
        <v>0</v>
      </c>
      <c r="E272" s="24">
        <v>0</v>
      </c>
      <c r="F272" s="24">
        <v>0</v>
      </c>
      <c r="G272" s="24">
        <v>0</v>
      </c>
      <c r="H272" s="159" t="s">
        <v>1231</v>
      </c>
    </row>
    <row r="273" spans="1:8" hidden="1" x14ac:dyDescent="0.2">
      <c r="A273" s="25" t="s">
        <v>2286</v>
      </c>
      <c r="B273" s="25" t="s">
        <v>2285</v>
      </c>
      <c r="C273" s="24">
        <v>0</v>
      </c>
      <c r="D273" s="24">
        <v>0</v>
      </c>
      <c r="E273" s="24">
        <v>0</v>
      </c>
      <c r="F273" s="24">
        <v>0</v>
      </c>
      <c r="G273" s="24">
        <v>0</v>
      </c>
      <c r="H273" s="159" t="s">
        <v>1231</v>
      </c>
    </row>
    <row r="274" spans="1:8" hidden="1" x14ac:dyDescent="0.2">
      <c r="A274" s="25" t="s">
        <v>2284</v>
      </c>
      <c r="B274" s="25" t="s">
        <v>2283</v>
      </c>
      <c r="C274" s="24">
        <v>0</v>
      </c>
      <c r="D274" s="24">
        <v>0</v>
      </c>
      <c r="E274" s="24">
        <v>0</v>
      </c>
      <c r="F274" s="24">
        <v>0</v>
      </c>
      <c r="G274" s="24">
        <v>0</v>
      </c>
      <c r="H274" s="159" t="s">
        <v>1231</v>
      </c>
    </row>
    <row r="275" spans="1:8" hidden="1" x14ac:dyDescent="0.2">
      <c r="A275" s="25" t="s">
        <v>2282</v>
      </c>
      <c r="B275" s="25" t="s">
        <v>2281</v>
      </c>
      <c r="C275" s="24">
        <v>0</v>
      </c>
      <c r="D275" s="24">
        <v>0</v>
      </c>
      <c r="E275" s="24">
        <v>0</v>
      </c>
      <c r="F275" s="24">
        <v>0</v>
      </c>
      <c r="G275" s="24">
        <v>0</v>
      </c>
      <c r="H275" s="159" t="s">
        <v>1231</v>
      </c>
    </row>
    <row r="276" spans="1:8" ht="20.399999999999999" hidden="1" x14ac:dyDescent="0.2">
      <c r="A276" s="25" t="s">
        <v>2280</v>
      </c>
      <c r="B276" s="25" t="s">
        <v>2279</v>
      </c>
      <c r="C276" s="24">
        <v>0</v>
      </c>
      <c r="D276" s="24">
        <v>0</v>
      </c>
      <c r="E276" s="24">
        <v>0</v>
      </c>
      <c r="F276" s="24">
        <v>0</v>
      </c>
      <c r="G276" s="24">
        <v>0</v>
      </c>
      <c r="H276" s="159" t="s">
        <v>1231</v>
      </c>
    </row>
    <row r="277" spans="1:8" x14ac:dyDescent="0.2">
      <c r="A277" s="25" t="s">
        <v>2278</v>
      </c>
      <c r="B277" s="25" t="s">
        <v>2277</v>
      </c>
      <c r="C277" s="24">
        <v>11658</v>
      </c>
      <c r="D277" s="24">
        <v>11658</v>
      </c>
      <c r="E277" s="24">
        <v>0</v>
      </c>
      <c r="F277" s="24">
        <v>0</v>
      </c>
      <c r="G277" s="24">
        <v>0</v>
      </c>
      <c r="H277" s="159" t="s">
        <v>1231</v>
      </c>
    </row>
    <row r="278" spans="1:8" hidden="1" x14ac:dyDescent="0.2">
      <c r="A278" s="25" t="s">
        <v>2276</v>
      </c>
      <c r="B278" s="25" t="s">
        <v>2275</v>
      </c>
      <c r="C278" s="24">
        <v>0</v>
      </c>
      <c r="D278" s="24">
        <v>0</v>
      </c>
      <c r="E278" s="24">
        <v>0</v>
      </c>
      <c r="F278" s="24">
        <v>0</v>
      </c>
      <c r="G278" s="24">
        <v>0</v>
      </c>
      <c r="H278" s="159" t="s">
        <v>1231</v>
      </c>
    </row>
    <row r="279" spans="1:8" hidden="1" x14ac:dyDescent="0.2">
      <c r="A279" s="25" t="s">
        <v>2274</v>
      </c>
      <c r="B279" s="25" t="s">
        <v>2273</v>
      </c>
      <c r="C279" s="24">
        <v>0</v>
      </c>
      <c r="D279" s="24">
        <v>0</v>
      </c>
      <c r="E279" s="24">
        <v>0</v>
      </c>
      <c r="F279" s="24">
        <v>0</v>
      </c>
      <c r="G279" s="24">
        <v>0</v>
      </c>
      <c r="H279" s="159" t="s">
        <v>1231</v>
      </c>
    </row>
    <row r="280" spans="1:8" hidden="1" x14ac:dyDescent="0.2">
      <c r="A280" s="25" t="s">
        <v>2272</v>
      </c>
      <c r="B280" s="25" t="s">
        <v>2271</v>
      </c>
      <c r="C280" s="24">
        <v>0</v>
      </c>
      <c r="D280" s="24">
        <v>0</v>
      </c>
      <c r="E280" s="24">
        <v>0</v>
      </c>
      <c r="F280" s="24">
        <v>0</v>
      </c>
      <c r="G280" s="24">
        <v>0</v>
      </c>
      <c r="H280" s="159" t="s">
        <v>1231</v>
      </c>
    </row>
    <row r="281" spans="1:8" x14ac:dyDescent="0.2">
      <c r="A281" s="25" t="s">
        <v>2270</v>
      </c>
      <c r="B281" s="25" t="s">
        <v>2269</v>
      </c>
      <c r="C281" s="24">
        <v>904.8</v>
      </c>
      <c r="D281" s="24">
        <v>904.8</v>
      </c>
      <c r="E281" s="24">
        <v>0</v>
      </c>
      <c r="F281" s="24">
        <v>0</v>
      </c>
      <c r="G281" s="24">
        <v>0</v>
      </c>
      <c r="H281" s="159" t="s">
        <v>1231</v>
      </c>
    </row>
    <row r="282" spans="1:8" hidden="1" x14ac:dyDescent="0.2">
      <c r="A282" s="25" t="s">
        <v>2268</v>
      </c>
      <c r="B282" s="25" t="s">
        <v>2267</v>
      </c>
      <c r="C282" s="24">
        <v>0</v>
      </c>
      <c r="D282" s="24">
        <v>0</v>
      </c>
      <c r="E282" s="24">
        <v>0</v>
      </c>
      <c r="F282" s="24">
        <v>0</v>
      </c>
      <c r="G282" s="24">
        <v>0</v>
      </c>
      <c r="H282" s="159" t="s">
        <v>1231</v>
      </c>
    </row>
    <row r="283" spans="1:8" hidden="1" x14ac:dyDescent="0.2">
      <c r="A283" s="25" t="s">
        <v>2266</v>
      </c>
      <c r="B283" s="25" t="s">
        <v>2265</v>
      </c>
      <c r="C283" s="24">
        <v>0</v>
      </c>
      <c r="D283" s="24">
        <v>0</v>
      </c>
      <c r="E283" s="24">
        <v>0</v>
      </c>
      <c r="F283" s="24">
        <v>0</v>
      </c>
      <c r="G283" s="24">
        <v>0</v>
      </c>
      <c r="H283" s="159" t="s">
        <v>1231</v>
      </c>
    </row>
    <row r="284" spans="1:8" hidden="1" x14ac:dyDescent="0.2">
      <c r="A284" s="25" t="s">
        <v>2264</v>
      </c>
      <c r="B284" s="25" t="s">
        <v>2263</v>
      </c>
      <c r="C284" s="24">
        <v>0</v>
      </c>
      <c r="D284" s="24">
        <v>0</v>
      </c>
      <c r="E284" s="24">
        <v>0</v>
      </c>
      <c r="F284" s="24">
        <v>0</v>
      </c>
      <c r="G284" s="24">
        <v>0</v>
      </c>
      <c r="H284" s="159" t="s">
        <v>1231</v>
      </c>
    </row>
    <row r="285" spans="1:8" x14ac:dyDescent="0.2">
      <c r="A285" s="25" t="s">
        <v>2262</v>
      </c>
      <c r="B285" s="25" t="s">
        <v>2261</v>
      </c>
      <c r="C285" s="24">
        <v>10500</v>
      </c>
      <c r="D285" s="24">
        <v>10500</v>
      </c>
      <c r="E285" s="24">
        <v>0</v>
      </c>
      <c r="F285" s="24">
        <v>0</v>
      </c>
      <c r="G285" s="24">
        <v>0</v>
      </c>
      <c r="H285" s="159" t="s">
        <v>1231</v>
      </c>
    </row>
    <row r="286" spans="1:8" hidden="1" x14ac:dyDescent="0.2">
      <c r="A286" s="25" t="s">
        <v>2260</v>
      </c>
      <c r="B286" s="25" t="s">
        <v>2259</v>
      </c>
      <c r="C286" s="24">
        <v>0</v>
      </c>
      <c r="D286" s="24">
        <v>0</v>
      </c>
      <c r="E286" s="24">
        <v>0</v>
      </c>
      <c r="F286" s="24">
        <v>0</v>
      </c>
      <c r="G286" s="24">
        <v>0</v>
      </c>
      <c r="H286" s="159" t="s">
        <v>1231</v>
      </c>
    </row>
    <row r="287" spans="1:8" hidden="1" x14ac:dyDescent="0.2">
      <c r="A287" s="25" t="s">
        <v>2258</v>
      </c>
      <c r="B287" s="25" t="s">
        <v>2257</v>
      </c>
      <c r="C287" s="24">
        <v>0</v>
      </c>
      <c r="D287" s="24">
        <v>0</v>
      </c>
      <c r="E287" s="24">
        <v>0</v>
      </c>
      <c r="F287" s="24">
        <v>0</v>
      </c>
      <c r="G287" s="24">
        <v>0</v>
      </c>
      <c r="H287" s="159" t="s">
        <v>1231</v>
      </c>
    </row>
    <row r="288" spans="1:8" ht="20.399999999999999" hidden="1" x14ac:dyDescent="0.2">
      <c r="A288" s="25" t="s">
        <v>2256</v>
      </c>
      <c r="B288" s="25" t="s">
        <v>2255</v>
      </c>
      <c r="C288" s="24">
        <v>0</v>
      </c>
      <c r="D288" s="24">
        <v>0</v>
      </c>
      <c r="E288" s="24">
        <v>0</v>
      </c>
      <c r="F288" s="24">
        <v>0</v>
      </c>
      <c r="G288" s="24">
        <v>0</v>
      </c>
      <c r="H288" s="159" t="s">
        <v>1231</v>
      </c>
    </row>
    <row r="289" spans="1:8" ht="20.399999999999999" hidden="1" x14ac:dyDescent="0.2">
      <c r="A289" s="25" t="s">
        <v>2254</v>
      </c>
      <c r="B289" s="25" t="s">
        <v>2253</v>
      </c>
      <c r="C289" s="24">
        <v>0</v>
      </c>
      <c r="D289" s="24">
        <v>0</v>
      </c>
      <c r="E289" s="24">
        <v>0</v>
      </c>
      <c r="F289" s="24">
        <v>0</v>
      </c>
      <c r="G289" s="24">
        <v>0</v>
      </c>
      <c r="H289" s="159" t="s">
        <v>1231</v>
      </c>
    </row>
    <row r="290" spans="1:8" hidden="1" x14ac:dyDescent="0.2">
      <c r="A290" s="25" t="s">
        <v>2252</v>
      </c>
      <c r="B290" s="25" t="s">
        <v>2251</v>
      </c>
      <c r="C290" s="24">
        <v>0</v>
      </c>
      <c r="D290" s="24">
        <v>0</v>
      </c>
      <c r="E290" s="24">
        <v>0</v>
      </c>
      <c r="F290" s="24">
        <v>0</v>
      </c>
      <c r="G290" s="24">
        <v>0</v>
      </c>
      <c r="H290" s="159" t="s">
        <v>1231</v>
      </c>
    </row>
    <row r="291" spans="1:8" hidden="1" x14ac:dyDescent="0.2">
      <c r="A291" s="25" t="s">
        <v>2250</v>
      </c>
      <c r="B291" s="25" t="s">
        <v>2249</v>
      </c>
      <c r="C291" s="24">
        <v>0</v>
      </c>
      <c r="D291" s="24">
        <v>0</v>
      </c>
      <c r="E291" s="24">
        <v>0</v>
      </c>
      <c r="F291" s="24">
        <v>0</v>
      </c>
      <c r="G291" s="24">
        <v>0</v>
      </c>
      <c r="H291" s="159" t="s">
        <v>1231</v>
      </c>
    </row>
    <row r="292" spans="1:8" hidden="1" x14ac:dyDescent="0.2">
      <c r="A292" s="25" t="s">
        <v>2248</v>
      </c>
      <c r="B292" s="25" t="s">
        <v>2247</v>
      </c>
      <c r="C292" s="24">
        <v>0</v>
      </c>
      <c r="D292" s="24">
        <v>0</v>
      </c>
      <c r="E292" s="24">
        <v>0</v>
      </c>
      <c r="F292" s="24">
        <v>0</v>
      </c>
      <c r="G292" s="24">
        <v>0</v>
      </c>
      <c r="H292" s="159" t="s">
        <v>1231</v>
      </c>
    </row>
    <row r="293" spans="1:8" hidden="1" x14ac:dyDescent="0.2">
      <c r="A293" s="25" t="s">
        <v>2246</v>
      </c>
      <c r="B293" s="25" t="s">
        <v>2245</v>
      </c>
      <c r="C293" s="24">
        <v>0</v>
      </c>
      <c r="D293" s="24">
        <v>0</v>
      </c>
      <c r="E293" s="24">
        <v>0</v>
      </c>
      <c r="F293" s="24">
        <v>0</v>
      </c>
      <c r="G293" s="24">
        <v>0</v>
      </c>
      <c r="H293" s="159" t="s">
        <v>1231</v>
      </c>
    </row>
    <row r="294" spans="1:8" hidden="1" x14ac:dyDescent="0.2">
      <c r="A294" s="25" t="s">
        <v>2244</v>
      </c>
      <c r="B294" s="25" t="s">
        <v>2243</v>
      </c>
      <c r="C294" s="24">
        <v>0</v>
      </c>
      <c r="D294" s="24">
        <v>0</v>
      </c>
      <c r="E294" s="24">
        <v>0</v>
      </c>
      <c r="F294" s="24">
        <v>0</v>
      </c>
      <c r="G294" s="24">
        <v>0</v>
      </c>
      <c r="H294" s="159" t="s">
        <v>1231</v>
      </c>
    </row>
    <row r="295" spans="1:8" hidden="1" x14ac:dyDescent="0.2">
      <c r="A295" s="25" t="s">
        <v>2242</v>
      </c>
      <c r="B295" s="25" t="s">
        <v>2241</v>
      </c>
      <c r="C295" s="24">
        <v>0</v>
      </c>
      <c r="D295" s="24">
        <v>0</v>
      </c>
      <c r="E295" s="24">
        <v>0</v>
      </c>
      <c r="F295" s="24">
        <v>0</v>
      </c>
      <c r="G295" s="24">
        <v>0</v>
      </c>
      <c r="H295" s="159" t="s">
        <v>1231</v>
      </c>
    </row>
    <row r="296" spans="1:8" ht="20.399999999999999" hidden="1" x14ac:dyDescent="0.2">
      <c r="A296" s="25" t="s">
        <v>2240</v>
      </c>
      <c r="B296" s="25" t="s">
        <v>2239</v>
      </c>
      <c r="C296" s="24">
        <v>0</v>
      </c>
      <c r="D296" s="24">
        <v>0</v>
      </c>
      <c r="E296" s="24">
        <v>0</v>
      </c>
      <c r="F296" s="24">
        <v>0</v>
      </c>
      <c r="G296" s="24">
        <v>0</v>
      </c>
      <c r="H296" s="159" t="s">
        <v>1231</v>
      </c>
    </row>
    <row r="297" spans="1:8" hidden="1" x14ac:dyDescent="0.2">
      <c r="A297" s="25" t="s">
        <v>2238</v>
      </c>
      <c r="B297" s="25" t="s">
        <v>2237</v>
      </c>
      <c r="C297" s="24">
        <v>0</v>
      </c>
      <c r="D297" s="24">
        <v>0</v>
      </c>
      <c r="E297" s="24">
        <v>0</v>
      </c>
      <c r="F297" s="24">
        <v>0</v>
      </c>
      <c r="G297" s="24">
        <v>0</v>
      </c>
      <c r="H297" s="159" t="s">
        <v>1231</v>
      </c>
    </row>
    <row r="298" spans="1:8" hidden="1" x14ac:dyDescent="0.2">
      <c r="A298" s="25" t="s">
        <v>2236</v>
      </c>
      <c r="B298" s="25" t="s">
        <v>2235</v>
      </c>
      <c r="C298" s="24">
        <v>0</v>
      </c>
      <c r="D298" s="24">
        <v>0</v>
      </c>
      <c r="E298" s="24">
        <v>0</v>
      </c>
      <c r="F298" s="24">
        <v>0</v>
      </c>
      <c r="G298" s="24">
        <v>0</v>
      </c>
      <c r="H298" s="159" t="s">
        <v>1231</v>
      </c>
    </row>
    <row r="299" spans="1:8" hidden="1" x14ac:dyDescent="0.2">
      <c r="A299" s="25" t="s">
        <v>2234</v>
      </c>
      <c r="B299" s="25" t="s">
        <v>2233</v>
      </c>
      <c r="C299" s="24">
        <v>0</v>
      </c>
      <c r="D299" s="24">
        <v>0</v>
      </c>
      <c r="E299" s="24">
        <v>0</v>
      </c>
      <c r="F299" s="24">
        <v>0</v>
      </c>
      <c r="G299" s="24">
        <v>0</v>
      </c>
      <c r="H299" s="159" t="s">
        <v>1231</v>
      </c>
    </row>
    <row r="300" spans="1:8" hidden="1" x14ac:dyDescent="0.2">
      <c r="A300" s="25" t="s">
        <v>2232</v>
      </c>
      <c r="B300" s="25" t="s">
        <v>2231</v>
      </c>
      <c r="C300" s="24">
        <v>0</v>
      </c>
      <c r="D300" s="24">
        <v>0</v>
      </c>
      <c r="E300" s="24">
        <v>0</v>
      </c>
      <c r="F300" s="24">
        <v>0</v>
      </c>
      <c r="G300" s="24">
        <v>0</v>
      </c>
      <c r="H300" s="159" t="s">
        <v>1231</v>
      </c>
    </row>
    <row r="301" spans="1:8" hidden="1" x14ac:dyDescent="0.2">
      <c r="A301" s="25" t="s">
        <v>2230</v>
      </c>
      <c r="B301" s="25" t="s">
        <v>2229</v>
      </c>
      <c r="C301" s="24">
        <v>0</v>
      </c>
      <c r="D301" s="24">
        <v>0</v>
      </c>
      <c r="E301" s="24">
        <v>0</v>
      </c>
      <c r="F301" s="24">
        <v>0</v>
      </c>
      <c r="G301" s="24">
        <v>0</v>
      </c>
      <c r="H301" s="159" t="s">
        <v>1231</v>
      </c>
    </row>
    <row r="302" spans="1:8" x14ac:dyDescent="0.2">
      <c r="A302" s="25" t="s">
        <v>2228</v>
      </c>
      <c r="B302" s="25" t="s">
        <v>2227</v>
      </c>
      <c r="C302" s="24">
        <v>5568</v>
      </c>
      <c r="D302" s="24">
        <v>5568</v>
      </c>
      <c r="E302" s="24">
        <v>0</v>
      </c>
      <c r="F302" s="24">
        <v>0</v>
      </c>
      <c r="G302" s="24">
        <v>0</v>
      </c>
      <c r="H302" s="159" t="s">
        <v>1231</v>
      </c>
    </row>
    <row r="303" spans="1:8" hidden="1" x14ac:dyDescent="0.2">
      <c r="A303" s="25" t="s">
        <v>2226</v>
      </c>
      <c r="B303" s="25" t="s">
        <v>2225</v>
      </c>
      <c r="C303" s="24">
        <v>0</v>
      </c>
      <c r="D303" s="24">
        <v>0</v>
      </c>
      <c r="E303" s="24">
        <v>0</v>
      </c>
      <c r="F303" s="24">
        <v>0</v>
      </c>
      <c r="G303" s="24">
        <v>0</v>
      </c>
      <c r="H303" s="159" t="s">
        <v>1231</v>
      </c>
    </row>
    <row r="304" spans="1:8" hidden="1" x14ac:dyDescent="0.2">
      <c r="A304" s="25" t="s">
        <v>2224</v>
      </c>
      <c r="B304" s="25" t="s">
        <v>2223</v>
      </c>
      <c r="C304" s="24">
        <v>0</v>
      </c>
      <c r="D304" s="24">
        <v>0</v>
      </c>
      <c r="E304" s="24">
        <v>0</v>
      </c>
      <c r="F304" s="24">
        <v>0</v>
      </c>
      <c r="G304" s="24">
        <v>0</v>
      </c>
      <c r="H304" s="159" t="s">
        <v>1231</v>
      </c>
    </row>
    <row r="305" spans="1:8" hidden="1" x14ac:dyDescent="0.2">
      <c r="A305" s="25" t="s">
        <v>2222</v>
      </c>
      <c r="B305" s="25" t="s">
        <v>2221</v>
      </c>
      <c r="C305" s="24">
        <v>0</v>
      </c>
      <c r="D305" s="24">
        <v>0</v>
      </c>
      <c r="E305" s="24">
        <v>0</v>
      </c>
      <c r="F305" s="24">
        <v>0</v>
      </c>
      <c r="G305" s="24">
        <v>0</v>
      </c>
      <c r="H305" s="159" t="s">
        <v>1231</v>
      </c>
    </row>
    <row r="306" spans="1:8" x14ac:dyDescent="0.2">
      <c r="A306" s="25" t="s">
        <v>2220</v>
      </c>
      <c r="B306" s="25" t="s">
        <v>2219</v>
      </c>
      <c r="C306" s="24">
        <v>50580.639999999999</v>
      </c>
      <c r="D306" s="24">
        <v>50580.639999999999</v>
      </c>
      <c r="E306" s="24">
        <v>0</v>
      </c>
      <c r="F306" s="24">
        <v>0</v>
      </c>
      <c r="G306" s="24">
        <v>0</v>
      </c>
      <c r="H306" s="159" t="s">
        <v>1231</v>
      </c>
    </row>
    <row r="307" spans="1:8" hidden="1" x14ac:dyDescent="0.2">
      <c r="A307" s="25" t="s">
        <v>2218</v>
      </c>
      <c r="B307" s="25" t="s">
        <v>2217</v>
      </c>
      <c r="C307" s="24">
        <v>0</v>
      </c>
      <c r="D307" s="24">
        <v>0</v>
      </c>
      <c r="E307" s="24">
        <v>0</v>
      </c>
      <c r="F307" s="24">
        <v>0</v>
      </c>
      <c r="G307" s="24">
        <v>0</v>
      </c>
      <c r="H307" s="159" t="s">
        <v>1231</v>
      </c>
    </row>
    <row r="308" spans="1:8" hidden="1" x14ac:dyDescent="0.2">
      <c r="A308" s="25" t="s">
        <v>2216</v>
      </c>
      <c r="B308" s="25" t="s">
        <v>2215</v>
      </c>
      <c r="C308" s="24">
        <v>0</v>
      </c>
      <c r="D308" s="24">
        <v>0</v>
      </c>
      <c r="E308" s="24">
        <v>0</v>
      </c>
      <c r="F308" s="24">
        <v>0</v>
      </c>
      <c r="G308" s="24">
        <v>0</v>
      </c>
      <c r="H308" s="159" t="s">
        <v>1231</v>
      </c>
    </row>
    <row r="309" spans="1:8" x14ac:dyDescent="0.2">
      <c r="A309" s="25" t="s">
        <v>2214</v>
      </c>
      <c r="B309" s="25" t="s">
        <v>2213</v>
      </c>
      <c r="C309" s="24">
        <v>3763.07</v>
      </c>
      <c r="D309" s="24">
        <v>3763.07</v>
      </c>
      <c r="E309" s="24">
        <v>0</v>
      </c>
      <c r="F309" s="24">
        <v>0</v>
      </c>
      <c r="G309" s="24">
        <v>0</v>
      </c>
      <c r="H309" s="159" t="s">
        <v>1231</v>
      </c>
    </row>
    <row r="310" spans="1:8" hidden="1" x14ac:dyDescent="0.2">
      <c r="A310" s="25" t="s">
        <v>2212</v>
      </c>
      <c r="B310" s="25" t="s">
        <v>2211</v>
      </c>
      <c r="C310" s="24">
        <v>0</v>
      </c>
      <c r="D310" s="24">
        <v>0</v>
      </c>
      <c r="E310" s="24">
        <v>0</v>
      </c>
      <c r="F310" s="24">
        <v>0</v>
      </c>
      <c r="G310" s="24">
        <v>0</v>
      </c>
      <c r="H310" s="159" t="s">
        <v>1231</v>
      </c>
    </row>
    <row r="311" spans="1:8" hidden="1" x14ac:dyDescent="0.2">
      <c r="A311" s="25" t="s">
        <v>2210</v>
      </c>
      <c r="B311" s="25" t="s">
        <v>2209</v>
      </c>
      <c r="C311" s="24">
        <v>0</v>
      </c>
      <c r="D311" s="24">
        <v>0</v>
      </c>
      <c r="E311" s="24">
        <v>0</v>
      </c>
      <c r="F311" s="24">
        <v>0</v>
      </c>
      <c r="G311" s="24">
        <v>0</v>
      </c>
      <c r="H311" s="159" t="s">
        <v>1231</v>
      </c>
    </row>
    <row r="312" spans="1:8" hidden="1" x14ac:dyDescent="0.2">
      <c r="A312" s="25" t="s">
        <v>2208</v>
      </c>
      <c r="B312" s="25" t="s">
        <v>2207</v>
      </c>
      <c r="C312" s="24">
        <v>0</v>
      </c>
      <c r="D312" s="24">
        <v>0</v>
      </c>
      <c r="E312" s="24">
        <v>0</v>
      </c>
      <c r="F312" s="24">
        <v>0</v>
      </c>
      <c r="G312" s="24">
        <v>0</v>
      </c>
      <c r="H312" s="159" t="s">
        <v>1231</v>
      </c>
    </row>
    <row r="313" spans="1:8" x14ac:dyDescent="0.2">
      <c r="A313" s="25" t="s">
        <v>2206</v>
      </c>
      <c r="B313" s="25" t="s">
        <v>2205</v>
      </c>
      <c r="C313" s="24">
        <v>4000</v>
      </c>
      <c r="D313" s="24">
        <v>4000</v>
      </c>
      <c r="E313" s="24">
        <v>0</v>
      </c>
      <c r="F313" s="24">
        <v>0</v>
      </c>
      <c r="G313" s="24">
        <v>0</v>
      </c>
      <c r="H313" s="159" t="s">
        <v>1231</v>
      </c>
    </row>
    <row r="314" spans="1:8" hidden="1" x14ac:dyDescent="0.2">
      <c r="A314" s="25" t="s">
        <v>2204</v>
      </c>
      <c r="B314" s="25" t="s">
        <v>2203</v>
      </c>
      <c r="C314" s="24">
        <v>0</v>
      </c>
      <c r="D314" s="24">
        <v>0</v>
      </c>
      <c r="E314" s="24">
        <v>0</v>
      </c>
      <c r="F314" s="24">
        <v>0</v>
      </c>
      <c r="G314" s="24">
        <v>0</v>
      </c>
      <c r="H314" s="159" t="s">
        <v>1231</v>
      </c>
    </row>
    <row r="315" spans="1:8" hidden="1" x14ac:dyDescent="0.2">
      <c r="A315" s="25" t="s">
        <v>2202</v>
      </c>
      <c r="B315" s="25" t="s">
        <v>2201</v>
      </c>
      <c r="C315" s="24">
        <v>0</v>
      </c>
      <c r="D315" s="24">
        <v>0</v>
      </c>
      <c r="E315" s="24">
        <v>0</v>
      </c>
      <c r="F315" s="24">
        <v>0</v>
      </c>
      <c r="G315" s="24">
        <v>0</v>
      </c>
      <c r="H315" s="159" t="s">
        <v>1231</v>
      </c>
    </row>
    <row r="316" spans="1:8" hidden="1" x14ac:dyDescent="0.2">
      <c r="A316" s="25" t="s">
        <v>2200</v>
      </c>
      <c r="B316" s="25" t="s">
        <v>2199</v>
      </c>
      <c r="C316" s="24">
        <v>0</v>
      </c>
      <c r="D316" s="24">
        <v>0</v>
      </c>
      <c r="E316" s="24">
        <v>0</v>
      </c>
      <c r="F316" s="24">
        <v>0</v>
      </c>
      <c r="G316" s="24">
        <v>0</v>
      </c>
      <c r="H316" s="159" t="s">
        <v>1231</v>
      </c>
    </row>
    <row r="317" spans="1:8" hidden="1" x14ac:dyDescent="0.2">
      <c r="A317" s="25" t="s">
        <v>2198</v>
      </c>
      <c r="B317" s="25" t="s">
        <v>2197</v>
      </c>
      <c r="C317" s="24">
        <v>0</v>
      </c>
      <c r="D317" s="24">
        <v>0</v>
      </c>
      <c r="E317" s="24">
        <v>0</v>
      </c>
      <c r="F317" s="24">
        <v>0</v>
      </c>
      <c r="G317" s="24">
        <v>0</v>
      </c>
      <c r="H317" s="159" t="s">
        <v>1231</v>
      </c>
    </row>
    <row r="318" spans="1:8" hidden="1" x14ac:dyDescent="0.2">
      <c r="A318" s="25" t="s">
        <v>2196</v>
      </c>
      <c r="B318" s="25" t="s">
        <v>2195</v>
      </c>
      <c r="C318" s="24">
        <v>0</v>
      </c>
      <c r="D318" s="24">
        <v>0</v>
      </c>
      <c r="E318" s="24">
        <v>0</v>
      </c>
      <c r="F318" s="24">
        <v>0</v>
      </c>
      <c r="G318" s="24">
        <v>0</v>
      </c>
      <c r="H318" s="159" t="s">
        <v>1231</v>
      </c>
    </row>
    <row r="319" spans="1:8" x14ac:dyDescent="0.2">
      <c r="A319" s="25" t="s">
        <v>2194</v>
      </c>
      <c r="B319" s="25" t="s">
        <v>2193</v>
      </c>
      <c r="C319" s="24">
        <v>19878.71</v>
      </c>
      <c r="D319" s="24">
        <v>19878.71</v>
      </c>
      <c r="E319" s="24">
        <v>0</v>
      </c>
      <c r="F319" s="24">
        <v>0</v>
      </c>
      <c r="G319" s="24">
        <v>0</v>
      </c>
      <c r="H319" s="159" t="s">
        <v>1231</v>
      </c>
    </row>
    <row r="320" spans="1:8" x14ac:dyDescent="0.2">
      <c r="A320" s="25" t="s">
        <v>2192</v>
      </c>
      <c r="B320" s="25" t="s">
        <v>2191</v>
      </c>
      <c r="C320" s="24">
        <v>20787.2</v>
      </c>
      <c r="D320" s="24">
        <v>20787.2</v>
      </c>
      <c r="E320" s="24">
        <v>0</v>
      </c>
      <c r="F320" s="24">
        <v>0</v>
      </c>
      <c r="G320" s="24">
        <v>0</v>
      </c>
      <c r="H320" s="159" t="s">
        <v>1231</v>
      </c>
    </row>
    <row r="321" spans="1:8" x14ac:dyDescent="0.2">
      <c r="A321" s="25" t="s">
        <v>2190</v>
      </c>
      <c r="B321" s="25" t="s">
        <v>2189</v>
      </c>
      <c r="C321" s="24">
        <v>11205.6</v>
      </c>
      <c r="D321" s="24">
        <v>11205.6</v>
      </c>
      <c r="E321" s="24">
        <v>0</v>
      </c>
      <c r="F321" s="24">
        <v>0</v>
      </c>
      <c r="G321" s="24">
        <v>0</v>
      </c>
      <c r="H321" s="159" t="s">
        <v>1231</v>
      </c>
    </row>
    <row r="322" spans="1:8" hidden="1" x14ac:dyDescent="0.2">
      <c r="A322" s="25" t="s">
        <v>2188</v>
      </c>
      <c r="B322" s="25" t="s">
        <v>2187</v>
      </c>
      <c r="C322" s="24">
        <v>0</v>
      </c>
      <c r="D322" s="24">
        <v>0</v>
      </c>
      <c r="E322" s="24">
        <v>0</v>
      </c>
      <c r="F322" s="24">
        <v>0</v>
      </c>
      <c r="G322" s="24">
        <v>0</v>
      </c>
      <c r="H322" s="159" t="s">
        <v>1231</v>
      </c>
    </row>
    <row r="323" spans="1:8" ht="20.399999999999999" hidden="1" x14ac:dyDescent="0.2">
      <c r="A323" s="25" t="s">
        <v>2186</v>
      </c>
      <c r="B323" s="25" t="s">
        <v>2185</v>
      </c>
      <c r="C323" s="24">
        <v>0</v>
      </c>
      <c r="D323" s="24">
        <v>0</v>
      </c>
      <c r="E323" s="24">
        <v>0</v>
      </c>
      <c r="F323" s="24">
        <v>0</v>
      </c>
      <c r="G323" s="24">
        <v>0</v>
      </c>
      <c r="H323" s="159" t="s">
        <v>1231</v>
      </c>
    </row>
    <row r="324" spans="1:8" x14ac:dyDescent="0.2">
      <c r="A324" s="25" t="s">
        <v>2184</v>
      </c>
      <c r="B324" s="25" t="s">
        <v>2183</v>
      </c>
      <c r="C324" s="24">
        <v>28715.81</v>
      </c>
      <c r="D324" s="24">
        <v>28715.81</v>
      </c>
      <c r="E324" s="24">
        <v>0</v>
      </c>
      <c r="F324" s="24">
        <v>0</v>
      </c>
      <c r="G324" s="24">
        <v>0</v>
      </c>
      <c r="H324" s="159" t="s">
        <v>1231</v>
      </c>
    </row>
    <row r="325" spans="1:8" x14ac:dyDescent="0.2">
      <c r="A325" s="25" t="s">
        <v>2182</v>
      </c>
      <c r="B325" s="25" t="s">
        <v>2181</v>
      </c>
      <c r="C325" s="24">
        <v>236990</v>
      </c>
      <c r="D325" s="24">
        <v>236990</v>
      </c>
      <c r="E325" s="24">
        <v>0</v>
      </c>
      <c r="F325" s="24">
        <v>0</v>
      </c>
      <c r="G325" s="24">
        <v>0</v>
      </c>
      <c r="H325" s="159" t="s">
        <v>1231</v>
      </c>
    </row>
    <row r="326" spans="1:8" hidden="1" x14ac:dyDescent="0.2">
      <c r="A326" s="25" t="s">
        <v>2180</v>
      </c>
      <c r="B326" s="25" t="s">
        <v>2179</v>
      </c>
      <c r="C326" s="24">
        <v>0</v>
      </c>
      <c r="D326" s="24">
        <v>0</v>
      </c>
      <c r="E326" s="24">
        <v>0</v>
      </c>
      <c r="F326" s="24">
        <v>0</v>
      </c>
      <c r="G326" s="24">
        <v>0</v>
      </c>
      <c r="H326" s="159" t="s">
        <v>1231</v>
      </c>
    </row>
    <row r="327" spans="1:8" x14ac:dyDescent="0.2">
      <c r="A327" s="25" t="s">
        <v>2178</v>
      </c>
      <c r="B327" s="25" t="s">
        <v>2177</v>
      </c>
      <c r="C327" s="24">
        <v>5999.52</v>
      </c>
      <c r="D327" s="24">
        <v>5999.52</v>
      </c>
      <c r="E327" s="24">
        <v>0</v>
      </c>
      <c r="F327" s="24">
        <v>0</v>
      </c>
      <c r="G327" s="24">
        <v>0</v>
      </c>
      <c r="H327" s="159" t="s">
        <v>1231</v>
      </c>
    </row>
    <row r="328" spans="1:8" x14ac:dyDescent="0.2">
      <c r="A328" s="25" t="s">
        <v>2176</v>
      </c>
      <c r="B328" s="25" t="s">
        <v>2175</v>
      </c>
      <c r="C328" s="24">
        <v>28300</v>
      </c>
      <c r="D328" s="24">
        <v>28300</v>
      </c>
      <c r="E328" s="24">
        <v>0</v>
      </c>
      <c r="F328" s="24">
        <v>0</v>
      </c>
      <c r="G328" s="24">
        <v>0</v>
      </c>
      <c r="H328" s="159" t="s">
        <v>1231</v>
      </c>
    </row>
    <row r="329" spans="1:8" x14ac:dyDescent="0.2">
      <c r="A329" s="25" t="s">
        <v>2174</v>
      </c>
      <c r="B329" s="25" t="s">
        <v>2173</v>
      </c>
      <c r="C329" s="24">
        <v>4020.56</v>
      </c>
      <c r="D329" s="24">
        <v>4020.56</v>
      </c>
      <c r="E329" s="24">
        <v>0</v>
      </c>
      <c r="F329" s="24">
        <v>0</v>
      </c>
      <c r="G329" s="24">
        <v>0</v>
      </c>
      <c r="H329" s="159" t="s">
        <v>1231</v>
      </c>
    </row>
    <row r="330" spans="1:8" hidden="1" x14ac:dyDescent="0.2">
      <c r="A330" s="25" t="s">
        <v>2172</v>
      </c>
      <c r="B330" s="25" t="s">
        <v>2171</v>
      </c>
      <c r="C330" s="24">
        <v>0</v>
      </c>
      <c r="D330" s="24">
        <v>0</v>
      </c>
      <c r="E330" s="24">
        <v>0</v>
      </c>
      <c r="F330" s="24">
        <v>0</v>
      </c>
      <c r="G330" s="24">
        <v>0</v>
      </c>
      <c r="H330" s="159" t="s">
        <v>1231</v>
      </c>
    </row>
    <row r="331" spans="1:8" hidden="1" x14ac:dyDescent="0.2">
      <c r="A331" s="25" t="s">
        <v>2170</v>
      </c>
      <c r="B331" s="25" t="s">
        <v>2169</v>
      </c>
      <c r="C331" s="24">
        <v>0</v>
      </c>
      <c r="D331" s="24">
        <v>0</v>
      </c>
      <c r="E331" s="24">
        <v>0</v>
      </c>
      <c r="F331" s="24">
        <v>0</v>
      </c>
      <c r="G331" s="24">
        <v>0</v>
      </c>
      <c r="H331" s="159" t="s">
        <v>1231</v>
      </c>
    </row>
    <row r="332" spans="1:8" hidden="1" x14ac:dyDescent="0.2">
      <c r="A332" s="25" t="s">
        <v>2168</v>
      </c>
      <c r="B332" s="25" t="s">
        <v>2167</v>
      </c>
      <c r="C332" s="24">
        <v>0</v>
      </c>
      <c r="D332" s="24">
        <v>0</v>
      </c>
      <c r="E332" s="24">
        <v>0</v>
      </c>
      <c r="F332" s="24">
        <v>0</v>
      </c>
      <c r="G332" s="24">
        <v>0</v>
      </c>
      <c r="H332" s="159" t="s">
        <v>1231</v>
      </c>
    </row>
    <row r="333" spans="1:8" hidden="1" x14ac:dyDescent="0.2">
      <c r="A333" s="25" t="s">
        <v>2166</v>
      </c>
      <c r="B333" s="25" t="s">
        <v>2165</v>
      </c>
      <c r="C333" s="24">
        <v>0</v>
      </c>
      <c r="D333" s="24">
        <v>0</v>
      </c>
      <c r="E333" s="24">
        <v>0</v>
      </c>
      <c r="F333" s="24">
        <v>0</v>
      </c>
      <c r="G333" s="24">
        <v>0</v>
      </c>
      <c r="H333" s="159" t="s">
        <v>1231</v>
      </c>
    </row>
    <row r="334" spans="1:8" x14ac:dyDescent="0.2">
      <c r="A334" s="25" t="s">
        <v>2164</v>
      </c>
      <c r="B334" s="25" t="s">
        <v>2163</v>
      </c>
      <c r="C334" s="24">
        <v>8769.6</v>
      </c>
      <c r="D334" s="24">
        <v>8769.6</v>
      </c>
      <c r="E334" s="24">
        <v>0</v>
      </c>
      <c r="F334" s="24">
        <v>0</v>
      </c>
      <c r="G334" s="24">
        <v>0</v>
      </c>
      <c r="H334" s="159" t="s">
        <v>1231</v>
      </c>
    </row>
    <row r="335" spans="1:8" x14ac:dyDescent="0.2">
      <c r="A335" s="25" t="s">
        <v>2162</v>
      </c>
      <c r="B335" s="25" t="s">
        <v>2161</v>
      </c>
      <c r="C335" s="24">
        <v>89912.639999999999</v>
      </c>
      <c r="D335" s="24">
        <v>89912.639999999999</v>
      </c>
      <c r="E335" s="24">
        <v>0</v>
      </c>
      <c r="F335" s="24">
        <v>0</v>
      </c>
      <c r="G335" s="24">
        <v>0</v>
      </c>
      <c r="H335" s="159" t="s">
        <v>1231</v>
      </c>
    </row>
    <row r="336" spans="1:8" x14ac:dyDescent="0.2">
      <c r="A336" s="25" t="s">
        <v>2160</v>
      </c>
      <c r="B336" s="25" t="s">
        <v>2159</v>
      </c>
      <c r="C336" s="24">
        <v>116928</v>
      </c>
      <c r="D336" s="24">
        <v>116928</v>
      </c>
      <c r="E336" s="24">
        <v>0</v>
      </c>
      <c r="F336" s="24">
        <v>0</v>
      </c>
      <c r="G336" s="24">
        <v>0</v>
      </c>
      <c r="H336" s="159" t="s">
        <v>1231</v>
      </c>
    </row>
    <row r="337" spans="1:8" x14ac:dyDescent="0.2">
      <c r="A337" s="25" t="s">
        <v>2158</v>
      </c>
      <c r="B337" s="25" t="s">
        <v>2157</v>
      </c>
      <c r="C337" s="24">
        <v>2146</v>
      </c>
      <c r="D337" s="24">
        <v>2146</v>
      </c>
      <c r="E337" s="24">
        <v>0</v>
      </c>
      <c r="F337" s="24">
        <v>0</v>
      </c>
      <c r="G337" s="24">
        <v>0</v>
      </c>
      <c r="H337" s="159" t="s">
        <v>1231</v>
      </c>
    </row>
    <row r="338" spans="1:8" hidden="1" x14ac:dyDescent="0.2">
      <c r="A338" s="25" t="s">
        <v>2156</v>
      </c>
      <c r="B338" s="25" t="s">
        <v>1946</v>
      </c>
      <c r="C338" s="24">
        <v>0</v>
      </c>
      <c r="D338" s="24">
        <v>0</v>
      </c>
      <c r="E338" s="24">
        <v>0</v>
      </c>
      <c r="F338" s="24">
        <v>0</v>
      </c>
      <c r="G338" s="24">
        <v>0</v>
      </c>
      <c r="H338" s="159" t="s">
        <v>1231</v>
      </c>
    </row>
    <row r="339" spans="1:8" x14ac:dyDescent="0.2">
      <c r="A339" s="25" t="s">
        <v>2155</v>
      </c>
      <c r="B339" s="25" t="s">
        <v>2154</v>
      </c>
      <c r="C339" s="24">
        <v>3749.41</v>
      </c>
      <c r="D339" s="24">
        <v>3749.41</v>
      </c>
      <c r="E339" s="24">
        <v>0</v>
      </c>
      <c r="F339" s="24">
        <v>0</v>
      </c>
      <c r="G339" s="24">
        <v>0</v>
      </c>
      <c r="H339" s="159" t="s">
        <v>1231</v>
      </c>
    </row>
    <row r="340" spans="1:8" x14ac:dyDescent="0.2">
      <c r="A340" s="25" t="s">
        <v>2153</v>
      </c>
      <c r="B340" s="25" t="s">
        <v>2152</v>
      </c>
      <c r="C340" s="24">
        <v>253586.62</v>
      </c>
      <c r="D340" s="24">
        <v>253586.62</v>
      </c>
      <c r="E340" s="24">
        <v>0</v>
      </c>
      <c r="F340" s="24">
        <v>0</v>
      </c>
      <c r="G340" s="24">
        <v>0</v>
      </c>
      <c r="H340" s="159" t="s">
        <v>1231</v>
      </c>
    </row>
    <row r="341" spans="1:8" x14ac:dyDescent="0.2">
      <c r="A341" s="25" t="s">
        <v>2151</v>
      </c>
      <c r="B341" s="25" t="s">
        <v>2150</v>
      </c>
      <c r="C341" s="24">
        <v>3170.46</v>
      </c>
      <c r="D341" s="24">
        <v>3170.46</v>
      </c>
      <c r="E341" s="24">
        <v>0</v>
      </c>
      <c r="F341" s="24">
        <v>0</v>
      </c>
      <c r="G341" s="24">
        <v>0</v>
      </c>
      <c r="H341" s="159" t="s">
        <v>1231</v>
      </c>
    </row>
    <row r="342" spans="1:8" x14ac:dyDescent="0.2">
      <c r="A342" s="25" t="s">
        <v>2149</v>
      </c>
      <c r="B342" s="25" t="s">
        <v>2148</v>
      </c>
      <c r="C342" s="24">
        <v>123430.42</v>
      </c>
      <c r="D342" s="24">
        <v>123430.42</v>
      </c>
      <c r="E342" s="24">
        <v>0</v>
      </c>
      <c r="F342" s="24">
        <v>0</v>
      </c>
      <c r="G342" s="24">
        <v>0</v>
      </c>
      <c r="H342" s="159" t="s">
        <v>1231</v>
      </c>
    </row>
    <row r="343" spans="1:8" x14ac:dyDescent="0.2">
      <c r="A343" s="25" t="s">
        <v>2147</v>
      </c>
      <c r="B343" s="25" t="s">
        <v>2146</v>
      </c>
      <c r="C343" s="24">
        <v>240716.15</v>
      </c>
      <c r="D343" s="24">
        <v>240716.15</v>
      </c>
      <c r="E343" s="24">
        <v>0</v>
      </c>
      <c r="F343" s="24">
        <v>0</v>
      </c>
      <c r="G343" s="24">
        <v>0</v>
      </c>
      <c r="H343" s="159" t="s">
        <v>1231</v>
      </c>
    </row>
    <row r="344" spans="1:8" x14ac:dyDescent="0.2">
      <c r="A344" s="25" t="s">
        <v>2145</v>
      </c>
      <c r="B344" s="25" t="s">
        <v>2144</v>
      </c>
      <c r="C344" s="24">
        <v>143000.44</v>
      </c>
      <c r="D344" s="24">
        <v>143000.44</v>
      </c>
      <c r="E344" s="24">
        <v>0</v>
      </c>
      <c r="F344" s="24">
        <v>0</v>
      </c>
      <c r="G344" s="24">
        <v>0</v>
      </c>
      <c r="H344" s="159" t="s">
        <v>1231</v>
      </c>
    </row>
    <row r="345" spans="1:8" x14ac:dyDescent="0.2">
      <c r="A345" s="25" t="s">
        <v>2143</v>
      </c>
      <c r="B345" s="25" t="s">
        <v>2142</v>
      </c>
      <c r="C345" s="24">
        <v>66966.429999999993</v>
      </c>
      <c r="D345" s="24">
        <v>66966.429999999993</v>
      </c>
      <c r="E345" s="24">
        <v>0</v>
      </c>
      <c r="F345" s="24">
        <v>0</v>
      </c>
      <c r="G345" s="24">
        <v>0</v>
      </c>
      <c r="H345" s="159" t="s">
        <v>1231</v>
      </c>
    </row>
    <row r="346" spans="1:8" x14ac:dyDescent="0.2">
      <c r="A346" s="25" t="s">
        <v>2141</v>
      </c>
      <c r="B346" s="25" t="s">
        <v>2140</v>
      </c>
      <c r="C346" s="24">
        <v>316.98</v>
      </c>
      <c r="D346" s="24">
        <v>316.98</v>
      </c>
      <c r="E346" s="24">
        <v>0</v>
      </c>
      <c r="F346" s="24">
        <v>0</v>
      </c>
      <c r="G346" s="24">
        <v>0</v>
      </c>
      <c r="H346" s="159" t="s">
        <v>1231</v>
      </c>
    </row>
    <row r="347" spans="1:8" x14ac:dyDescent="0.2">
      <c r="A347" s="25" t="s">
        <v>2139</v>
      </c>
      <c r="B347" s="25" t="s">
        <v>2138</v>
      </c>
      <c r="C347" s="24">
        <v>90274</v>
      </c>
      <c r="D347" s="24">
        <v>90274</v>
      </c>
      <c r="E347" s="24">
        <v>0</v>
      </c>
      <c r="F347" s="24">
        <v>0</v>
      </c>
      <c r="G347" s="24">
        <v>0</v>
      </c>
      <c r="H347" s="159" t="s">
        <v>1231</v>
      </c>
    </row>
    <row r="348" spans="1:8" x14ac:dyDescent="0.2">
      <c r="A348" s="25" t="s">
        <v>2137</v>
      </c>
      <c r="B348" s="25" t="s">
        <v>476</v>
      </c>
      <c r="C348" s="24">
        <v>129690.54</v>
      </c>
      <c r="D348" s="24">
        <v>129690.54</v>
      </c>
      <c r="E348" s="24">
        <v>0</v>
      </c>
      <c r="F348" s="24">
        <v>0</v>
      </c>
      <c r="G348" s="24">
        <v>0</v>
      </c>
      <c r="H348" s="159" t="s">
        <v>1231</v>
      </c>
    </row>
    <row r="349" spans="1:8" x14ac:dyDescent="0.2">
      <c r="A349" s="25" t="s">
        <v>2136</v>
      </c>
      <c r="B349" s="25" t="s">
        <v>2135</v>
      </c>
      <c r="C349" s="24">
        <v>221624.72</v>
      </c>
      <c r="D349" s="24">
        <v>221624.72</v>
      </c>
      <c r="E349" s="24">
        <v>0</v>
      </c>
      <c r="F349" s="24">
        <v>0</v>
      </c>
      <c r="G349" s="24">
        <v>0</v>
      </c>
      <c r="H349" s="159" t="s">
        <v>1231</v>
      </c>
    </row>
    <row r="350" spans="1:8" x14ac:dyDescent="0.2">
      <c r="A350" s="25" t="s">
        <v>2134</v>
      </c>
      <c r="B350" s="25" t="s">
        <v>2133</v>
      </c>
      <c r="C350" s="24">
        <v>265.58999999999997</v>
      </c>
      <c r="D350" s="24">
        <v>265.58999999999997</v>
      </c>
      <c r="E350" s="24">
        <v>0</v>
      </c>
      <c r="F350" s="24">
        <v>0</v>
      </c>
      <c r="G350" s="24">
        <v>0</v>
      </c>
      <c r="H350" s="159" t="s">
        <v>1231</v>
      </c>
    </row>
    <row r="351" spans="1:8" x14ac:dyDescent="0.2">
      <c r="A351" s="25" t="s">
        <v>2132</v>
      </c>
      <c r="B351" s="25" t="s">
        <v>2131</v>
      </c>
      <c r="C351" s="24">
        <v>928157.71</v>
      </c>
      <c r="D351" s="24">
        <v>928157.71</v>
      </c>
      <c r="E351" s="24">
        <v>0</v>
      </c>
      <c r="F351" s="24">
        <v>0</v>
      </c>
      <c r="G351" s="24">
        <v>0</v>
      </c>
      <c r="H351" s="159" t="s">
        <v>1231</v>
      </c>
    </row>
    <row r="352" spans="1:8" x14ac:dyDescent="0.2">
      <c r="A352" s="25" t="s">
        <v>2130</v>
      </c>
      <c r="B352" s="25" t="s">
        <v>2129</v>
      </c>
      <c r="C352" s="24">
        <v>16742.54</v>
      </c>
      <c r="D352" s="24">
        <v>16742.54</v>
      </c>
      <c r="E352" s="24">
        <v>0</v>
      </c>
      <c r="F352" s="24">
        <v>0</v>
      </c>
      <c r="G352" s="24">
        <v>0</v>
      </c>
      <c r="H352" s="159" t="s">
        <v>1231</v>
      </c>
    </row>
    <row r="353" spans="1:8" x14ac:dyDescent="0.2">
      <c r="A353" s="25" t="s">
        <v>2128</v>
      </c>
      <c r="B353" s="25" t="s">
        <v>2127</v>
      </c>
      <c r="C353" s="24">
        <v>22.73</v>
      </c>
      <c r="D353" s="24">
        <v>0</v>
      </c>
      <c r="E353" s="24">
        <v>0</v>
      </c>
      <c r="F353" s="24">
        <v>0</v>
      </c>
      <c r="G353" s="24">
        <v>22.73</v>
      </c>
      <c r="H353" s="159" t="s">
        <v>1971</v>
      </c>
    </row>
    <row r="354" spans="1:8" x14ac:dyDescent="0.2">
      <c r="A354" s="25" t="s">
        <v>2126</v>
      </c>
      <c r="B354" s="25" t="s">
        <v>474</v>
      </c>
      <c r="C354" s="24">
        <v>82756.820000000007</v>
      </c>
      <c r="D354" s="24">
        <v>82756.820000000007</v>
      </c>
      <c r="E354" s="24">
        <v>0</v>
      </c>
      <c r="F354" s="24">
        <v>0</v>
      </c>
      <c r="G354" s="24">
        <v>0</v>
      </c>
      <c r="H354" s="159" t="s">
        <v>1231</v>
      </c>
    </row>
    <row r="355" spans="1:8" hidden="1" x14ac:dyDescent="0.2">
      <c r="A355" s="25" t="s">
        <v>2125</v>
      </c>
      <c r="B355" s="25" t="s">
        <v>2124</v>
      </c>
      <c r="C355" s="24">
        <v>0</v>
      </c>
      <c r="D355" s="24">
        <v>0</v>
      </c>
      <c r="E355" s="24">
        <v>0</v>
      </c>
      <c r="F355" s="24">
        <v>0</v>
      </c>
      <c r="G355" s="24">
        <v>0</v>
      </c>
      <c r="H355" s="159" t="s">
        <v>1231</v>
      </c>
    </row>
    <row r="356" spans="1:8" x14ac:dyDescent="0.2">
      <c r="A356" s="25" t="s">
        <v>2123</v>
      </c>
      <c r="B356" s="25" t="s">
        <v>2122</v>
      </c>
      <c r="C356" s="24">
        <v>172.68</v>
      </c>
      <c r="D356" s="24">
        <v>0</v>
      </c>
      <c r="E356" s="24">
        <v>0</v>
      </c>
      <c r="F356" s="24">
        <v>0</v>
      </c>
      <c r="G356" s="24">
        <v>172.68</v>
      </c>
      <c r="H356" s="159" t="s">
        <v>1971</v>
      </c>
    </row>
    <row r="357" spans="1:8" x14ac:dyDescent="0.2">
      <c r="A357" s="25" t="s">
        <v>2121</v>
      </c>
      <c r="B357" s="25" t="s">
        <v>1729</v>
      </c>
      <c r="C357" s="24">
        <v>51</v>
      </c>
      <c r="D357" s="24">
        <v>51</v>
      </c>
      <c r="E357" s="24">
        <v>0</v>
      </c>
      <c r="F357" s="24">
        <v>0</v>
      </c>
      <c r="G357" s="24">
        <v>0</v>
      </c>
      <c r="H357" s="159" t="s">
        <v>1231</v>
      </c>
    </row>
    <row r="358" spans="1:8" x14ac:dyDescent="0.2">
      <c r="A358" s="25" t="s">
        <v>2120</v>
      </c>
      <c r="B358" s="25" t="s">
        <v>2119</v>
      </c>
      <c r="C358" s="24">
        <v>18900</v>
      </c>
      <c r="D358" s="24">
        <v>18900</v>
      </c>
      <c r="E358" s="24">
        <v>0</v>
      </c>
      <c r="F358" s="24">
        <v>0</v>
      </c>
      <c r="G358" s="24">
        <v>0</v>
      </c>
      <c r="H358" s="159" t="s">
        <v>1231</v>
      </c>
    </row>
    <row r="359" spans="1:8" hidden="1" x14ac:dyDescent="0.2">
      <c r="A359" s="25" t="s">
        <v>2118</v>
      </c>
      <c r="B359" s="25" t="s">
        <v>2117</v>
      </c>
      <c r="C359" s="24">
        <v>0</v>
      </c>
      <c r="D359" s="24">
        <v>0</v>
      </c>
      <c r="E359" s="24">
        <v>0</v>
      </c>
      <c r="F359" s="24">
        <v>0</v>
      </c>
      <c r="G359" s="24">
        <v>0</v>
      </c>
      <c r="H359" s="159" t="s">
        <v>1231</v>
      </c>
    </row>
    <row r="360" spans="1:8" x14ac:dyDescent="0.2">
      <c r="A360" s="25" t="s">
        <v>2116</v>
      </c>
      <c r="B360" s="25" t="s">
        <v>2115</v>
      </c>
      <c r="C360" s="24">
        <v>276</v>
      </c>
      <c r="D360" s="24">
        <v>276</v>
      </c>
      <c r="E360" s="24">
        <v>0</v>
      </c>
      <c r="F360" s="24">
        <v>0</v>
      </c>
      <c r="G360" s="24">
        <v>0</v>
      </c>
      <c r="H360" s="159" t="s">
        <v>1231</v>
      </c>
    </row>
    <row r="361" spans="1:8" hidden="1" x14ac:dyDescent="0.2">
      <c r="A361" s="25" t="s">
        <v>2114</v>
      </c>
      <c r="B361" s="25" t="s">
        <v>2113</v>
      </c>
      <c r="C361" s="24">
        <v>0</v>
      </c>
      <c r="D361" s="24">
        <v>0</v>
      </c>
      <c r="E361" s="24">
        <v>0</v>
      </c>
      <c r="F361" s="24">
        <v>0</v>
      </c>
      <c r="G361" s="24">
        <v>0</v>
      </c>
      <c r="H361" s="159" t="s">
        <v>1231</v>
      </c>
    </row>
    <row r="362" spans="1:8" x14ac:dyDescent="0.2">
      <c r="A362" s="25" t="s">
        <v>2112</v>
      </c>
      <c r="B362" s="25" t="s">
        <v>2111</v>
      </c>
      <c r="C362" s="24">
        <v>750.5</v>
      </c>
      <c r="D362" s="24">
        <v>0</v>
      </c>
      <c r="E362" s="24">
        <v>0</v>
      </c>
      <c r="F362" s="24">
        <v>0</v>
      </c>
      <c r="G362" s="24">
        <v>750.5</v>
      </c>
      <c r="H362" s="159" t="s">
        <v>1971</v>
      </c>
    </row>
    <row r="363" spans="1:8" x14ac:dyDescent="0.2">
      <c r="A363" s="25" t="s">
        <v>2110</v>
      </c>
      <c r="B363" s="25" t="s">
        <v>2109</v>
      </c>
      <c r="C363" s="24">
        <v>3920</v>
      </c>
      <c r="D363" s="24">
        <v>0</v>
      </c>
      <c r="E363" s="24">
        <v>0</v>
      </c>
      <c r="F363" s="24">
        <v>0</v>
      </c>
      <c r="G363" s="24">
        <v>3920</v>
      </c>
      <c r="H363" s="159" t="s">
        <v>1971</v>
      </c>
    </row>
    <row r="364" spans="1:8" x14ac:dyDescent="0.2">
      <c r="A364" s="25" t="s">
        <v>2108</v>
      </c>
      <c r="B364" s="25" t="s">
        <v>2107</v>
      </c>
      <c r="C364" s="24">
        <v>147270.07</v>
      </c>
      <c r="D364" s="24">
        <v>147270.07</v>
      </c>
      <c r="E364" s="24">
        <v>0</v>
      </c>
      <c r="F364" s="24">
        <v>0</v>
      </c>
      <c r="G364" s="24">
        <v>0</v>
      </c>
      <c r="H364" s="159" t="s">
        <v>1231</v>
      </c>
    </row>
    <row r="365" spans="1:8" x14ac:dyDescent="0.2">
      <c r="A365" s="25" t="s">
        <v>2106</v>
      </c>
      <c r="B365" s="25" t="s">
        <v>2105</v>
      </c>
      <c r="C365" s="24">
        <v>23837.55</v>
      </c>
      <c r="D365" s="24">
        <v>23837.55</v>
      </c>
      <c r="E365" s="24">
        <v>0</v>
      </c>
      <c r="F365" s="24">
        <v>0</v>
      </c>
      <c r="G365" s="24">
        <v>0</v>
      </c>
      <c r="H365" s="159" t="s">
        <v>1231</v>
      </c>
    </row>
    <row r="366" spans="1:8" x14ac:dyDescent="0.2">
      <c r="A366" s="25" t="s">
        <v>2104</v>
      </c>
      <c r="B366" s="25" t="s">
        <v>2103</v>
      </c>
      <c r="C366" s="24">
        <v>42.97</v>
      </c>
      <c r="D366" s="24">
        <v>0</v>
      </c>
      <c r="E366" s="24">
        <v>0</v>
      </c>
      <c r="F366" s="24">
        <v>0</v>
      </c>
      <c r="G366" s="24">
        <v>42.97</v>
      </c>
      <c r="H366" s="159" t="s">
        <v>1971</v>
      </c>
    </row>
    <row r="367" spans="1:8" x14ac:dyDescent="0.2">
      <c r="A367" s="25" t="s">
        <v>2102</v>
      </c>
      <c r="B367" s="25" t="s">
        <v>2101</v>
      </c>
      <c r="C367" s="24">
        <v>687</v>
      </c>
      <c r="D367" s="24">
        <v>0</v>
      </c>
      <c r="E367" s="24">
        <v>0</v>
      </c>
      <c r="F367" s="24">
        <v>0</v>
      </c>
      <c r="G367" s="24">
        <v>687</v>
      </c>
      <c r="H367" s="159" t="s">
        <v>1971</v>
      </c>
    </row>
    <row r="368" spans="1:8" x14ac:dyDescent="0.2">
      <c r="A368" s="25" t="s">
        <v>2100</v>
      </c>
      <c r="B368" s="25" t="s">
        <v>2099</v>
      </c>
      <c r="C368" s="24">
        <v>2500</v>
      </c>
      <c r="D368" s="24">
        <v>0</v>
      </c>
      <c r="E368" s="24">
        <v>0</v>
      </c>
      <c r="F368" s="24">
        <v>0</v>
      </c>
      <c r="G368" s="24">
        <v>2500</v>
      </c>
      <c r="H368" s="159" t="s">
        <v>1971</v>
      </c>
    </row>
    <row r="369" spans="1:8" x14ac:dyDescent="0.2">
      <c r="A369" s="25" t="s">
        <v>2098</v>
      </c>
      <c r="B369" s="25" t="s">
        <v>2097</v>
      </c>
      <c r="C369" s="24">
        <v>1987.53</v>
      </c>
      <c r="D369" s="24">
        <v>0</v>
      </c>
      <c r="E369" s="24">
        <v>0</v>
      </c>
      <c r="F369" s="24">
        <v>0</v>
      </c>
      <c r="G369" s="24">
        <v>1987.53</v>
      </c>
      <c r="H369" s="159" t="s">
        <v>1971</v>
      </c>
    </row>
    <row r="370" spans="1:8" x14ac:dyDescent="0.2">
      <c r="A370" s="25" t="s">
        <v>2096</v>
      </c>
      <c r="B370" s="25" t="s">
        <v>2095</v>
      </c>
      <c r="C370" s="24">
        <v>2500</v>
      </c>
      <c r="D370" s="24">
        <v>0</v>
      </c>
      <c r="E370" s="24">
        <v>0</v>
      </c>
      <c r="F370" s="24">
        <v>0</v>
      </c>
      <c r="G370" s="24">
        <v>2500</v>
      </c>
      <c r="H370" s="159" t="s">
        <v>1971</v>
      </c>
    </row>
    <row r="371" spans="1:8" x14ac:dyDescent="0.2">
      <c r="A371" s="25" t="s">
        <v>2094</v>
      </c>
      <c r="B371" s="25" t="s">
        <v>2093</v>
      </c>
      <c r="C371" s="24">
        <v>1726.71</v>
      </c>
      <c r="D371" s="24">
        <v>0</v>
      </c>
      <c r="E371" s="24">
        <v>0</v>
      </c>
      <c r="F371" s="24">
        <v>0</v>
      </c>
      <c r="G371" s="24">
        <v>1726.71</v>
      </c>
      <c r="H371" s="159" t="s">
        <v>1971</v>
      </c>
    </row>
    <row r="372" spans="1:8" x14ac:dyDescent="0.2">
      <c r="A372" s="25" t="s">
        <v>2092</v>
      </c>
      <c r="B372" s="25" t="s">
        <v>2091</v>
      </c>
      <c r="C372" s="24">
        <v>5400</v>
      </c>
      <c r="D372" s="24">
        <v>5400</v>
      </c>
      <c r="E372" s="24">
        <v>0</v>
      </c>
      <c r="F372" s="24">
        <v>0</v>
      </c>
      <c r="G372" s="24">
        <v>0</v>
      </c>
      <c r="H372" s="159" t="s">
        <v>1890</v>
      </c>
    </row>
    <row r="373" spans="1:8" hidden="1" x14ac:dyDescent="0.2">
      <c r="A373" s="25" t="s">
        <v>2090</v>
      </c>
      <c r="B373" s="25" t="s">
        <v>2089</v>
      </c>
      <c r="C373" s="24">
        <v>0</v>
      </c>
      <c r="D373" s="24">
        <v>0</v>
      </c>
      <c r="E373" s="24">
        <v>0</v>
      </c>
      <c r="F373" s="24">
        <v>0</v>
      </c>
      <c r="G373" s="24">
        <v>0</v>
      </c>
      <c r="H373" s="159" t="s">
        <v>1231</v>
      </c>
    </row>
    <row r="374" spans="1:8" x14ac:dyDescent="0.2">
      <c r="A374" s="25" t="s">
        <v>2088</v>
      </c>
      <c r="B374" s="25" t="s">
        <v>2087</v>
      </c>
      <c r="C374" s="24">
        <v>890.94</v>
      </c>
      <c r="D374" s="24">
        <v>890.94</v>
      </c>
      <c r="E374" s="24">
        <v>0</v>
      </c>
      <c r="F374" s="24">
        <v>0</v>
      </c>
      <c r="G374" s="24">
        <v>0</v>
      </c>
      <c r="H374" s="159" t="s">
        <v>1231</v>
      </c>
    </row>
    <row r="375" spans="1:8" x14ac:dyDescent="0.2">
      <c r="A375" s="25" t="s">
        <v>2086</v>
      </c>
      <c r="B375" s="25" t="s">
        <v>2085</v>
      </c>
      <c r="C375" s="24">
        <v>200</v>
      </c>
      <c r="D375" s="24">
        <v>0</v>
      </c>
      <c r="E375" s="24">
        <v>0</v>
      </c>
      <c r="F375" s="24">
        <v>0</v>
      </c>
      <c r="G375" s="24">
        <v>200</v>
      </c>
      <c r="H375" s="159" t="s">
        <v>1971</v>
      </c>
    </row>
    <row r="376" spans="1:8" x14ac:dyDescent="0.2">
      <c r="A376" s="25" t="s">
        <v>2084</v>
      </c>
      <c r="B376" s="25" t="s">
        <v>2083</v>
      </c>
      <c r="C376" s="24">
        <v>85.31</v>
      </c>
      <c r="D376" s="24">
        <v>0</v>
      </c>
      <c r="E376" s="24">
        <v>0</v>
      </c>
      <c r="F376" s="24">
        <v>0</v>
      </c>
      <c r="G376" s="24">
        <v>85.31</v>
      </c>
      <c r="H376" s="159" t="s">
        <v>1971</v>
      </c>
    </row>
    <row r="377" spans="1:8" x14ac:dyDescent="0.2">
      <c r="A377" s="25" t="s">
        <v>2082</v>
      </c>
      <c r="B377" s="25" t="s">
        <v>2081</v>
      </c>
      <c r="C377" s="24">
        <v>501.37</v>
      </c>
      <c r="D377" s="24">
        <v>0</v>
      </c>
      <c r="E377" s="24">
        <v>0</v>
      </c>
      <c r="F377" s="24">
        <v>0</v>
      </c>
      <c r="G377" s="24">
        <v>501.37</v>
      </c>
      <c r="H377" s="159" t="s">
        <v>1971</v>
      </c>
    </row>
    <row r="378" spans="1:8" x14ac:dyDescent="0.2">
      <c r="A378" s="25" t="s">
        <v>2080</v>
      </c>
      <c r="B378" s="25" t="s">
        <v>2079</v>
      </c>
      <c r="C378" s="24">
        <v>2114</v>
      </c>
      <c r="D378" s="24">
        <v>0</v>
      </c>
      <c r="E378" s="24">
        <v>0</v>
      </c>
      <c r="F378" s="24">
        <v>0</v>
      </c>
      <c r="G378" s="24">
        <v>2114</v>
      </c>
      <c r="H378" s="159" t="s">
        <v>1971</v>
      </c>
    </row>
    <row r="379" spans="1:8" x14ac:dyDescent="0.2">
      <c r="A379" s="25" t="s">
        <v>2078</v>
      </c>
      <c r="B379" s="25" t="s">
        <v>2077</v>
      </c>
      <c r="C379" s="24">
        <v>600</v>
      </c>
      <c r="D379" s="24">
        <v>0</v>
      </c>
      <c r="E379" s="24">
        <v>0</v>
      </c>
      <c r="F379" s="24">
        <v>0</v>
      </c>
      <c r="G379" s="24">
        <v>600</v>
      </c>
      <c r="H379" s="159" t="s">
        <v>1971</v>
      </c>
    </row>
    <row r="380" spans="1:8" x14ac:dyDescent="0.2">
      <c r="A380" s="25" t="s">
        <v>2076</v>
      </c>
      <c r="B380" s="25" t="s">
        <v>2075</v>
      </c>
      <c r="C380" s="24">
        <v>619.1</v>
      </c>
      <c r="D380" s="24">
        <v>0</v>
      </c>
      <c r="E380" s="24">
        <v>0</v>
      </c>
      <c r="F380" s="24">
        <v>0</v>
      </c>
      <c r="G380" s="24">
        <v>619.1</v>
      </c>
      <c r="H380" s="159" t="s">
        <v>1971</v>
      </c>
    </row>
    <row r="381" spans="1:8" x14ac:dyDescent="0.2">
      <c r="A381" s="25" t="s">
        <v>2074</v>
      </c>
      <c r="B381" s="25" t="s">
        <v>2073</v>
      </c>
      <c r="C381" s="24">
        <v>200</v>
      </c>
      <c r="D381" s="24">
        <v>0</v>
      </c>
      <c r="E381" s="24">
        <v>0</v>
      </c>
      <c r="F381" s="24">
        <v>0</v>
      </c>
      <c r="G381" s="24">
        <v>200</v>
      </c>
      <c r="H381" s="159" t="s">
        <v>1971</v>
      </c>
    </row>
    <row r="382" spans="1:8" hidden="1" x14ac:dyDescent="0.2">
      <c r="A382" s="25" t="s">
        <v>2072</v>
      </c>
      <c r="B382" s="25" t="s">
        <v>2071</v>
      </c>
      <c r="C382" s="24">
        <v>0</v>
      </c>
      <c r="D382" s="24">
        <v>0</v>
      </c>
      <c r="E382" s="24">
        <v>0</v>
      </c>
      <c r="F382" s="24">
        <v>0</v>
      </c>
      <c r="G382" s="24">
        <v>0</v>
      </c>
      <c r="H382" s="159" t="s">
        <v>1231</v>
      </c>
    </row>
    <row r="383" spans="1:8" hidden="1" x14ac:dyDescent="0.2">
      <c r="A383" s="25" t="s">
        <v>2070</v>
      </c>
      <c r="B383" s="25" t="s">
        <v>2069</v>
      </c>
      <c r="C383" s="24">
        <v>0</v>
      </c>
      <c r="D383" s="24">
        <v>0</v>
      </c>
      <c r="E383" s="24">
        <v>0</v>
      </c>
      <c r="F383" s="24">
        <v>0</v>
      </c>
      <c r="G383" s="24">
        <v>0</v>
      </c>
      <c r="H383" s="159" t="s">
        <v>1231</v>
      </c>
    </row>
    <row r="384" spans="1:8" x14ac:dyDescent="0.2">
      <c r="A384" s="25" t="s">
        <v>2068</v>
      </c>
      <c r="B384" s="25" t="s">
        <v>2067</v>
      </c>
      <c r="C384" s="24">
        <v>29344</v>
      </c>
      <c r="D384" s="24">
        <v>29344</v>
      </c>
      <c r="E384" s="24">
        <v>0</v>
      </c>
      <c r="F384" s="24">
        <v>0</v>
      </c>
      <c r="G384" s="24">
        <v>0</v>
      </c>
      <c r="H384" s="159" t="s">
        <v>1231</v>
      </c>
    </row>
    <row r="385" spans="1:8" x14ac:dyDescent="0.2">
      <c r="A385" s="25" t="s">
        <v>2066</v>
      </c>
      <c r="B385" s="25" t="s">
        <v>2065</v>
      </c>
      <c r="C385" s="24">
        <v>240</v>
      </c>
      <c r="D385" s="24">
        <v>0</v>
      </c>
      <c r="E385" s="24">
        <v>0</v>
      </c>
      <c r="F385" s="24">
        <v>0</v>
      </c>
      <c r="G385" s="24">
        <v>240</v>
      </c>
      <c r="H385" s="159" t="s">
        <v>1971</v>
      </c>
    </row>
    <row r="386" spans="1:8" x14ac:dyDescent="0.2">
      <c r="A386" s="25" t="s">
        <v>2064</v>
      </c>
      <c r="B386" s="25" t="s">
        <v>2063</v>
      </c>
      <c r="C386" s="24">
        <v>240</v>
      </c>
      <c r="D386" s="24">
        <v>0</v>
      </c>
      <c r="E386" s="24">
        <v>0</v>
      </c>
      <c r="F386" s="24">
        <v>0</v>
      </c>
      <c r="G386" s="24">
        <v>240</v>
      </c>
      <c r="H386" s="159" t="s">
        <v>1971</v>
      </c>
    </row>
    <row r="387" spans="1:8" hidden="1" x14ac:dyDescent="0.2">
      <c r="A387" s="25" t="s">
        <v>2062</v>
      </c>
      <c r="B387" s="25" t="s">
        <v>2061</v>
      </c>
      <c r="C387" s="24">
        <v>0</v>
      </c>
      <c r="D387" s="24">
        <v>0</v>
      </c>
      <c r="E387" s="24">
        <v>0</v>
      </c>
      <c r="F387" s="24">
        <v>0</v>
      </c>
      <c r="G387" s="24">
        <v>0</v>
      </c>
      <c r="H387" s="159" t="s">
        <v>1231</v>
      </c>
    </row>
    <row r="388" spans="1:8" x14ac:dyDescent="0.2">
      <c r="A388" s="25" t="s">
        <v>2060</v>
      </c>
      <c r="B388" s="25" t="s">
        <v>2059</v>
      </c>
      <c r="C388" s="24">
        <v>435.33</v>
      </c>
      <c r="D388" s="24">
        <v>0</v>
      </c>
      <c r="E388" s="24">
        <v>0</v>
      </c>
      <c r="F388" s="24">
        <v>0</v>
      </c>
      <c r="G388" s="24">
        <v>435.33</v>
      </c>
      <c r="H388" s="159" t="s">
        <v>1971</v>
      </c>
    </row>
    <row r="389" spans="1:8" x14ac:dyDescent="0.2">
      <c r="A389" s="25" t="s">
        <v>2058</v>
      </c>
      <c r="B389" s="25" t="s">
        <v>2057</v>
      </c>
      <c r="C389" s="24">
        <v>4095.28</v>
      </c>
      <c r="D389" s="24">
        <v>0</v>
      </c>
      <c r="E389" s="24">
        <v>0</v>
      </c>
      <c r="F389" s="24">
        <v>0</v>
      </c>
      <c r="G389" s="24">
        <v>4095.28</v>
      </c>
      <c r="H389" s="159" t="s">
        <v>1971</v>
      </c>
    </row>
    <row r="390" spans="1:8" hidden="1" x14ac:dyDescent="0.2">
      <c r="A390" s="25" t="s">
        <v>2056</v>
      </c>
      <c r="B390" s="25" t="s">
        <v>2055</v>
      </c>
      <c r="C390" s="24">
        <v>0</v>
      </c>
      <c r="D390" s="24">
        <v>0</v>
      </c>
      <c r="E390" s="24">
        <v>0</v>
      </c>
      <c r="F390" s="24">
        <v>0</v>
      </c>
      <c r="G390" s="24">
        <v>0</v>
      </c>
      <c r="H390" s="159" t="s">
        <v>1231</v>
      </c>
    </row>
    <row r="391" spans="1:8" x14ac:dyDescent="0.2">
      <c r="A391" s="25" t="s">
        <v>2054</v>
      </c>
      <c r="B391" s="25" t="s">
        <v>2053</v>
      </c>
      <c r="C391" s="24">
        <v>200</v>
      </c>
      <c r="D391" s="24">
        <v>0</v>
      </c>
      <c r="E391" s="24">
        <v>0</v>
      </c>
      <c r="F391" s="24">
        <v>0</v>
      </c>
      <c r="G391" s="24">
        <v>200</v>
      </c>
      <c r="H391" s="159" t="s">
        <v>1971</v>
      </c>
    </row>
    <row r="392" spans="1:8" x14ac:dyDescent="0.2">
      <c r="A392" s="25" t="s">
        <v>2052</v>
      </c>
      <c r="B392" s="25" t="s">
        <v>1503</v>
      </c>
      <c r="C392" s="24">
        <v>390</v>
      </c>
      <c r="D392" s="24">
        <v>0</v>
      </c>
      <c r="E392" s="24">
        <v>0</v>
      </c>
      <c r="F392" s="24">
        <v>0</v>
      </c>
      <c r="G392" s="24">
        <v>390</v>
      </c>
      <c r="H392" s="159" t="s">
        <v>1971</v>
      </c>
    </row>
    <row r="393" spans="1:8" x14ac:dyDescent="0.2">
      <c r="A393" s="25" t="s">
        <v>2051</v>
      </c>
      <c r="B393" s="25" t="s">
        <v>2050</v>
      </c>
      <c r="C393" s="24">
        <v>60</v>
      </c>
      <c r="D393" s="24">
        <v>0</v>
      </c>
      <c r="E393" s="24">
        <v>0</v>
      </c>
      <c r="F393" s="24">
        <v>0</v>
      </c>
      <c r="G393" s="24">
        <v>60</v>
      </c>
      <c r="H393" s="159" t="s">
        <v>1971</v>
      </c>
    </row>
    <row r="394" spans="1:8" x14ac:dyDescent="0.2">
      <c r="A394" s="25" t="s">
        <v>2049</v>
      </c>
      <c r="B394" s="25" t="s">
        <v>2048</v>
      </c>
      <c r="C394" s="24">
        <v>2000</v>
      </c>
      <c r="D394" s="24">
        <v>0</v>
      </c>
      <c r="E394" s="24">
        <v>0</v>
      </c>
      <c r="F394" s="24">
        <v>0</v>
      </c>
      <c r="G394" s="24">
        <v>2000</v>
      </c>
      <c r="H394" s="159" t="s">
        <v>1971</v>
      </c>
    </row>
    <row r="395" spans="1:8" hidden="1" x14ac:dyDescent="0.2">
      <c r="A395" s="25" t="s">
        <v>2047</v>
      </c>
      <c r="B395" s="25" t="s">
        <v>2046</v>
      </c>
      <c r="C395" s="24">
        <v>0</v>
      </c>
      <c r="D395" s="24">
        <v>0</v>
      </c>
      <c r="E395" s="24">
        <v>0</v>
      </c>
      <c r="F395" s="24">
        <v>0</v>
      </c>
      <c r="G395" s="24">
        <v>0</v>
      </c>
      <c r="H395" s="159" t="s">
        <v>1231</v>
      </c>
    </row>
    <row r="396" spans="1:8" hidden="1" x14ac:dyDescent="0.2">
      <c r="A396" s="25" t="s">
        <v>2045</v>
      </c>
      <c r="B396" s="25" t="s">
        <v>2044</v>
      </c>
      <c r="C396" s="24">
        <v>0</v>
      </c>
      <c r="D396" s="24">
        <v>0</v>
      </c>
      <c r="E396" s="24">
        <v>0</v>
      </c>
      <c r="F396" s="24">
        <v>0</v>
      </c>
      <c r="G396" s="24">
        <v>0</v>
      </c>
      <c r="H396" s="159" t="s">
        <v>1231</v>
      </c>
    </row>
    <row r="397" spans="1:8" x14ac:dyDescent="0.2">
      <c r="A397" s="25" t="s">
        <v>2043</v>
      </c>
      <c r="B397" s="25" t="s">
        <v>2042</v>
      </c>
      <c r="C397" s="24">
        <v>91</v>
      </c>
      <c r="D397" s="24">
        <v>0</v>
      </c>
      <c r="E397" s="24">
        <v>0</v>
      </c>
      <c r="F397" s="24">
        <v>0</v>
      </c>
      <c r="G397" s="24">
        <v>91</v>
      </c>
      <c r="H397" s="159" t="s">
        <v>1971</v>
      </c>
    </row>
    <row r="398" spans="1:8" hidden="1" x14ac:dyDescent="0.2">
      <c r="A398" s="25" t="s">
        <v>2041</v>
      </c>
      <c r="B398" s="25" t="s">
        <v>2040</v>
      </c>
      <c r="C398" s="24">
        <v>0</v>
      </c>
      <c r="D398" s="24">
        <v>0</v>
      </c>
      <c r="E398" s="24">
        <v>0</v>
      </c>
      <c r="F398" s="24">
        <v>0</v>
      </c>
      <c r="G398" s="24">
        <v>0</v>
      </c>
      <c r="H398" s="159" t="s">
        <v>1231</v>
      </c>
    </row>
    <row r="399" spans="1:8" x14ac:dyDescent="0.2">
      <c r="A399" s="25" t="s">
        <v>2039</v>
      </c>
      <c r="B399" s="25" t="s">
        <v>2038</v>
      </c>
      <c r="C399" s="24">
        <v>887.4</v>
      </c>
      <c r="D399" s="24">
        <v>0</v>
      </c>
      <c r="E399" s="24">
        <v>0</v>
      </c>
      <c r="F399" s="24">
        <v>0</v>
      </c>
      <c r="G399" s="24">
        <v>887.4</v>
      </c>
      <c r="H399" s="159" t="s">
        <v>1971</v>
      </c>
    </row>
    <row r="400" spans="1:8" x14ac:dyDescent="0.2">
      <c r="A400" s="25" t="s">
        <v>2037</v>
      </c>
      <c r="B400" s="25" t="s">
        <v>2036</v>
      </c>
      <c r="C400" s="24">
        <v>373.91</v>
      </c>
      <c r="D400" s="24">
        <v>0</v>
      </c>
      <c r="E400" s="24">
        <v>0</v>
      </c>
      <c r="F400" s="24">
        <v>0</v>
      </c>
      <c r="G400" s="24">
        <v>373.91</v>
      </c>
      <c r="H400" s="159" t="s">
        <v>1971</v>
      </c>
    </row>
    <row r="401" spans="1:8" x14ac:dyDescent="0.2">
      <c r="A401" s="25" t="s">
        <v>2035</v>
      </c>
      <c r="B401" s="25" t="s">
        <v>1495</v>
      </c>
      <c r="C401" s="24">
        <v>98</v>
      </c>
      <c r="D401" s="24">
        <v>0</v>
      </c>
      <c r="E401" s="24">
        <v>0</v>
      </c>
      <c r="F401" s="24">
        <v>0</v>
      </c>
      <c r="G401" s="24">
        <v>98</v>
      </c>
      <c r="H401" s="159" t="s">
        <v>1971</v>
      </c>
    </row>
    <row r="402" spans="1:8" hidden="1" x14ac:dyDescent="0.2">
      <c r="A402" s="25" t="s">
        <v>2034</v>
      </c>
      <c r="B402" s="25" t="s">
        <v>2033</v>
      </c>
      <c r="C402" s="24">
        <v>0</v>
      </c>
      <c r="D402" s="24">
        <v>0</v>
      </c>
      <c r="E402" s="24">
        <v>0</v>
      </c>
      <c r="F402" s="24">
        <v>0</v>
      </c>
      <c r="G402" s="24">
        <v>0</v>
      </c>
      <c r="H402" s="159" t="s">
        <v>1231</v>
      </c>
    </row>
    <row r="403" spans="1:8" x14ac:dyDescent="0.2">
      <c r="A403" s="25" t="s">
        <v>2032</v>
      </c>
      <c r="B403" s="25" t="s">
        <v>2031</v>
      </c>
      <c r="C403" s="24">
        <v>2800</v>
      </c>
      <c r="D403" s="24">
        <v>2800</v>
      </c>
      <c r="E403" s="24">
        <v>0</v>
      </c>
      <c r="F403" s="24">
        <v>0</v>
      </c>
      <c r="G403" s="24">
        <v>0</v>
      </c>
      <c r="H403" s="159" t="s">
        <v>1890</v>
      </c>
    </row>
    <row r="404" spans="1:8" hidden="1" x14ac:dyDescent="0.2">
      <c r="A404" s="25" t="s">
        <v>2030</v>
      </c>
      <c r="B404" s="25" t="s">
        <v>2029</v>
      </c>
      <c r="C404" s="24">
        <v>0</v>
      </c>
      <c r="D404" s="24">
        <v>0</v>
      </c>
      <c r="E404" s="24">
        <v>0</v>
      </c>
      <c r="F404" s="24">
        <v>0</v>
      </c>
      <c r="G404" s="24">
        <v>0</v>
      </c>
      <c r="H404" s="159" t="s">
        <v>1231</v>
      </c>
    </row>
    <row r="405" spans="1:8" x14ac:dyDescent="0.2">
      <c r="A405" s="25" t="s">
        <v>2028</v>
      </c>
      <c r="B405" s="25" t="s">
        <v>2027</v>
      </c>
      <c r="C405" s="24">
        <v>500</v>
      </c>
      <c r="D405" s="24">
        <v>0</v>
      </c>
      <c r="E405" s="24">
        <v>0</v>
      </c>
      <c r="F405" s="24">
        <v>0</v>
      </c>
      <c r="G405" s="24">
        <v>500</v>
      </c>
      <c r="H405" s="159" t="s">
        <v>1971</v>
      </c>
    </row>
    <row r="406" spans="1:8" x14ac:dyDescent="0.2">
      <c r="A406" s="25" t="s">
        <v>2026</v>
      </c>
      <c r="B406" s="25" t="s">
        <v>2025</v>
      </c>
      <c r="C406" s="24">
        <v>43500</v>
      </c>
      <c r="D406" s="24">
        <v>43500</v>
      </c>
      <c r="E406" s="24">
        <v>0</v>
      </c>
      <c r="F406" s="24">
        <v>0</v>
      </c>
      <c r="G406" s="24">
        <v>0</v>
      </c>
      <c r="H406" s="159" t="s">
        <v>1890</v>
      </c>
    </row>
    <row r="407" spans="1:8" x14ac:dyDescent="0.2">
      <c r="A407" s="25" t="s">
        <v>2024</v>
      </c>
      <c r="B407" s="25" t="s">
        <v>2023</v>
      </c>
      <c r="C407" s="24">
        <v>7054.48</v>
      </c>
      <c r="D407" s="24">
        <v>0</v>
      </c>
      <c r="E407" s="24">
        <v>0</v>
      </c>
      <c r="F407" s="24">
        <v>0</v>
      </c>
      <c r="G407" s="24">
        <v>7054.48</v>
      </c>
      <c r="H407" s="159" t="s">
        <v>1971</v>
      </c>
    </row>
    <row r="408" spans="1:8" hidden="1" x14ac:dyDescent="0.2">
      <c r="A408" s="25" t="s">
        <v>2022</v>
      </c>
      <c r="B408" s="25" t="s">
        <v>2021</v>
      </c>
      <c r="C408" s="24">
        <v>0</v>
      </c>
      <c r="D408" s="24">
        <v>0</v>
      </c>
      <c r="E408" s="24">
        <v>0</v>
      </c>
      <c r="F408" s="24">
        <v>0</v>
      </c>
      <c r="G408" s="24">
        <v>0</v>
      </c>
      <c r="H408" s="159" t="s">
        <v>1231</v>
      </c>
    </row>
    <row r="409" spans="1:8" x14ac:dyDescent="0.2">
      <c r="A409" s="25" t="s">
        <v>2020</v>
      </c>
      <c r="B409" s="25" t="s">
        <v>2019</v>
      </c>
      <c r="C409" s="24">
        <v>5038.93</v>
      </c>
      <c r="D409" s="24">
        <v>5038.93</v>
      </c>
      <c r="E409" s="24">
        <v>0</v>
      </c>
      <c r="F409" s="24">
        <v>0</v>
      </c>
      <c r="G409" s="24">
        <v>0</v>
      </c>
      <c r="H409" s="159" t="s">
        <v>1890</v>
      </c>
    </row>
    <row r="410" spans="1:8" hidden="1" x14ac:dyDescent="0.2">
      <c r="A410" s="25" t="s">
        <v>2018</v>
      </c>
      <c r="B410" s="25" t="s">
        <v>1613</v>
      </c>
      <c r="C410" s="24">
        <v>0</v>
      </c>
      <c r="D410" s="24">
        <v>0</v>
      </c>
      <c r="E410" s="24">
        <v>0</v>
      </c>
      <c r="F410" s="24">
        <v>0</v>
      </c>
      <c r="G410" s="24">
        <v>0</v>
      </c>
      <c r="H410" s="159" t="s">
        <v>1231</v>
      </c>
    </row>
    <row r="411" spans="1:8" x14ac:dyDescent="0.2">
      <c r="A411" s="25" t="s">
        <v>2017</v>
      </c>
      <c r="B411" s="25" t="s">
        <v>2016</v>
      </c>
      <c r="C411" s="24">
        <v>1000</v>
      </c>
      <c r="D411" s="24">
        <v>0</v>
      </c>
      <c r="E411" s="24">
        <v>0</v>
      </c>
      <c r="F411" s="24">
        <v>0</v>
      </c>
      <c r="G411" s="24">
        <v>1000</v>
      </c>
      <c r="H411" s="159" t="s">
        <v>1971</v>
      </c>
    </row>
    <row r="412" spans="1:8" hidden="1" x14ac:dyDescent="0.2">
      <c r="A412" s="25" t="s">
        <v>2015</v>
      </c>
      <c r="B412" s="25" t="s">
        <v>2014</v>
      </c>
      <c r="C412" s="24">
        <v>0</v>
      </c>
      <c r="D412" s="24">
        <v>0</v>
      </c>
      <c r="E412" s="24">
        <v>0</v>
      </c>
      <c r="F412" s="24">
        <v>0</v>
      </c>
      <c r="G412" s="24">
        <v>0</v>
      </c>
      <c r="H412" s="159" t="s">
        <v>1231</v>
      </c>
    </row>
    <row r="413" spans="1:8" ht="20.399999999999999" hidden="1" x14ac:dyDescent="0.2">
      <c r="A413" s="25" t="s">
        <v>2013</v>
      </c>
      <c r="B413" s="25" t="s">
        <v>2012</v>
      </c>
      <c r="C413" s="24">
        <v>0</v>
      </c>
      <c r="D413" s="24">
        <v>0</v>
      </c>
      <c r="E413" s="24">
        <v>0</v>
      </c>
      <c r="F413" s="24">
        <v>0</v>
      </c>
      <c r="G413" s="24">
        <v>0</v>
      </c>
      <c r="H413" s="159" t="s">
        <v>1231</v>
      </c>
    </row>
    <row r="414" spans="1:8" x14ac:dyDescent="0.2">
      <c r="A414" s="25" t="s">
        <v>2011</v>
      </c>
      <c r="B414" s="25" t="s">
        <v>2010</v>
      </c>
      <c r="C414" s="24">
        <v>142</v>
      </c>
      <c r="D414" s="24">
        <v>0</v>
      </c>
      <c r="E414" s="24">
        <v>0</v>
      </c>
      <c r="F414" s="24">
        <v>0</v>
      </c>
      <c r="G414" s="24">
        <v>142</v>
      </c>
      <c r="H414" s="159" t="s">
        <v>1971</v>
      </c>
    </row>
    <row r="415" spans="1:8" x14ac:dyDescent="0.2">
      <c r="A415" s="25" t="s">
        <v>2009</v>
      </c>
      <c r="B415" s="25" t="s">
        <v>2008</v>
      </c>
      <c r="C415" s="24">
        <v>8000</v>
      </c>
      <c r="D415" s="24">
        <v>0</v>
      </c>
      <c r="E415" s="24">
        <v>0</v>
      </c>
      <c r="F415" s="24">
        <v>0</v>
      </c>
      <c r="G415" s="24">
        <v>8000</v>
      </c>
      <c r="H415" s="159" t="s">
        <v>1971</v>
      </c>
    </row>
    <row r="416" spans="1:8" x14ac:dyDescent="0.2">
      <c r="A416" s="25" t="s">
        <v>2007</v>
      </c>
      <c r="B416" s="25" t="s">
        <v>2006</v>
      </c>
      <c r="C416" s="24">
        <v>-969.3</v>
      </c>
      <c r="D416" s="24">
        <v>0</v>
      </c>
      <c r="E416" s="24">
        <v>0</v>
      </c>
      <c r="F416" s="24">
        <v>0</v>
      </c>
      <c r="G416" s="24">
        <v>-969.3</v>
      </c>
      <c r="H416" s="159" t="s">
        <v>1971</v>
      </c>
    </row>
    <row r="417" spans="1:8" hidden="1" x14ac:dyDescent="0.2">
      <c r="A417" s="25" t="s">
        <v>2005</v>
      </c>
      <c r="B417" s="25" t="s">
        <v>2004</v>
      </c>
      <c r="C417" s="24">
        <v>0</v>
      </c>
      <c r="D417" s="24">
        <v>0</v>
      </c>
      <c r="E417" s="24">
        <v>0</v>
      </c>
      <c r="F417" s="24">
        <v>0</v>
      </c>
      <c r="G417" s="24">
        <v>0</v>
      </c>
      <c r="H417" s="159" t="s">
        <v>1231</v>
      </c>
    </row>
    <row r="418" spans="1:8" hidden="1" x14ac:dyDescent="0.2">
      <c r="A418" s="25" t="s">
        <v>2003</v>
      </c>
      <c r="B418" s="25" t="s">
        <v>2002</v>
      </c>
      <c r="C418" s="24">
        <v>0</v>
      </c>
      <c r="D418" s="24">
        <v>0</v>
      </c>
      <c r="E418" s="24">
        <v>0</v>
      </c>
      <c r="F418" s="24">
        <v>0</v>
      </c>
      <c r="G418" s="24">
        <v>0</v>
      </c>
      <c r="H418" s="159" t="s">
        <v>1231</v>
      </c>
    </row>
    <row r="419" spans="1:8" hidden="1" x14ac:dyDescent="0.2">
      <c r="A419" s="25" t="s">
        <v>2001</v>
      </c>
      <c r="B419" s="25" t="s">
        <v>2000</v>
      </c>
      <c r="C419" s="24">
        <v>0</v>
      </c>
      <c r="D419" s="24">
        <v>0</v>
      </c>
      <c r="E419" s="24">
        <v>0</v>
      </c>
      <c r="F419" s="24">
        <v>0</v>
      </c>
      <c r="G419" s="24">
        <v>0</v>
      </c>
      <c r="H419" s="159" t="s">
        <v>1231</v>
      </c>
    </row>
    <row r="420" spans="1:8" x14ac:dyDescent="0.2">
      <c r="A420" s="25" t="s">
        <v>1999</v>
      </c>
      <c r="B420" s="25" t="s">
        <v>1998</v>
      </c>
      <c r="C420" s="24">
        <v>21720</v>
      </c>
      <c r="D420" s="24">
        <v>0</v>
      </c>
      <c r="E420" s="24">
        <v>0</v>
      </c>
      <c r="F420" s="24">
        <v>0</v>
      </c>
      <c r="G420" s="24">
        <v>21720</v>
      </c>
      <c r="H420" s="159" t="s">
        <v>1838</v>
      </c>
    </row>
    <row r="421" spans="1:8" x14ac:dyDescent="0.2">
      <c r="A421" s="25" t="s">
        <v>1997</v>
      </c>
      <c r="B421" s="25" t="s">
        <v>1996</v>
      </c>
      <c r="C421" s="24">
        <v>-505.13</v>
      </c>
      <c r="D421" s="24">
        <v>-505.13</v>
      </c>
      <c r="E421" s="24">
        <v>0</v>
      </c>
      <c r="F421" s="24">
        <v>0</v>
      </c>
      <c r="G421" s="24">
        <v>0</v>
      </c>
      <c r="H421" s="159" t="s">
        <v>1293</v>
      </c>
    </row>
    <row r="422" spans="1:8" hidden="1" x14ac:dyDescent="0.2">
      <c r="A422" s="25" t="s">
        <v>1995</v>
      </c>
      <c r="B422" s="25" t="s">
        <v>1994</v>
      </c>
      <c r="C422" s="24">
        <v>0</v>
      </c>
      <c r="D422" s="24">
        <v>0</v>
      </c>
      <c r="E422" s="24">
        <v>0</v>
      </c>
      <c r="F422" s="24">
        <v>0</v>
      </c>
      <c r="G422" s="24">
        <v>0</v>
      </c>
      <c r="H422" s="159" t="s">
        <v>1231</v>
      </c>
    </row>
    <row r="423" spans="1:8" hidden="1" x14ac:dyDescent="0.2">
      <c r="A423" s="25" t="s">
        <v>1993</v>
      </c>
      <c r="B423" s="25" t="s">
        <v>1435</v>
      </c>
      <c r="C423" s="24">
        <v>0</v>
      </c>
      <c r="D423" s="24">
        <v>0</v>
      </c>
      <c r="E423" s="24">
        <v>0</v>
      </c>
      <c r="F423" s="24">
        <v>0</v>
      </c>
      <c r="G423" s="24">
        <v>0</v>
      </c>
      <c r="H423" s="159" t="s">
        <v>1231</v>
      </c>
    </row>
    <row r="424" spans="1:8" x14ac:dyDescent="0.2">
      <c r="A424" s="25" t="s">
        <v>1992</v>
      </c>
      <c r="B424" s="25" t="s">
        <v>1991</v>
      </c>
      <c r="C424" s="24">
        <v>4095</v>
      </c>
      <c r="D424" s="24">
        <v>0</v>
      </c>
      <c r="E424" s="24">
        <v>0</v>
      </c>
      <c r="F424" s="24">
        <v>0</v>
      </c>
      <c r="G424" s="24">
        <v>4095</v>
      </c>
      <c r="H424" s="159" t="s">
        <v>1838</v>
      </c>
    </row>
    <row r="425" spans="1:8" hidden="1" x14ac:dyDescent="0.2">
      <c r="A425" s="25" t="s">
        <v>1990</v>
      </c>
      <c r="B425" s="25" t="s">
        <v>1262</v>
      </c>
      <c r="C425" s="24">
        <v>0</v>
      </c>
      <c r="D425" s="24">
        <v>0</v>
      </c>
      <c r="E425" s="24">
        <v>0</v>
      </c>
      <c r="F425" s="24">
        <v>0</v>
      </c>
      <c r="G425" s="24">
        <v>0</v>
      </c>
      <c r="H425" s="159" t="s">
        <v>1231</v>
      </c>
    </row>
    <row r="426" spans="1:8" hidden="1" x14ac:dyDescent="0.2">
      <c r="A426" s="25" t="s">
        <v>1989</v>
      </c>
      <c r="B426" s="25" t="s">
        <v>1580</v>
      </c>
      <c r="C426" s="24">
        <v>0</v>
      </c>
      <c r="D426" s="24">
        <v>0</v>
      </c>
      <c r="E426" s="24">
        <v>0</v>
      </c>
      <c r="F426" s="24">
        <v>0</v>
      </c>
      <c r="G426" s="24">
        <v>0</v>
      </c>
      <c r="H426" s="159" t="s">
        <v>1231</v>
      </c>
    </row>
    <row r="427" spans="1:8" hidden="1" x14ac:dyDescent="0.2">
      <c r="A427" s="25" t="s">
        <v>1988</v>
      </c>
      <c r="B427" s="25" t="s">
        <v>1987</v>
      </c>
      <c r="C427" s="24">
        <v>0</v>
      </c>
      <c r="D427" s="24">
        <v>0</v>
      </c>
      <c r="E427" s="24">
        <v>0</v>
      </c>
      <c r="F427" s="24">
        <v>0</v>
      </c>
      <c r="G427" s="24">
        <v>0</v>
      </c>
      <c r="H427" s="159" t="s">
        <v>1231</v>
      </c>
    </row>
    <row r="428" spans="1:8" x14ac:dyDescent="0.2">
      <c r="A428" s="25" t="s">
        <v>1986</v>
      </c>
      <c r="B428" s="25" t="s">
        <v>1985</v>
      </c>
      <c r="C428" s="24">
        <v>4749.92</v>
      </c>
      <c r="D428" s="24">
        <v>0</v>
      </c>
      <c r="E428" s="24">
        <v>0</v>
      </c>
      <c r="F428" s="24">
        <v>0</v>
      </c>
      <c r="G428" s="24">
        <v>4749.92</v>
      </c>
      <c r="H428" s="159" t="s">
        <v>1971</v>
      </c>
    </row>
    <row r="429" spans="1:8" hidden="1" x14ac:dyDescent="0.2">
      <c r="A429" s="25" t="s">
        <v>1984</v>
      </c>
      <c r="B429" s="25" t="s">
        <v>1983</v>
      </c>
      <c r="C429" s="24">
        <v>0</v>
      </c>
      <c r="D429" s="24">
        <v>0</v>
      </c>
      <c r="E429" s="24">
        <v>0</v>
      </c>
      <c r="F429" s="24">
        <v>0</v>
      </c>
      <c r="G429" s="24">
        <v>0</v>
      </c>
      <c r="H429" s="159" t="s">
        <v>1231</v>
      </c>
    </row>
    <row r="430" spans="1:8" hidden="1" x14ac:dyDescent="0.2">
      <c r="A430" s="25" t="s">
        <v>1982</v>
      </c>
      <c r="B430" s="25" t="s">
        <v>1981</v>
      </c>
      <c r="C430" s="24">
        <v>0</v>
      </c>
      <c r="D430" s="24">
        <v>0</v>
      </c>
      <c r="E430" s="24">
        <v>0</v>
      </c>
      <c r="F430" s="24">
        <v>0</v>
      </c>
      <c r="G430" s="24">
        <v>0</v>
      </c>
      <c r="H430" s="159" t="s">
        <v>1231</v>
      </c>
    </row>
    <row r="431" spans="1:8" hidden="1" x14ac:dyDescent="0.2">
      <c r="A431" s="25" t="s">
        <v>1980</v>
      </c>
      <c r="B431" s="25" t="s">
        <v>1979</v>
      </c>
      <c r="C431" s="24">
        <v>0</v>
      </c>
      <c r="D431" s="24">
        <v>0</v>
      </c>
      <c r="E431" s="24">
        <v>0</v>
      </c>
      <c r="F431" s="24">
        <v>0</v>
      </c>
      <c r="G431" s="24">
        <v>0</v>
      </c>
      <c r="H431" s="159" t="s">
        <v>1231</v>
      </c>
    </row>
    <row r="432" spans="1:8" x14ac:dyDescent="0.2">
      <c r="A432" s="25" t="s">
        <v>1978</v>
      </c>
      <c r="B432" s="25" t="s">
        <v>1588</v>
      </c>
      <c r="C432" s="24">
        <v>215</v>
      </c>
      <c r="D432" s="24">
        <v>215</v>
      </c>
      <c r="E432" s="24">
        <v>0</v>
      </c>
      <c r="F432" s="24">
        <v>0</v>
      </c>
      <c r="G432" s="24">
        <v>0</v>
      </c>
      <c r="H432" s="159" t="s">
        <v>1890</v>
      </c>
    </row>
    <row r="433" spans="1:8" hidden="1" x14ac:dyDescent="0.2">
      <c r="A433" s="25" t="s">
        <v>1977</v>
      </c>
      <c r="B433" s="25" t="s">
        <v>1976</v>
      </c>
      <c r="C433" s="24">
        <v>0</v>
      </c>
      <c r="D433" s="24">
        <v>0</v>
      </c>
      <c r="E433" s="24">
        <v>0</v>
      </c>
      <c r="F433" s="24">
        <v>0</v>
      </c>
      <c r="G433" s="24">
        <v>0</v>
      </c>
      <c r="H433" s="159" t="s">
        <v>1231</v>
      </c>
    </row>
    <row r="434" spans="1:8" hidden="1" x14ac:dyDescent="0.2">
      <c r="A434" s="25" t="s">
        <v>1975</v>
      </c>
      <c r="B434" s="25" t="s">
        <v>1974</v>
      </c>
      <c r="C434" s="24">
        <v>0</v>
      </c>
      <c r="D434" s="24">
        <v>0</v>
      </c>
      <c r="E434" s="24">
        <v>0</v>
      </c>
      <c r="F434" s="24">
        <v>0</v>
      </c>
      <c r="G434" s="24">
        <v>0</v>
      </c>
      <c r="H434" s="159" t="s">
        <v>1231</v>
      </c>
    </row>
    <row r="435" spans="1:8" x14ac:dyDescent="0.2">
      <c r="A435" s="25" t="s">
        <v>1973</v>
      </c>
      <c r="B435" s="25" t="s">
        <v>1972</v>
      </c>
      <c r="C435" s="24">
        <v>-280.86</v>
      </c>
      <c r="D435" s="24">
        <v>0</v>
      </c>
      <c r="E435" s="24">
        <v>0</v>
      </c>
      <c r="F435" s="24">
        <v>0</v>
      </c>
      <c r="G435" s="24">
        <v>-280.86</v>
      </c>
      <c r="H435" s="159" t="s">
        <v>1971</v>
      </c>
    </row>
    <row r="436" spans="1:8" hidden="1" x14ac:dyDescent="0.2">
      <c r="A436" s="25" t="s">
        <v>1970</v>
      </c>
      <c r="B436" s="25" t="s">
        <v>1969</v>
      </c>
      <c r="C436" s="24">
        <v>0</v>
      </c>
      <c r="D436" s="24">
        <v>0</v>
      </c>
      <c r="E436" s="24">
        <v>0</v>
      </c>
      <c r="F436" s="24">
        <v>0</v>
      </c>
      <c r="G436" s="24">
        <v>0</v>
      </c>
      <c r="H436" s="159" t="s">
        <v>1231</v>
      </c>
    </row>
    <row r="437" spans="1:8" hidden="1" x14ac:dyDescent="0.2">
      <c r="A437" s="25" t="s">
        <v>1968</v>
      </c>
      <c r="B437" s="25" t="s">
        <v>1254</v>
      </c>
      <c r="C437" s="24">
        <v>0</v>
      </c>
      <c r="D437" s="24">
        <v>0</v>
      </c>
      <c r="E437" s="24">
        <v>0</v>
      </c>
      <c r="F437" s="24">
        <v>0</v>
      </c>
      <c r="G437" s="24">
        <v>0</v>
      </c>
      <c r="H437" s="159" t="s">
        <v>1231</v>
      </c>
    </row>
    <row r="438" spans="1:8" hidden="1" x14ac:dyDescent="0.2">
      <c r="A438" s="25" t="s">
        <v>1967</v>
      </c>
      <c r="B438" s="25" t="s">
        <v>1966</v>
      </c>
      <c r="C438" s="24">
        <v>0</v>
      </c>
      <c r="D438" s="24">
        <v>0</v>
      </c>
      <c r="E438" s="24">
        <v>0</v>
      </c>
      <c r="F438" s="24">
        <v>0</v>
      </c>
      <c r="G438" s="24">
        <v>0</v>
      </c>
      <c r="H438" s="159" t="s">
        <v>1231</v>
      </c>
    </row>
    <row r="439" spans="1:8" hidden="1" x14ac:dyDescent="0.2">
      <c r="A439" s="25" t="s">
        <v>1965</v>
      </c>
      <c r="B439" s="25" t="s">
        <v>1964</v>
      </c>
      <c r="C439" s="24">
        <v>0</v>
      </c>
      <c r="D439" s="24">
        <v>0</v>
      </c>
      <c r="E439" s="24">
        <v>0</v>
      </c>
      <c r="F439" s="24">
        <v>0</v>
      </c>
      <c r="G439" s="24">
        <v>0</v>
      </c>
      <c r="H439" s="159" t="s">
        <v>1231</v>
      </c>
    </row>
    <row r="440" spans="1:8" hidden="1" x14ac:dyDescent="0.2">
      <c r="A440" s="25" t="s">
        <v>1963</v>
      </c>
      <c r="B440" s="25" t="s">
        <v>1241</v>
      </c>
      <c r="C440" s="24">
        <v>0</v>
      </c>
      <c r="D440" s="24">
        <v>0</v>
      </c>
      <c r="E440" s="24">
        <v>0</v>
      </c>
      <c r="F440" s="24">
        <v>0</v>
      </c>
      <c r="G440" s="24">
        <v>0</v>
      </c>
      <c r="H440" s="159" t="s">
        <v>1231</v>
      </c>
    </row>
    <row r="441" spans="1:8" hidden="1" x14ac:dyDescent="0.2">
      <c r="A441" s="25" t="s">
        <v>1962</v>
      </c>
      <c r="B441" s="25" t="s">
        <v>1961</v>
      </c>
      <c r="C441" s="24">
        <v>0</v>
      </c>
      <c r="D441" s="24">
        <v>0</v>
      </c>
      <c r="E441" s="24">
        <v>0</v>
      </c>
      <c r="F441" s="24">
        <v>0</v>
      </c>
      <c r="G441" s="24">
        <v>0</v>
      </c>
      <c r="H441" s="159" t="s">
        <v>1231</v>
      </c>
    </row>
    <row r="442" spans="1:8" hidden="1" x14ac:dyDescent="0.2">
      <c r="A442" s="25" t="s">
        <v>1960</v>
      </c>
      <c r="B442" s="25" t="s">
        <v>1959</v>
      </c>
      <c r="C442" s="24">
        <v>0</v>
      </c>
      <c r="D442" s="24">
        <v>0</v>
      </c>
      <c r="E442" s="24">
        <v>0</v>
      </c>
      <c r="F442" s="24">
        <v>0</v>
      </c>
      <c r="G442" s="24">
        <v>0</v>
      </c>
      <c r="H442" s="159" t="s">
        <v>1231</v>
      </c>
    </row>
    <row r="443" spans="1:8" hidden="1" x14ac:dyDescent="0.2">
      <c r="A443" s="25" t="s">
        <v>1958</v>
      </c>
      <c r="B443" s="25" t="s">
        <v>1957</v>
      </c>
      <c r="C443" s="24">
        <v>0</v>
      </c>
      <c r="D443" s="24">
        <v>0</v>
      </c>
      <c r="E443" s="24">
        <v>0</v>
      </c>
      <c r="F443" s="24">
        <v>0</v>
      </c>
      <c r="G443" s="24">
        <v>0</v>
      </c>
      <c r="H443" s="159" t="s">
        <v>1231</v>
      </c>
    </row>
    <row r="444" spans="1:8" hidden="1" x14ac:dyDescent="0.2">
      <c r="A444" s="25" t="s">
        <v>1956</v>
      </c>
      <c r="B444" s="25" t="s">
        <v>1955</v>
      </c>
      <c r="C444" s="24">
        <v>0</v>
      </c>
      <c r="D444" s="24">
        <v>0</v>
      </c>
      <c r="E444" s="24">
        <v>0</v>
      </c>
      <c r="F444" s="24">
        <v>0</v>
      </c>
      <c r="G444" s="24">
        <v>0</v>
      </c>
      <c r="H444" s="159" t="s">
        <v>1231</v>
      </c>
    </row>
    <row r="445" spans="1:8" hidden="1" x14ac:dyDescent="0.2">
      <c r="A445" s="25" t="s">
        <v>1954</v>
      </c>
      <c r="B445" s="25" t="s">
        <v>1953</v>
      </c>
      <c r="C445" s="24">
        <v>0</v>
      </c>
      <c r="D445" s="24">
        <v>0</v>
      </c>
      <c r="E445" s="24">
        <v>0</v>
      </c>
      <c r="F445" s="24">
        <v>0</v>
      </c>
      <c r="G445" s="24">
        <v>0</v>
      </c>
      <c r="H445" s="159" t="s">
        <v>1231</v>
      </c>
    </row>
    <row r="446" spans="1:8" hidden="1" x14ac:dyDescent="0.2">
      <c r="A446" s="25" t="s">
        <v>1952</v>
      </c>
      <c r="B446" s="25" t="s">
        <v>1951</v>
      </c>
      <c r="C446" s="24">
        <v>0</v>
      </c>
      <c r="D446" s="24">
        <v>0</v>
      </c>
      <c r="E446" s="24">
        <v>0</v>
      </c>
      <c r="F446" s="24">
        <v>0</v>
      </c>
      <c r="G446" s="24">
        <v>0</v>
      </c>
      <c r="H446" s="159" t="s">
        <v>1231</v>
      </c>
    </row>
    <row r="447" spans="1:8" hidden="1" x14ac:dyDescent="0.2">
      <c r="A447" s="25" t="s">
        <v>1950</v>
      </c>
      <c r="B447" s="25" t="s">
        <v>1250</v>
      </c>
      <c r="C447" s="24">
        <v>0</v>
      </c>
      <c r="D447" s="24">
        <v>0</v>
      </c>
      <c r="E447" s="24">
        <v>0</v>
      </c>
      <c r="F447" s="24">
        <v>0</v>
      </c>
      <c r="G447" s="24">
        <v>0</v>
      </c>
      <c r="H447" s="159" t="s">
        <v>1231</v>
      </c>
    </row>
    <row r="448" spans="1:8" x14ac:dyDescent="0.2">
      <c r="A448" s="25" t="s">
        <v>1949</v>
      </c>
      <c r="B448" s="25" t="s">
        <v>1948</v>
      </c>
      <c r="C448" s="24">
        <v>6000</v>
      </c>
      <c r="D448" s="24">
        <v>6000</v>
      </c>
      <c r="E448" s="24">
        <v>0</v>
      </c>
      <c r="F448" s="24">
        <v>0</v>
      </c>
      <c r="G448" s="24">
        <v>0</v>
      </c>
      <c r="H448" s="159" t="s">
        <v>1890</v>
      </c>
    </row>
    <row r="449" spans="1:8" hidden="1" x14ac:dyDescent="0.2">
      <c r="A449" s="25" t="s">
        <v>1947</v>
      </c>
      <c r="B449" s="25" t="s">
        <v>1946</v>
      </c>
      <c r="C449" s="24">
        <v>0</v>
      </c>
      <c r="D449" s="24">
        <v>0</v>
      </c>
      <c r="E449" s="24">
        <v>0</v>
      </c>
      <c r="F449" s="24">
        <v>0</v>
      </c>
      <c r="G449" s="24">
        <v>0</v>
      </c>
      <c r="H449" s="159" t="s">
        <v>1231</v>
      </c>
    </row>
    <row r="450" spans="1:8" hidden="1" x14ac:dyDescent="0.2">
      <c r="A450" s="25" t="s">
        <v>1945</v>
      </c>
      <c r="B450" s="25" t="s">
        <v>1944</v>
      </c>
      <c r="C450" s="24">
        <v>0</v>
      </c>
      <c r="D450" s="24">
        <v>0</v>
      </c>
      <c r="E450" s="24">
        <v>0</v>
      </c>
      <c r="F450" s="24">
        <v>0</v>
      </c>
      <c r="G450" s="24">
        <v>0</v>
      </c>
      <c r="H450" s="159" t="s">
        <v>1231</v>
      </c>
    </row>
    <row r="451" spans="1:8" x14ac:dyDescent="0.2">
      <c r="A451" s="25" t="s">
        <v>1943</v>
      </c>
      <c r="B451" s="25" t="s">
        <v>1942</v>
      </c>
      <c r="C451" s="24">
        <v>684</v>
      </c>
      <c r="D451" s="24">
        <v>684</v>
      </c>
      <c r="E451" s="24">
        <v>0</v>
      </c>
      <c r="F451" s="24">
        <v>0</v>
      </c>
      <c r="G451" s="24">
        <v>0</v>
      </c>
      <c r="H451" s="159" t="s">
        <v>1838</v>
      </c>
    </row>
    <row r="452" spans="1:8" hidden="1" x14ac:dyDescent="0.2">
      <c r="A452" s="25" t="s">
        <v>1941</v>
      </c>
      <c r="B452" s="25" t="s">
        <v>1940</v>
      </c>
      <c r="C452" s="24">
        <v>0</v>
      </c>
      <c r="D452" s="24">
        <v>0</v>
      </c>
      <c r="E452" s="24">
        <v>0</v>
      </c>
      <c r="F452" s="24">
        <v>0</v>
      </c>
      <c r="G452" s="24">
        <v>0</v>
      </c>
      <c r="H452" s="159" t="s">
        <v>1231</v>
      </c>
    </row>
    <row r="453" spans="1:8" hidden="1" x14ac:dyDescent="0.2">
      <c r="A453" s="25" t="s">
        <v>1939</v>
      </c>
      <c r="B453" s="25" t="s">
        <v>1938</v>
      </c>
      <c r="C453" s="24">
        <v>0</v>
      </c>
      <c r="D453" s="24">
        <v>0</v>
      </c>
      <c r="E453" s="24">
        <v>0</v>
      </c>
      <c r="F453" s="24">
        <v>0</v>
      </c>
      <c r="G453" s="24">
        <v>0</v>
      </c>
      <c r="H453" s="159" t="s">
        <v>1231</v>
      </c>
    </row>
    <row r="454" spans="1:8" hidden="1" x14ac:dyDescent="0.2">
      <c r="A454" s="25" t="s">
        <v>1937</v>
      </c>
      <c r="B454" s="25" t="s">
        <v>1936</v>
      </c>
      <c r="C454" s="24">
        <v>0</v>
      </c>
      <c r="D454" s="24">
        <v>0</v>
      </c>
      <c r="E454" s="24">
        <v>0</v>
      </c>
      <c r="F454" s="24">
        <v>0</v>
      </c>
      <c r="G454" s="24">
        <v>0</v>
      </c>
      <c r="H454" s="159" t="s">
        <v>1231</v>
      </c>
    </row>
    <row r="455" spans="1:8" hidden="1" x14ac:dyDescent="0.2">
      <c r="A455" s="25" t="s">
        <v>1935</v>
      </c>
      <c r="B455" s="25" t="s">
        <v>1934</v>
      </c>
      <c r="C455" s="24">
        <v>0</v>
      </c>
      <c r="D455" s="24">
        <v>0</v>
      </c>
      <c r="E455" s="24">
        <v>0</v>
      </c>
      <c r="F455" s="24">
        <v>0</v>
      </c>
      <c r="G455" s="24">
        <v>0</v>
      </c>
      <c r="H455" s="159" t="s">
        <v>1231</v>
      </c>
    </row>
    <row r="456" spans="1:8" hidden="1" x14ac:dyDescent="0.2">
      <c r="A456" s="25" t="s">
        <v>1933</v>
      </c>
      <c r="B456" s="25" t="s">
        <v>1932</v>
      </c>
      <c r="C456" s="24">
        <v>0</v>
      </c>
      <c r="D456" s="24">
        <v>0</v>
      </c>
      <c r="E456" s="24">
        <v>0</v>
      </c>
      <c r="F456" s="24">
        <v>0</v>
      </c>
      <c r="G456" s="24">
        <v>0</v>
      </c>
      <c r="H456" s="159" t="s">
        <v>1231</v>
      </c>
    </row>
    <row r="457" spans="1:8" hidden="1" x14ac:dyDescent="0.2">
      <c r="A457" s="25" t="s">
        <v>1931</v>
      </c>
      <c r="B457" s="25" t="s">
        <v>1930</v>
      </c>
      <c r="C457" s="24">
        <v>0</v>
      </c>
      <c r="D457" s="24">
        <v>0</v>
      </c>
      <c r="E457" s="24">
        <v>0</v>
      </c>
      <c r="F457" s="24">
        <v>0</v>
      </c>
      <c r="G457" s="24">
        <v>0</v>
      </c>
      <c r="H457" s="159" t="s">
        <v>1231</v>
      </c>
    </row>
    <row r="458" spans="1:8" hidden="1" x14ac:dyDescent="0.2">
      <c r="A458" s="25" t="s">
        <v>1929</v>
      </c>
      <c r="B458" s="25" t="s">
        <v>1928</v>
      </c>
      <c r="C458" s="24">
        <v>0</v>
      </c>
      <c r="D458" s="24">
        <v>0</v>
      </c>
      <c r="E458" s="24">
        <v>0</v>
      </c>
      <c r="F458" s="24">
        <v>0</v>
      </c>
      <c r="G458" s="24">
        <v>0</v>
      </c>
      <c r="H458" s="159" t="s">
        <v>1231</v>
      </c>
    </row>
    <row r="459" spans="1:8" hidden="1" x14ac:dyDescent="0.2">
      <c r="A459" s="25" t="s">
        <v>1927</v>
      </c>
      <c r="B459" s="25" t="s">
        <v>1926</v>
      </c>
      <c r="C459" s="24">
        <v>0</v>
      </c>
      <c r="D459" s="24">
        <v>0</v>
      </c>
      <c r="E459" s="24">
        <v>0</v>
      </c>
      <c r="F459" s="24">
        <v>0</v>
      </c>
      <c r="G459" s="24">
        <v>0</v>
      </c>
      <c r="H459" s="159" t="s">
        <v>1231</v>
      </c>
    </row>
    <row r="460" spans="1:8" hidden="1" x14ac:dyDescent="0.2">
      <c r="A460" s="25" t="s">
        <v>1925</v>
      </c>
      <c r="B460" s="25" t="s">
        <v>1924</v>
      </c>
      <c r="C460" s="24">
        <v>0</v>
      </c>
      <c r="D460" s="24">
        <v>0</v>
      </c>
      <c r="E460" s="24">
        <v>0</v>
      </c>
      <c r="F460" s="24">
        <v>0</v>
      </c>
      <c r="G460" s="24">
        <v>0</v>
      </c>
      <c r="H460" s="159" t="s">
        <v>1231</v>
      </c>
    </row>
    <row r="461" spans="1:8" hidden="1" x14ac:dyDescent="0.2">
      <c r="A461" s="25" t="s">
        <v>1923</v>
      </c>
      <c r="B461" s="25" t="s">
        <v>1258</v>
      </c>
      <c r="C461" s="24">
        <v>0</v>
      </c>
      <c r="D461" s="24">
        <v>0</v>
      </c>
      <c r="E461" s="24">
        <v>0</v>
      </c>
      <c r="F461" s="24">
        <v>0</v>
      </c>
      <c r="G461" s="24">
        <v>0</v>
      </c>
      <c r="H461" s="159" t="s">
        <v>1231</v>
      </c>
    </row>
    <row r="462" spans="1:8" hidden="1" x14ac:dyDescent="0.2">
      <c r="A462" s="25" t="s">
        <v>1922</v>
      </c>
      <c r="B462" s="25" t="s">
        <v>1921</v>
      </c>
      <c r="C462" s="24">
        <v>0</v>
      </c>
      <c r="D462" s="24">
        <v>0</v>
      </c>
      <c r="E462" s="24">
        <v>0</v>
      </c>
      <c r="F462" s="24">
        <v>0</v>
      </c>
      <c r="G462" s="24">
        <v>0</v>
      </c>
      <c r="H462" s="159" t="s">
        <v>1231</v>
      </c>
    </row>
    <row r="463" spans="1:8" x14ac:dyDescent="0.2">
      <c r="A463" s="25" t="s">
        <v>1920</v>
      </c>
      <c r="B463" s="25" t="s">
        <v>1919</v>
      </c>
      <c r="C463" s="24">
        <v>0.05</v>
      </c>
      <c r="D463" s="24">
        <v>0.05</v>
      </c>
      <c r="E463" s="24">
        <v>0</v>
      </c>
      <c r="F463" s="24">
        <v>0</v>
      </c>
      <c r="G463" s="24">
        <v>0</v>
      </c>
      <c r="H463" s="159" t="s">
        <v>1838</v>
      </c>
    </row>
    <row r="464" spans="1:8" hidden="1" x14ac:dyDescent="0.2">
      <c r="A464" s="25" t="s">
        <v>1918</v>
      </c>
      <c r="B464" s="25" t="s">
        <v>1917</v>
      </c>
      <c r="C464" s="24">
        <v>0</v>
      </c>
      <c r="D464" s="24">
        <v>0</v>
      </c>
      <c r="E464" s="24">
        <v>0</v>
      </c>
      <c r="F464" s="24">
        <v>0</v>
      </c>
      <c r="G464" s="24">
        <v>0</v>
      </c>
      <c r="H464" s="159" t="s">
        <v>1231</v>
      </c>
    </row>
    <row r="465" spans="1:8" hidden="1" x14ac:dyDescent="0.2">
      <c r="A465" s="25" t="s">
        <v>1916</v>
      </c>
      <c r="B465" s="25" t="s">
        <v>1915</v>
      </c>
      <c r="C465" s="24">
        <v>0</v>
      </c>
      <c r="D465" s="24">
        <v>0</v>
      </c>
      <c r="E465" s="24">
        <v>0</v>
      </c>
      <c r="F465" s="24">
        <v>0</v>
      </c>
      <c r="G465" s="24">
        <v>0</v>
      </c>
      <c r="H465" s="159" t="s">
        <v>1231</v>
      </c>
    </row>
    <row r="466" spans="1:8" hidden="1" x14ac:dyDescent="0.2">
      <c r="A466" s="25" t="s">
        <v>1914</v>
      </c>
      <c r="B466" s="25" t="s">
        <v>1913</v>
      </c>
      <c r="C466" s="24">
        <v>0</v>
      </c>
      <c r="D466" s="24">
        <v>0</v>
      </c>
      <c r="E466" s="24">
        <v>0</v>
      </c>
      <c r="F466" s="24">
        <v>0</v>
      </c>
      <c r="G466" s="24">
        <v>0</v>
      </c>
      <c r="H466" s="159" t="s">
        <v>1231</v>
      </c>
    </row>
    <row r="467" spans="1:8" hidden="1" x14ac:dyDescent="0.2">
      <c r="A467" s="25" t="s">
        <v>1912</v>
      </c>
      <c r="B467" s="25" t="s">
        <v>1911</v>
      </c>
      <c r="C467" s="24">
        <v>0</v>
      </c>
      <c r="D467" s="24">
        <v>0</v>
      </c>
      <c r="E467" s="24">
        <v>0</v>
      </c>
      <c r="F467" s="24">
        <v>0</v>
      </c>
      <c r="G467" s="24">
        <v>0</v>
      </c>
      <c r="H467" s="159" t="s">
        <v>1231</v>
      </c>
    </row>
    <row r="468" spans="1:8" hidden="1" x14ac:dyDescent="0.2">
      <c r="A468" s="25" t="s">
        <v>1910</v>
      </c>
      <c r="B468" s="25" t="s">
        <v>1909</v>
      </c>
      <c r="C468" s="24">
        <v>0</v>
      </c>
      <c r="D468" s="24">
        <v>0</v>
      </c>
      <c r="E468" s="24">
        <v>0</v>
      </c>
      <c r="F468" s="24">
        <v>0</v>
      </c>
      <c r="G468" s="24">
        <v>0</v>
      </c>
      <c r="H468" s="159" t="s">
        <v>1231</v>
      </c>
    </row>
    <row r="469" spans="1:8" x14ac:dyDescent="0.2">
      <c r="A469" s="25" t="s">
        <v>1908</v>
      </c>
      <c r="B469" s="25" t="s">
        <v>1907</v>
      </c>
      <c r="C469" s="24">
        <v>2163.7600000000002</v>
      </c>
      <c r="D469" s="24">
        <v>2163.7600000000002</v>
      </c>
      <c r="E469" s="24">
        <v>0</v>
      </c>
      <c r="F469" s="24">
        <v>0</v>
      </c>
      <c r="G469" s="24">
        <v>0</v>
      </c>
      <c r="H469" s="159" t="s">
        <v>1890</v>
      </c>
    </row>
    <row r="470" spans="1:8" hidden="1" x14ac:dyDescent="0.2">
      <c r="A470" s="25" t="s">
        <v>1906</v>
      </c>
      <c r="B470" s="25" t="s">
        <v>1905</v>
      </c>
      <c r="C470" s="24">
        <v>0</v>
      </c>
      <c r="D470" s="24">
        <v>0</v>
      </c>
      <c r="E470" s="24">
        <v>0</v>
      </c>
      <c r="F470" s="24">
        <v>0</v>
      </c>
      <c r="G470" s="24">
        <v>0</v>
      </c>
      <c r="H470" s="159" t="s">
        <v>1231</v>
      </c>
    </row>
    <row r="471" spans="1:8" ht="20.399999999999999" hidden="1" x14ac:dyDescent="0.2">
      <c r="A471" s="25" t="s">
        <v>1904</v>
      </c>
      <c r="B471" s="25" t="s">
        <v>1903</v>
      </c>
      <c r="C471" s="24">
        <v>0</v>
      </c>
      <c r="D471" s="24">
        <v>0</v>
      </c>
      <c r="E471" s="24">
        <v>0</v>
      </c>
      <c r="F471" s="24">
        <v>0</v>
      </c>
      <c r="G471" s="24">
        <v>0</v>
      </c>
      <c r="H471" s="159" t="s">
        <v>1231</v>
      </c>
    </row>
    <row r="472" spans="1:8" hidden="1" x14ac:dyDescent="0.2">
      <c r="A472" s="25" t="s">
        <v>1902</v>
      </c>
      <c r="B472" s="25" t="s">
        <v>1901</v>
      </c>
      <c r="C472" s="24">
        <v>0</v>
      </c>
      <c r="D472" s="24">
        <v>0</v>
      </c>
      <c r="E472" s="24">
        <v>0</v>
      </c>
      <c r="F472" s="24">
        <v>0</v>
      </c>
      <c r="G472" s="24">
        <v>0</v>
      </c>
      <c r="H472" s="159" t="s">
        <v>1231</v>
      </c>
    </row>
    <row r="473" spans="1:8" hidden="1" x14ac:dyDescent="0.2">
      <c r="A473" s="25" t="s">
        <v>1900</v>
      </c>
      <c r="B473" s="25" t="s">
        <v>1401</v>
      </c>
      <c r="C473" s="24">
        <v>0</v>
      </c>
      <c r="D473" s="24">
        <v>0</v>
      </c>
      <c r="E473" s="24">
        <v>0</v>
      </c>
      <c r="F473" s="24">
        <v>0</v>
      </c>
      <c r="G473" s="24">
        <v>0</v>
      </c>
      <c r="H473" s="159" t="s">
        <v>1231</v>
      </c>
    </row>
    <row r="474" spans="1:8" hidden="1" x14ac:dyDescent="0.2">
      <c r="A474" s="25" t="s">
        <v>1899</v>
      </c>
      <c r="B474" s="25" t="s">
        <v>1244</v>
      </c>
      <c r="C474" s="24">
        <v>0</v>
      </c>
      <c r="D474" s="24">
        <v>0</v>
      </c>
      <c r="E474" s="24">
        <v>0</v>
      </c>
      <c r="F474" s="24">
        <v>0</v>
      </c>
      <c r="G474" s="24">
        <v>0</v>
      </c>
      <c r="H474" s="159" t="s">
        <v>1231</v>
      </c>
    </row>
    <row r="475" spans="1:8" hidden="1" x14ac:dyDescent="0.2">
      <c r="A475" s="25" t="s">
        <v>1898</v>
      </c>
      <c r="B475" s="25" t="s">
        <v>1323</v>
      </c>
      <c r="C475" s="24">
        <v>0</v>
      </c>
      <c r="D475" s="24">
        <v>0</v>
      </c>
      <c r="E475" s="24">
        <v>0</v>
      </c>
      <c r="F475" s="24">
        <v>0</v>
      </c>
      <c r="G475" s="24">
        <v>0</v>
      </c>
      <c r="H475" s="159" t="s">
        <v>1231</v>
      </c>
    </row>
    <row r="476" spans="1:8" hidden="1" x14ac:dyDescent="0.2">
      <c r="A476" s="25" t="s">
        <v>1897</v>
      </c>
      <c r="B476" s="25" t="s">
        <v>1896</v>
      </c>
      <c r="C476" s="24">
        <v>0</v>
      </c>
      <c r="D476" s="24">
        <v>0</v>
      </c>
      <c r="E476" s="24">
        <v>0</v>
      </c>
      <c r="F476" s="24">
        <v>0</v>
      </c>
      <c r="G476" s="24">
        <v>0</v>
      </c>
      <c r="H476" s="159" t="s">
        <v>1231</v>
      </c>
    </row>
    <row r="477" spans="1:8" hidden="1" x14ac:dyDescent="0.2">
      <c r="A477" s="25" t="s">
        <v>1895</v>
      </c>
      <c r="B477" s="25" t="s">
        <v>1894</v>
      </c>
      <c r="C477" s="24">
        <v>0</v>
      </c>
      <c r="D477" s="24">
        <v>0</v>
      </c>
      <c r="E477" s="24">
        <v>0</v>
      </c>
      <c r="F477" s="24">
        <v>0</v>
      </c>
      <c r="G477" s="24">
        <v>0</v>
      </c>
      <c r="H477" s="159" t="s">
        <v>1231</v>
      </c>
    </row>
    <row r="478" spans="1:8" ht="20.399999999999999" hidden="1" x14ac:dyDescent="0.2">
      <c r="A478" s="25" t="s">
        <v>1893</v>
      </c>
      <c r="B478" s="25" t="s">
        <v>1892</v>
      </c>
      <c r="C478" s="24">
        <v>0</v>
      </c>
      <c r="D478" s="24">
        <v>0</v>
      </c>
      <c r="E478" s="24">
        <v>0</v>
      </c>
      <c r="F478" s="24">
        <v>0</v>
      </c>
      <c r="G478" s="24">
        <v>0</v>
      </c>
      <c r="H478" s="159" t="s">
        <v>1231</v>
      </c>
    </row>
    <row r="479" spans="1:8" x14ac:dyDescent="0.2">
      <c r="A479" s="25" t="s">
        <v>1891</v>
      </c>
      <c r="B479" s="25" t="s">
        <v>1416</v>
      </c>
      <c r="C479" s="24">
        <v>480</v>
      </c>
      <c r="D479" s="24">
        <v>480</v>
      </c>
      <c r="E479" s="24">
        <v>0</v>
      </c>
      <c r="F479" s="24">
        <v>0</v>
      </c>
      <c r="G479" s="24">
        <v>0</v>
      </c>
      <c r="H479" s="159" t="s">
        <v>1890</v>
      </c>
    </row>
    <row r="480" spans="1:8" hidden="1" x14ac:dyDescent="0.2">
      <c r="A480" s="25" t="s">
        <v>1889</v>
      </c>
      <c r="B480" s="25" t="s">
        <v>1888</v>
      </c>
      <c r="C480" s="24">
        <v>0</v>
      </c>
      <c r="D480" s="24">
        <v>0</v>
      </c>
      <c r="E480" s="24">
        <v>0</v>
      </c>
      <c r="F480" s="24">
        <v>0</v>
      </c>
      <c r="G480" s="24">
        <v>0</v>
      </c>
      <c r="H480" s="159" t="s">
        <v>1231</v>
      </c>
    </row>
    <row r="481" spans="1:8" hidden="1" x14ac:dyDescent="0.2">
      <c r="A481" s="25" t="s">
        <v>1887</v>
      </c>
      <c r="B481" s="25" t="s">
        <v>1886</v>
      </c>
      <c r="C481" s="24">
        <v>0</v>
      </c>
      <c r="D481" s="24">
        <v>0</v>
      </c>
      <c r="E481" s="24">
        <v>0</v>
      </c>
      <c r="F481" s="24">
        <v>0</v>
      </c>
      <c r="G481" s="24">
        <v>0</v>
      </c>
      <c r="H481" s="159" t="s">
        <v>1231</v>
      </c>
    </row>
    <row r="482" spans="1:8" hidden="1" x14ac:dyDescent="0.2">
      <c r="A482" s="25" t="s">
        <v>1885</v>
      </c>
      <c r="B482" s="25" t="s">
        <v>1884</v>
      </c>
      <c r="C482" s="24">
        <v>0</v>
      </c>
      <c r="D482" s="24">
        <v>0</v>
      </c>
      <c r="E482" s="24">
        <v>0</v>
      </c>
      <c r="F482" s="24">
        <v>0</v>
      </c>
      <c r="G482" s="24">
        <v>0</v>
      </c>
      <c r="H482" s="159" t="s">
        <v>1231</v>
      </c>
    </row>
    <row r="483" spans="1:8" hidden="1" x14ac:dyDescent="0.2">
      <c r="A483" s="25" t="s">
        <v>1883</v>
      </c>
      <c r="B483" s="25" t="s">
        <v>1882</v>
      </c>
      <c r="C483" s="24">
        <v>0</v>
      </c>
      <c r="D483" s="24">
        <v>0</v>
      </c>
      <c r="E483" s="24">
        <v>0</v>
      </c>
      <c r="F483" s="24">
        <v>0</v>
      </c>
      <c r="G483" s="24">
        <v>0</v>
      </c>
      <c r="H483" s="159" t="s">
        <v>1231</v>
      </c>
    </row>
    <row r="484" spans="1:8" hidden="1" x14ac:dyDescent="0.2">
      <c r="A484" s="25" t="s">
        <v>1881</v>
      </c>
      <c r="B484" s="25" t="s">
        <v>1880</v>
      </c>
      <c r="C484" s="24">
        <v>0</v>
      </c>
      <c r="D484" s="24">
        <v>0</v>
      </c>
      <c r="E484" s="24">
        <v>0</v>
      </c>
      <c r="F484" s="24">
        <v>0</v>
      </c>
      <c r="G484" s="24">
        <v>0</v>
      </c>
      <c r="H484" s="159" t="s">
        <v>1231</v>
      </c>
    </row>
    <row r="485" spans="1:8" hidden="1" x14ac:dyDescent="0.2">
      <c r="A485" s="25" t="s">
        <v>1879</v>
      </c>
      <c r="B485" s="25" t="s">
        <v>1878</v>
      </c>
      <c r="C485" s="24">
        <v>0</v>
      </c>
      <c r="D485" s="24">
        <v>0</v>
      </c>
      <c r="E485" s="24">
        <v>0</v>
      </c>
      <c r="F485" s="24">
        <v>0</v>
      </c>
      <c r="G485" s="24">
        <v>0</v>
      </c>
      <c r="H485" s="159" t="s">
        <v>1231</v>
      </c>
    </row>
    <row r="486" spans="1:8" hidden="1" x14ac:dyDescent="0.2">
      <c r="A486" s="25" t="s">
        <v>1877</v>
      </c>
      <c r="B486" s="25" t="s">
        <v>1260</v>
      </c>
      <c r="C486" s="24">
        <v>0</v>
      </c>
      <c r="D486" s="24">
        <v>0</v>
      </c>
      <c r="E486" s="24">
        <v>0</v>
      </c>
      <c r="F486" s="24">
        <v>0</v>
      </c>
      <c r="G486" s="24">
        <v>0</v>
      </c>
      <c r="H486" s="159" t="s">
        <v>1231</v>
      </c>
    </row>
    <row r="487" spans="1:8" x14ac:dyDescent="0.2">
      <c r="A487" s="25" t="s">
        <v>1876</v>
      </c>
      <c r="B487" s="25" t="s">
        <v>1875</v>
      </c>
      <c r="C487" s="24">
        <v>-16</v>
      </c>
      <c r="D487" s="24">
        <v>-16</v>
      </c>
      <c r="E487" s="24">
        <v>0</v>
      </c>
      <c r="F487" s="24">
        <v>0</v>
      </c>
      <c r="G487" s="24">
        <v>0</v>
      </c>
      <c r="H487" s="159" t="s">
        <v>1293</v>
      </c>
    </row>
    <row r="488" spans="1:8" hidden="1" x14ac:dyDescent="0.2">
      <c r="A488" s="25" t="s">
        <v>1874</v>
      </c>
      <c r="B488" s="25" t="s">
        <v>1873</v>
      </c>
      <c r="C488" s="24">
        <v>0</v>
      </c>
      <c r="D488" s="24">
        <v>0</v>
      </c>
      <c r="E488" s="24">
        <v>0</v>
      </c>
      <c r="F488" s="24">
        <v>0</v>
      </c>
      <c r="G488" s="24">
        <v>0</v>
      </c>
      <c r="H488" s="159" t="s">
        <v>1231</v>
      </c>
    </row>
    <row r="489" spans="1:8" hidden="1" x14ac:dyDescent="0.2">
      <c r="A489" s="25" t="s">
        <v>1872</v>
      </c>
      <c r="B489" s="25" t="s">
        <v>1871</v>
      </c>
      <c r="C489" s="24">
        <v>0</v>
      </c>
      <c r="D489" s="24">
        <v>0</v>
      </c>
      <c r="E489" s="24">
        <v>0</v>
      </c>
      <c r="F489" s="24">
        <v>0</v>
      </c>
      <c r="G489" s="24">
        <v>0</v>
      </c>
      <c r="H489" s="159" t="s">
        <v>1231</v>
      </c>
    </row>
    <row r="490" spans="1:8" hidden="1" x14ac:dyDescent="0.2">
      <c r="A490" s="25" t="s">
        <v>1870</v>
      </c>
      <c r="B490" s="25" t="s">
        <v>1869</v>
      </c>
      <c r="C490" s="24">
        <v>0</v>
      </c>
      <c r="D490" s="24">
        <v>0</v>
      </c>
      <c r="E490" s="24">
        <v>0</v>
      </c>
      <c r="F490" s="24">
        <v>0</v>
      </c>
      <c r="G490" s="24">
        <v>0</v>
      </c>
      <c r="H490" s="159" t="s">
        <v>1231</v>
      </c>
    </row>
    <row r="491" spans="1:8" hidden="1" x14ac:dyDescent="0.2">
      <c r="A491" s="25" t="s">
        <v>1868</v>
      </c>
      <c r="B491" s="25" t="s">
        <v>1867</v>
      </c>
      <c r="C491" s="24">
        <v>0</v>
      </c>
      <c r="D491" s="24">
        <v>0</v>
      </c>
      <c r="E491" s="24">
        <v>0</v>
      </c>
      <c r="F491" s="24">
        <v>0</v>
      </c>
      <c r="G491" s="24">
        <v>0</v>
      </c>
      <c r="H491" s="159" t="s">
        <v>1231</v>
      </c>
    </row>
    <row r="492" spans="1:8" hidden="1" x14ac:dyDescent="0.2">
      <c r="A492" s="25" t="s">
        <v>1866</v>
      </c>
      <c r="B492" s="25" t="s">
        <v>1865</v>
      </c>
      <c r="C492" s="24">
        <v>0</v>
      </c>
      <c r="D492" s="24">
        <v>0</v>
      </c>
      <c r="E492" s="24">
        <v>0</v>
      </c>
      <c r="F492" s="24">
        <v>0</v>
      </c>
      <c r="G492" s="24">
        <v>0</v>
      </c>
      <c r="H492" s="159" t="s">
        <v>1231</v>
      </c>
    </row>
    <row r="493" spans="1:8" hidden="1" x14ac:dyDescent="0.2">
      <c r="A493" s="25" t="s">
        <v>1864</v>
      </c>
      <c r="B493" s="25" t="s">
        <v>1863</v>
      </c>
      <c r="C493" s="24">
        <v>0</v>
      </c>
      <c r="D493" s="24">
        <v>0</v>
      </c>
      <c r="E493" s="24">
        <v>0</v>
      </c>
      <c r="F493" s="24">
        <v>0</v>
      </c>
      <c r="G493" s="24">
        <v>0</v>
      </c>
      <c r="H493" s="159" t="s">
        <v>1231</v>
      </c>
    </row>
    <row r="494" spans="1:8" hidden="1" x14ac:dyDescent="0.2">
      <c r="A494" s="25" t="s">
        <v>1862</v>
      </c>
      <c r="B494" s="25" t="s">
        <v>1861</v>
      </c>
      <c r="C494" s="24">
        <v>0</v>
      </c>
      <c r="D494" s="24">
        <v>0</v>
      </c>
      <c r="E494" s="24">
        <v>0</v>
      </c>
      <c r="F494" s="24">
        <v>0</v>
      </c>
      <c r="G494" s="24">
        <v>0</v>
      </c>
      <c r="H494" s="159" t="s">
        <v>1231</v>
      </c>
    </row>
    <row r="495" spans="1:8" hidden="1" x14ac:dyDescent="0.2">
      <c r="A495" s="25" t="s">
        <v>1860</v>
      </c>
      <c r="B495" s="25" t="s">
        <v>1859</v>
      </c>
      <c r="C495" s="24">
        <v>0</v>
      </c>
      <c r="D495" s="24">
        <v>0</v>
      </c>
      <c r="E495" s="24">
        <v>0</v>
      </c>
      <c r="F495" s="24">
        <v>0</v>
      </c>
      <c r="G495" s="24">
        <v>0</v>
      </c>
      <c r="H495" s="159" t="s">
        <v>1231</v>
      </c>
    </row>
    <row r="496" spans="1:8" hidden="1" x14ac:dyDescent="0.2">
      <c r="A496" s="25" t="s">
        <v>1858</v>
      </c>
      <c r="B496" s="25" t="s">
        <v>1857</v>
      </c>
      <c r="C496" s="24">
        <v>0</v>
      </c>
      <c r="D496" s="24">
        <v>0</v>
      </c>
      <c r="E496" s="24">
        <v>0</v>
      </c>
      <c r="F496" s="24">
        <v>0</v>
      </c>
      <c r="G496" s="24">
        <v>0</v>
      </c>
      <c r="H496" s="159" t="s">
        <v>1231</v>
      </c>
    </row>
    <row r="497" spans="1:8" hidden="1" x14ac:dyDescent="0.2">
      <c r="A497" s="25" t="s">
        <v>1856</v>
      </c>
      <c r="B497" s="25" t="s">
        <v>1855</v>
      </c>
      <c r="C497" s="24">
        <v>0</v>
      </c>
      <c r="D497" s="24">
        <v>0</v>
      </c>
      <c r="E497" s="24">
        <v>0</v>
      </c>
      <c r="F497" s="24">
        <v>0</v>
      </c>
      <c r="G497" s="24">
        <v>0</v>
      </c>
      <c r="H497" s="159" t="s">
        <v>1231</v>
      </c>
    </row>
    <row r="498" spans="1:8" hidden="1" x14ac:dyDescent="0.2">
      <c r="A498" s="25" t="s">
        <v>1854</v>
      </c>
      <c r="B498" s="25" t="s">
        <v>1853</v>
      </c>
      <c r="C498" s="24">
        <v>0</v>
      </c>
      <c r="D498" s="24">
        <v>0</v>
      </c>
      <c r="E498" s="24">
        <v>0</v>
      </c>
      <c r="F498" s="24">
        <v>0</v>
      </c>
      <c r="G498" s="24">
        <v>0</v>
      </c>
      <c r="H498" s="159" t="s">
        <v>1231</v>
      </c>
    </row>
    <row r="499" spans="1:8" hidden="1" x14ac:dyDescent="0.2">
      <c r="A499" s="25" t="s">
        <v>1852</v>
      </c>
      <c r="B499" s="25" t="s">
        <v>1851</v>
      </c>
      <c r="C499" s="24">
        <v>0</v>
      </c>
      <c r="D499" s="24">
        <v>0</v>
      </c>
      <c r="E499" s="24">
        <v>0</v>
      </c>
      <c r="F499" s="24">
        <v>0</v>
      </c>
      <c r="G499" s="24">
        <v>0</v>
      </c>
      <c r="H499" s="159" t="s">
        <v>1231</v>
      </c>
    </row>
    <row r="500" spans="1:8" hidden="1" x14ac:dyDescent="0.2">
      <c r="A500" s="25" t="s">
        <v>1850</v>
      </c>
      <c r="B500" s="25" t="s">
        <v>1849</v>
      </c>
      <c r="C500" s="24">
        <v>0</v>
      </c>
      <c r="D500" s="24">
        <v>0</v>
      </c>
      <c r="E500" s="24">
        <v>0</v>
      </c>
      <c r="F500" s="24">
        <v>0</v>
      </c>
      <c r="G500" s="24">
        <v>0</v>
      </c>
      <c r="H500" s="159" t="s">
        <v>1231</v>
      </c>
    </row>
    <row r="501" spans="1:8" hidden="1" x14ac:dyDescent="0.2">
      <c r="A501" s="25" t="s">
        <v>1848</v>
      </c>
      <c r="B501" s="25" t="s">
        <v>1847</v>
      </c>
      <c r="C501" s="24">
        <v>0</v>
      </c>
      <c r="D501" s="24">
        <v>0</v>
      </c>
      <c r="E501" s="24">
        <v>0</v>
      </c>
      <c r="F501" s="24">
        <v>0</v>
      </c>
      <c r="G501" s="24">
        <v>0</v>
      </c>
      <c r="H501" s="159" t="s">
        <v>1231</v>
      </c>
    </row>
    <row r="502" spans="1:8" hidden="1" x14ac:dyDescent="0.2">
      <c r="A502" s="25" t="s">
        <v>1846</v>
      </c>
      <c r="B502" s="25" t="s">
        <v>1845</v>
      </c>
      <c r="C502" s="24">
        <v>0</v>
      </c>
      <c r="D502" s="24">
        <v>0</v>
      </c>
      <c r="E502" s="24">
        <v>0</v>
      </c>
      <c r="F502" s="24">
        <v>0</v>
      </c>
      <c r="G502" s="24">
        <v>0</v>
      </c>
      <c r="H502" s="159" t="s">
        <v>1231</v>
      </c>
    </row>
    <row r="503" spans="1:8" hidden="1" x14ac:dyDescent="0.2">
      <c r="A503" s="25" t="s">
        <v>1844</v>
      </c>
      <c r="B503" s="25" t="s">
        <v>1843</v>
      </c>
      <c r="C503" s="24">
        <v>0</v>
      </c>
      <c r="D503" s="24">
        <v>0</v>
      </c>
      <c r="E503" s="24">
        <v>0</v>
      </c>
      <c r="F503" s="24">
        <v>0</v>
      </c>
      <c r="G503" s="24">
        <v>0</v>
      </c>
      <c r="H503" s="159" t="s">
        <v>1231</v>
      </c>
    </row>
    <row r="504" spans="1:8" hidden="1" x14ac:dyDescent="0.2">
      <c r="A504" s="25" t="s">
        <v>1842</v>
      </c>
      <c r="B504" s="25" t="s">
        <v>1841</v>
      </c>
      <c r="C504" s="24">
        <v>0</v>
      </c>
      <c r="D504" s="24">
        <v>0</v>
      </c>
      <c r="E504" s="24">
        <v>0</v>
      </c>
      <c r="F504" s="24">
        <v>0</v>
      </c>
      <c r="G504" s="24">
        <v>0</v>
      </c>
      <c r="H504" s="159" t="s">
        <v>1231</v>
      </c>
    </row>
    <row r="505" spans="1:8" x14ac:dyDescent="0.2">
      <c r="A505" s="25" t="s">
        <v>1840</v>
      </c>
      <c r="B505" s="25" t="s">
        <v>1839</v>
      </c>
      <c r="C505" s="24">
        <v>17200</v>
      </c>
      <c r="D505" s="24">
        <v>17200</v>
      </c>
      <c r="E505" s="24">
        <v>0</v>
      </c>
      <c r="F505" s="24">
        <v>0</v>
      </c>
      <c r="G505" s="24">
        <v>0</v>
      </c>
      <c r="H505" s="159" t="s">
        <v>1838</v>
      </c>
    </row>
    <row r="506" spans="1:8" x14ac:dyDescent="0.2">
      <c r="A506" s="25" t="s">
        <v>1837</v>
      </c>
      <c r="B506" s="25" t="s">
        <v>1836</v>
      </c>
      <c r="C506" s="24">
        <v>4224.78</v>
      </c>
      <c r="D506" s="24">
        <v>4224.78</v>
      </c>
      <c r="E506" s="24">
        <v>0</v>
      </c>
      <c r="F506" s="24">
        <v>0</v>
      </c>
      <c r="G506" s="24">
        <v>0</v>
      </c>
      <c r="H506" s="159" t="s">
        <v>1293</v>
      </c>
    </row>
    <row r="507" spans="1:8" x14ac:dyDescent="0.2">
      <c r="A507" s="25" t="s">
        <v>1835</v>
      </c>
      <c r="B507" s="25" t="s">
        <v>1298</v>
      </c>
      <c r="C507" s="24">
        <v>1140</v>
      </c>
      <c r="D507" s="24">
        <v>1140</v>
      </c>
      <c r="E507" s="24">
        <v>0</v>
      </c>
      <c r="F507" s="24">
        <v>0</v>
      </c>
      <c r="G507" s="24">
        <v>0</v>
      </c>
      <c r="H507" s="159" t="s">
        <v>1293</v>
      </c>
    </row>
    <row r="508" spans="1:8" x14ac:dyDescent="0.2">
      <c r="A508" s="25" t="s">
        <v>1834</v>
      </c>
      <c r="B508" s="25" t="s">
        <v>1833</v>
      </c>
      <c r="C508" s="24">
        <v>1500</v>
      </c>
      <c r="D508" s="24">
        <v>1500</v>
      </c>
      <c r="E508" s="24">
        <v>0</v>
      </c>
      <c r="F508" s="24">
        <v>0</v>
      </c>
      <c r="G508" s="24">
        <v>0</v>
      </c>
      <c r="H508" s="159" t="s">
        <v>1293</v>
      </c>
    </row>
    <row r="509" spans="1:8" x14ac:dyDescent="0.2">
      <c r="A509" s="25" t="s">
        <v>1832</v>
      </c>
      <c r="B509" s="25" t="s">
        <v>1831</v>
      </c>
      <c r="C509" s="24">
        <v>51844.99</v>
      </c>
      <c r="D509" s="24">
        <v>51844.99</v>
      </c>
      <c r="E509" s="24">
        <v>0</v>
      </c>
      <c r="F509" s="24">
        <v>0</v>
      </c>
      <c r="G509" s="24">
        <v>0</v>
      </c>
      <c r="H509" s="159" t="s">
        <v>1293</v>
      </c>
    </row>
    <row r="510" spans="1:8" x14ac:dyDescent="0.2">
      <c r="A510" s="25" t="s">
        <v>1830</v>
      </c>
      <c r="B510" s="25" t="s">
        <v>1829</v>
      </c>
      <c r="C510" s="24">
        <v>23884.53</v>
      </c>
      <c r="D510" s="24">
        <v>23884.53</v>
      </c>
      <c r="E510" s="24">
        <v>0</v>
      </c>
      <c r="F510" s="24">
        <v>0</v>
      </c>
      <c r="G510" s="24">
        <v>0</v>
      </c>
      <c r="H510" s="159" t="s">
        <v>1293</v>
      </c>
    </row>
    <row r="511" spans="1:8" x14ac:dyDescent="0.2">
      <c r="A511" s="25" t="s">
        <v>1828</v>
      </c>
      <c r="B511" s="25" t="s">
        <v>1827</v>
      </c>
      <c r="C511" s="24">
        <v>64819.82</v>
      </c>
      <c r="D511" s="24">
        <v>64819.82</v>
      </c>
      <c r="E511" s="24">
        <v>0</v>
      </c>
      <c r="F511" s="24">
        <v>0</v>
      </c>
      <c r="G511" s="24">
        <v>0</v>
      </c>
      <c r="H511" s="159" t="s">
        <v>1293</v>
      </c>
    </row>
    <row r="512" spans="1:8" x14ac:dyDescent="0.2">
      <c r="A512" s="25" t="s">
        <v>1826</v>
      </c>
      <c r="B512" s="25" t="s">
        <v>1825</v>
      </c>
      <c r="C512" s="24">
        <v>3439.18</v>
      </c>
      <c r="D512" s="24">
        <v>3439.18</v>
      </c>
      <c r="E512" s="24">
        <v>0</v>
      </c>
      <c r="F512" s="24">
        <v>0</v>
      </c>
      <c r="G512" s="24">
        <v>0</v>
      </c>
      <c r="H512" s="159" t="s">
        <v>1293</v>
      </c>
    </row>
    <row r="513" spans="1:8" x14ac:dyDescent="0.2">
      <c r="A513" s="25" t="s">
        <v>1824</v>
      </c>
      <c r="B513" s="25" t="s">
        <v>1823</v>
      </c>
      <c r="C513" s="24">
        <v>111000</v>
      </c>
      <c r="D513" s="24">
        <v>111000</v>
      </c>
      <c r="E513" s="24">
        <v>0</v>
      </c>
      <c r="F513" s="24">
        <v>0</v>
      </c>
      <c r="G513" s="24">
        <v>0</v>
      </c>
      <c r="H513" s="159" t="s">
        <v>1293</v>
      </c>
    </row>
    <row r="514" spans="1:8" s="376" customFormat="1" x14ac:dyDescent="0.2">
      <c r="A514" s="50"/>
      <c r="B514" s="374" t="s">
        <v>1822</v>
      </c>
      <c r="C514" s="373">
        <v>0</v>
      </c>
      <c r="D514" s="373">
        <v>0</v>
      </c>
      <c r="E514" s="373">
        <v>0</v>
      </c>
      <c r="F514" s="373">
        <v>0</v>
      </c>
      <c r="G514" s="373">
        <v>0</v>
      </c>
      <c r="H514" s="373"/>
    </row>
    <row r="515" spans="1:8" x14ac:dyDescent="0.2">
      <c r="A515" s="158"/>
      <c r="B515" s="158" t="s">
        <v>1223</v>
      </c>
      <c r="C515" s="157">
        <f>SUM(C8:C514)</f>
        <v>5713699.7400000012</v>
      </c>
      <c r="D515" s="157">
        <f>SUM(D8:D514)</f>
        <v>5397583.9200000009</v>
      </c>
      <c r="E515" s="157">
        <f>SUM(E8:E514)</f>
        <v>13601</v>
      </c>
      <c r="F515" s="157">
        <f>SUM(F8:F514)</f>
        <v>63319.6</v>
      </c>
      <c r="G515" s="157">
        <f>SUM(G8:G514)</f>
        <v>239195.22000000003</v>
      </c>
      <c r="H515" s="158"/>
    </row>
  </sheetData>
  <mergeCells count="1">
    <mergeCell ref="A6:B6"/>
  </mergeCells>
  <dataValidations count="8">
    <dataValidation allowBlank="1" showInputMessage="1" showErrorMessage="1" prompt="Saldo final del periodo que corresponde la cuenta pública presentada (mensual:  enero, febrero, marzo, etc.; trimestral: 1er, 2do, 3ro. o 4to.)." sqref="C7"/>
    <dataValidation allowBlank="1" showInputMessage="1" showErrorMessage="1" prompt="Informar sobre la factibilidad de pago." sqref="H7"/>
    <dataValidation allowBlank="1" showInputMessage="1" showErrorMessage="1" prompt="Importe de la cuentas por cobrar con vencimiento mayor a 365 días." sqref="G7"/>
    <dataValidation allowBlank="1" showInputMessage="1" showErrorMessage="1" prompt="Importe de la cuentas por cobrar con fecha de vencimiento de 181 a 365 días." sqref="F7"/>
    <dataValidation allowBlank="1" showInputMessage="1" showErrorMessage="1" prompt="Importe de la cuentas por cobrar con fecha de vencimiento de 91 a 180 días." sqref="E7"/>
    <dataValidation allowBlank="1" showInputMessage="1" showErrorMessage="1" prompt="Importe de la cuentas por cobrar con fecha de vencimiento de 1 a 90 días."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2/11/2010)." sqref="A7"/>
  </dataValidations>
  <pageMargins left="0.7" right="0.7" top="0.75" bottom="0.75" header="0.3" footer="0.3"/>
  <pageSetup scale="55" orientation="portrait" horizontalDpi="4294967293" verticalDpi="4294967293"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E23"/>
  <sheetViews>
    <sheetView zoomScaleNormal="100" zoomScaleSheetLayoutView="100" workbookViewId="0">
      <selection activeCell="B22" sqref="B22"/>
    </sheetView>
  </sheetViews>
  <sheetFormatPr baseColWidth="10" defaultColWidth="13.6640625" defaultRowHeight="10.199999999999999" x14ac:dyDescent="0.2"/>
  <cols>
    <col min="1" max="1" width="22.5546875" style="1" customWidth="1"/>
    <col min="2" max="2" width="39.109375" style="1" customWidth="1"/>
    <col min="3" max="3" width="24.88671875" style="31" customWidth="1"/>
    <col min="4" max="4" width="24.88671875" style="15" customWidth="1"/>
    <col min="5" max="5" width="28.33203125" style="15" customWidth="1"/>
    <col min="6" max="16384" width="13.6640625" style="1"/>
  </cols>
  <sheetData>
    <row r="1" spans="1:5" x14ac:dyDescent="0.2">
      <c r="A1" s="57" t="s">
        <v>115</v>
      </c>
      <c r="B1" s="57"/>
      <c r="D1" s="17"/>
    </row>
    <row r="2" spans="1:5" x14ac:dyDescent="0.2">
      <c r="A2" s="57" t="s">
        <v>1815</v>
      </c>
      <c r="B2" s="57"/>
      <c r="D2" s="17"/>
      <c r="E2" s="352" t="s">
        <v>524</v>
      </c>
    </row>
    <row r="3" spans="1:5" x14ac:dyDescent="0.2">
      <c r="D3" s="17"/>
    </row>
    <row r="4" spans="1:5" s="15" customFormat="1" x14ac:dyDescent="0.2">
      <c r="C4" s="17"/>
      <c r="D4" s="17"/>
    </row>
    <row r="5" spans="1:5" ht="11.25" customHeight="1" x14ac:dyDescent="0.2">
      <c r="A5" s="35" t="s">
        <v>532</v>
      </c>
      <c r="B5" s="32"/>
      <c r="E5" s="29" t="s">
        <v>520</v>
      </c>
    </row>
    <row r="6" spans="1:5" x14ac:dyDescent="0.2">
      <c r="A6" s="1341"/>
      <c r="B6" s="1345"/>
    </row>
    <row r="7" spans="1:5" ht="15" customHeight="1" x14ac:dyDescent="0.2">
      <c r="A7" s="30" t="s">
        <v>102</v>
      </c>
      <c r="B7" s="29" t="s">
        <v>101</v>
      </c>
      <c r="C7" s="27" t="s">
        <v>100</v>
      </c>
      <c r="D7" s="29" t="s">
        <v>519</v>
      </c>
      <c r="E7" s="29" t="s">
        <v>227</v>
      </c>
    </row>
    <row r="8" spans="1:5" x14ac:dyDescent="0.2">
      <c r="A8" s="25"/>
      <c r="B8" s="1225" t="s">
        <v>13593</v>
      </c>
      <c r="C8" s="159"/>
      <c r="D8" s="159"/>
      <c r="E8" s="54"/>
    </row>
    <row r="9" spans="1:5" x14ac:dyDescent="0.2">
      <c r="A9" s="158"/>
      <c r="B9" s="158" t="s">
        <v>1223</v>
      </c>
      <c r="C9" s="166">
        <f>SUM(C8:C8)</f>
        <v>0</v>
      </c>
      <c r="D9" s="158"/>
      <c r="E9" s="158"/>
    </row>
    <row r="12" spans="1:5" ht="11.25" customHeight="1" x14ac:dyDescent="0.2">
      <c r="A12" s="377" t="s">
        <v>2815</v>
      </c>
      <c r="B12" s="379"/>
      <c r="C12" s="378"/>
      <c r="E12" s="29" t="s">
        <v>520</v>
      </c>
    </row>
    <row r="13" spans="1:5" x14ac:dyDescent="0.2">
      <c r="D13" s="161"/>
    </row>
    <row r="14" spans="1:5" ht="15" customHeight="1" x14ac:dyDescent="0.2">
      <c r="A14" s="30" t="s">
        <v>102</v>
      </c>
      <c r="B14" s="29" t="s">
        <v>101</v>
      </c>
      <c r="C14" s="27" t="s">
        <v>100</v>
      </c>
      <c r="D14" s="29" t="s">
        <v>519</v>
      </c>
      <c r="E14" s="29" t="s">
        <v>227</v>
      </c>
    </row>
    <row r="15" spans="1:5" x14ac:dyDescent="0.2">
      <c r="A15" s="25"/>
      <c r="B15" s="1225" t="s">
        <v>13593</v>
      </c>
      <c r="C15" s="159"/>
      <c r="D15" s="159"/>
      <c r="E15" s="54"/>
    </row>
    <row r="16" spans="1:5" x14ac:dyDescent="0.2">
      <c r="A16" s="172"/>
      <c r="B16" s="172" t="s">
        <v>1223</v>
      </c>
      <c r="C16" s="171">
        <f>SUM(C15:C15)</f>
        <v>0</v>
      </c>
      <c r="D16" s="158"/>
      <c r="E16" s="158"/>
    </row>
    <row r="19" spans="1:5" s="15" customFormat="1" x14ac:dyDescent="0.2">
      <c r="A19" s="377" t="s">
        <v>527</v>
      </c>
      <c r="B19" s="377"/>
      <c r="C19" s="17"/>
      <c r="E19" s="29" t="s">
        <v>520</v>
      </c>
    </row>
    <row r="20" spans="1:5" s="15" customFormat="1" x14ac:dyDescent="0.2">
      <c r="A20" s="1346"/>
      <c r="B20" s="1347"/>
      <c r="C20" s="17"/>
    </row>
    <row r="21" spans="1:5" s="15" customFormat="1" ht="15" customHeight="1" x14ac:dyDescent="0.2">
      <c r="A21" s="29" t="s">
        <v>102</v>
      </c>
      <c r="B21" s="29" t="s">
        <v>101</v>
      </c>
      <c r="C21" s="29" t="s">
        <v>100</v>
      </c>
      <c r="D21" s="29" t="s">
        <v>519</v>
      </c>
      <c r="E21" s="29" t="s">
        <v>227</v>
      </c>
    </row>
    <row r="22" spans="1:5" s="15" customFormat="1" x14ac:dyDescent="0.2">
      <c r="A22" s="25"/>
      <c r="B22" s="1225" t="s">
        <v>13593</v>
      </c>
      <c r="C22" s="159"/>
      <c r="D22" s="159"/>
      <c r="E22" s="54"/>
    </row>
    <row r="23" spans="1:5" s="15" customFormat="1" x14ac:dyDescent="0.2">
      <c r="A23" s="172"/>
      <c r="B23" s="172" t="s">
        <v>1223</v>
      </c>
      <c r="C23" s="171">
        <f>SUM(C22:C22)</f>
        <v>0</v>
      </c>
      <c r="D23" s="158"/>
      <c r="E23" s="158"/>
    </row>
  </sheetData>
  <mergeCells count="2">
    <mergeCell ref="A6:B6"/>
    <mergeCell ref="A20:B20"/>
  </mergeCells>
  <dataValidations count="5">
    <dataValidation allowBlank="1" showInputMessage="1" showErrorMessage="1" prompt="Saldo final del periodo que corresponde la cuenta pública presentada (mensual:  enero, febrero, marzo, etc.; trimestral: 1er, 2do, 3ro. o 4to.)." sqref="C7 C14 C21"/>
    <dataValidation allowBlank="1" showInputMessage="1" showErrorMessage="1" prompt="Corresponde al número de la cuenta de acuerdo al Plan de Cuentas emitido por el CONAC (DOF 22/11/2010)." sqref="A7 A14 A21"/>
    <dataValidation allowBlank="1" showInputMessage="1" showErrorMessage="1" prompt="Corresponde al nombre o descripción de la cuenta de acuerdo al Plan de Cuentas emitido por el CONAC." sqref="B7 B14 B21"/>
    <dataValidation allowBlank="1" showInputMessage="1" showErrorMessage="1" prompt="Especificar origen de dicho recurso: Federal, Estatal, Municipal, Particulares." sqref="D7 D14 D21"/>
    <dataValidation allowBlank="1" showInputMessage="1" showErrorMessage="1" prompt="Características cualitativas significativas que les impacten financieramente." sqref="E7 E14 E21"/>
  </dataValidations>
  <pageMargins left="0.7" right="0.7" top="0.75" bottom="0.75" header="0.3" footer="0.3"/>
  <pageSetup scale="64" orientation="portrait" horizontalDpi="4294967293" verticalDpi="4294967293"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2.33203125" style="1" customWidth="1"/>
    <col min="2" max="2" width="36" style="1" customWidth="1"/>
    <col min="3" max="3" width="19.33203125" style="31" customWidth="1"/>
    <col min="4" max="4" width="19.33203125" style="15" customWidth="1"/>
    <col min="5" max="5" width="20" style="15" customWidth="1"/>
    <col min="6" max="16384" width="11.44140625" style="1"/>
  </cols>
  <sheetData>
    <row r="1" spans="1:5" s="79" customFormat="1" x14ac:dyDescent="0.2">
      <c r="A1" s="155" t="s">
        <v>115</v>
      </c>
      <c r="B1" s="155"/>
      <c r="C1" s="178"/>
      <c r="D1" s="176"/>
      <c r="E1" s="352" t="s">
        <v>524</v>
      </c>
    </row>
    <row r="2" spans="1:5" s="79" customFormat="1" x14ac:dyDescent="0.2">
      <c r="A2" s="155" t="s">
        <v>1815</v>
      </c>
      <c r="B2" s="155"/>
      <c r="C2" s="80"/>
      <c r="D2" s="176"/>
      <c r="E2" s="176"/>
    </row>
    <row r="3" spans="1:5" s="79" customFormat="1" x14ac:dyDescent="0.2">
      <c r="C3" s="80"/>
      <c r="D3" s="176"/>
      <c r="E3" s="176"/>
    </row>
    <row r="4" spans="1:5" s="176" customFormat="1" x14ac:dyDescent="0.2">
      <c r="C4" s="178"/>
    </row>
    <row r="5" spans="1:5" s="79" customFormat="1" ht="11.25" customHeight="1" x14ac:dyDescent="0.2">
      <c r="A5" s="35" t="s">
        <v>530</v>
      </c>
      <c r="B5" s="35"/>
      <c r="C5" s="80"/>
      <c r="D5" s="177"/>
      <c r="E5" s="29" t="s">
        <v>529</v>
      </c>
    </row>
    <row r="6" spans="1:5" s="176" customFormat="1" x14ac:dyDescent="0.2">
      <c r="A6" s="108"/>
      <c r="B6" s="108"/>
      <c r="C6" s="161"/>
      <c r="D6" s="177"/>
    </row>
    <row r="7" spans="1:5" ht="15" customHeight="1" x14ac:dyDescent="0.2">
      <c r="A7" s="30" t="s">
        <v>102</v>
      </c>
      <c r="B7" s="29" t="s">
        <v>101</v>
      </c>
      <c r="C7" s="27" t="s">
        <v>100</v>
      </c>
      <c r="D7" s="29" t="s">
        <v>519</v>
      </c>
      <c r="E7" s="29" t="s">
        <v>227</v>
      </c>
    </row>
    <row r="8" spans="1:5" x14ac:dyDescent="0.2">
      <c r="A8" s="44"/>
      <c r="B8" s="1225" t="s">
        <v>13593</v>
      </c>
      <c r="C8" s="24"/>
      <c r="D8" s="24"/>
      <c r="E8" s="54"/>
    </row>
    <row r="9" spans="1:5" x14ac:dyDescent="0.2">
      <c r="A9" s="175"/>
      <c r="B9" s="175" t="s">
        <v>1223</v>
      </c>
      <c r="C9" s="174">
        <f>SUM(C8)</f>
        <v>0</v>
      </c>
      <c r="D9" s="175"/>
      <c r="E9" s="175"/>
    </row>
  </sheetData>
  <dataValidations count="5">
    <dataValidation allowBlank="1" showInputMessage="1" showErrorMessage="1" prompt="Saldo final del periodo que corresponde la cuenta pública presentada (mensual:  enero, febrero, marzo, etc.; trimestral: 1er, 2do, 3ro. o 4to.)." sqref="C7"/>
    <dataValidation allowBlank="1" showInputMessage="1" showErrorMessage="1" prompt="Características cualitativas significativas que les impacten financieramente." sqref="E7"/>
    <dataValidation allowBlank="1" showInputMessage="1" showErrorMessage="1" prompt="Especificar origen de dicho recurso: Federal, Estatal, Municipal, Particulares."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2/11/2010)." sqref="A7"/>
  </dataValidations>
  <pageMargins left="0.7" right="0.7" top="0.75" bottom="0.75" header="0.3" footer="0.3"/>
  <pageSetup scale="77" orientation="portrait" horizontalDpi="4294967293" verticalDpi="4294967293"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B1:AC1718"/>
  <sheetViews>
    <sheetView topLeftCell="A4" zoomScaleNormal="100" zoomScaleSheetLayoutView="100" workbookViewId="0">
      <selection activeCell="C12" sqref="C12"/>
    </sheetView>
  </sheetViews>
  <sheetFormatPr baseColWidth="10" defaultColWidth="11.44140625" defaultRowHeight="10.199999999999999" x14ac:dyDescent="0.2"/>
  <cols>
    <col min="1" max="1" width="4" style="176" customWidth="1"/>
    <col min="2" max="2" width="16.33203125" style="183" customWidth="1"/>
    <col min="3" max="3" width="23.109375" style="3" customWidth="1"/>
    <col min="4" max="4" width="11.44140625" style="3"/>
    <col min="5" max="5" width="11.5546875" style="3" customWidth="1"/>
    <col min="6" max="6" width="10.88671875" style="3" bestFit="1" customWidth="1"/>
    <col min="7" max="8" width="12.6640625" style="182" customWidth="1"/>
    <col min="9" max="9" width="12.6640625" style="382" customWidth="1"/>
    <col min="10" max="10" width="13.44140625" style="182" customWidth="1"/>
    <col min="11" max="11" width="9.44140625" style="182" customWidth="1"/>
    <col min="12" max="14" width="12.6640625" style="182" customWidth="1"/>
    <col min="15" max="15" width="12.6640625" style="381" customWidth="1"/>
    <col min="16" max="16" width="12.6640625" style="182" customWidth="1"/>
    <col min="17" max="17" width="9.109375" style="380" customWidth="1"/>
    <col min="18" max="18" width="10.6640625" style="380" customWidth="1"/>
    <col min="19" max="19" width="10.6640625" style="3" customWidth="1"/>
    <col min="20" max="20" width="10.6640625" style="181" customWidth="1"/>
    <col min="21" max="21" width="11.33203125" style="3" customWidth="1"/>
    <col min="22" max="22" width="8.88671875" style="3" bestFit="1" customWidth="1"/>
    <col min="23" max="23" width="10.44140625" style="3" customWidth="1"/>
    <col min="24" max="24" width="9.33203125" style="3" bestFit="1" customWidth="1"/>
    <col min="25" max="25" width="16" style="380" customWidth="1"/>
    <col min="26" max="26" width="15" style="3" customWidth="1"/>
    <col min="27" max="27" width="11.6640625" style="3" customWidth="1"/>
    <col min="28" max="28" width="16" style="3" customWidth="1"/>
    <col min="29" max="29" width="11.44140625" style="79"/>
    <col min="30" max="16384" width="11.44140625" style="176"/>
  </cols>
  <sheetData>
    <row r="1" spans="2:29" x14ac:dyDescent="0.2">
      <c r="B1" s="57" t="s">
        <v>2819</v>
      </c>
      <c r="C1" s="1"/>
      <c r="D1" s="1"/>
      <c r="E1" s="1"/>
      <c r="F1" s="1"/>
      <c r="G1" s="31"/>
      <c r="H1" s="31"/>
      <c r="I1" s="31"/>
      <c r="J1" s="31"/>
      <c r="K1" s="31"/>
      <c r="L1" s="31"/>
      <c r="M1" s="31"/>
      <c r="N1" s="31"/>
      <c r="O1" s="17"/>
      <c r="P1" s="31"/>
      <c r="Q1" s="15"/>
      <c r="R1" s="15"/>
      <c r="S1" s="1"/>
      <c r="T1" s="223"/>
      <c r="U1" s="1"/>
      <c r="V1" s="1"/>
      <c r="W1" s="1"/>
      <c r="X1" s="1"/>
      <c r="Y1" s="15"/>
      <c r="Z1" s="1"/>
      <c r="AA1" s="1"/>
    </row>
    <row r="2" spans="2:29" x14ac:dyDescent="0.2">
      <c r="B2" s="1"/>
      <c r="C2" s="1"/>
      <c r="D2" s="1"/>
      <c r="E2" s="1"/>
      <c r="F2" s="1"/>
      <c r="G2" s="31"/>
      <c r="H2" s="31"/>
      <c r="I2" s="31"/>
      <c r="J2" s="31"/>
      <c r="K2" s="31"/>
      <c r="L2" s="31"/>
      <c r="M2" s="31"/>
      <c r="N2" s="31"/>
      <c r="O2" s="17"/>
      <c r="P2" s="31"/>
      <c r="Q2" s="15"/>
      <c r="R2" s="15"/>
      <c r="S2" s="1"/>
      <c r="T2" s="223"/>
      <c r="U2" s="1"/>
      <c r="V2" s="1"/>
      <c r="W2" s="1"/>
      <c r="X2" s="1"/>
      <c r="Y2" s="15"/>
      <c r="Z2" s="1"/>
      <c r="AA2" s="1"/>
      <c r="AB2" s="1"/>
    </row>
    <row r="3" spans="2:29" ht="10.8" thickBot="1" x14ac:dyDescent="0.25">
      <c r="B3" s="15"/>
      <c r="C3" s="15"/>
      <c r="D3" s="15"/>
      <c r="E3" s="15"/>
      <c r="F3" s="15"/>
      <c r="G3" s="17"/>
      <c r="H3" s="17"/>
      <c r="I3" s="17"/>
      <c r="J3" s="17"/>
      <c r="K3" s="17"/>
      <c r="L3" s="17"/>
      <c r="M3" s="17"/>
      <c r="N3" s="17"/>
      <c r="O3" s="17"/>
      <c r="P3" s="17"/>
      <c r="Q3" s="15"/>
      <c r="R3" s="15"/>
      <c r="S3" s="15"/>
      <c r="T3" s="216"/>
      <c r="U3" s="15"/>
      <c r="V3" s="15"/>
      <c r="W3" s="15"/>
      <c r="X3" s="15"/>
      <c r="Y3" s="15"/>
      <c r="Z3" s="15"/>
      <c r="AA3" s="15"/>
      <c r="AB3" s="15"/>
      <c r="AC3" s="176"/>
    </row>
    <row r="4" spans="2:29" ht="11.25" customHeight="1" thickBot="1" x14ac:dyDescent="0.25">
      <c r="B4" s="1355" t="s">
        <v>567</v>
      </c>
      <c r="C4" s="1356"/>
      <c r="D4" s="1356"/>
      <c r="E4" s="1356"/>
      <c r="F4" s="1356"/>
      <c r="G4" s="178"/>
      <c r="H4" s="178"/>
      <c r="I4" s="17"/>
      <c r="J4" s="178"/>
      <c r="K4" s="381"/>
      <c r="L4" s="381"/>
      <c r="M4" s="381"/>
      <c r="N4" s="381"/>
      <c r="P4" s="17"/>
      <c r="Q4" s="1350" t="s">
        <v>566</v>
      </c>
      <c r="R4" s="1351"/>
      <c r="S4" s="1351"/>
      <c r="T4" s="1351"/>
      <c r="U4" s="1351"/>
      <c r="V4" s="15"/>
      <c r="W4" s="15"/>
      <c r="X4" s="15"/>
      <c r="Y4" s="15"/>
      <c r="Z4" s="15"/>
      <c r="AA4" s="15"/>
      <c r="AB4" s="15"/>
      <c r="AC4" s="176"/>
    </row>
    <row r="5" spans="2:29" ht="10.8" thickBot="1" x14ac:dyDescent="0.25">
      <c r="B5" s="413"/>
      <c r="C5" s="412"/>
      <c r="D5" s="411"/>
      <c r="E5" s="15"/>
      <c r="F5" s="410"/>
      <c r="G5" s="409"/>
      <c r="H5" s="409"/>
      <c r="I5" s="31"/>
      <c r="J5" s="409"/>
      <c r="K5" s="17"/>
      <c r="L5" s="17"/>
      <c r="M5" s="17"/>
      <c r="N5" s="17"/>
      <c r="O5" s="17"/>
      <c r="P5" s="17"/>
      <c r="Q5" s="15"/>
      <c r="R5" s="15"/>
      <c r="S5" s="15"/>
      <c r="T5" s="216"/>
      <c r="U5" s="15"/>
      <c r="V5" s="15"/>
      <c r="W5" s="15"/>
      <c r="X5" s="15"/>
      <c r="Y5" s="15"/>
      <c r="Z5" s="15"/>
      <c r="AA5" s="15"/>
      <c r="AB5" s="15"/>
      <c r="AC5" s="176"/>
    </row>
    <row r="6" spans="2:29" ht="15.75" customHeight="1" thickBot="1" x14ac:dyDescent="0.25">
      <c r="B6" s="408"/>
      <c r="C6" s="1350" t="s">
        <v>565</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2"/>
    </row>
    <row r="7" spans="2:29" ht="33.75" customHeight="1" x14ac:dyDescent="0.2">
      <c r="B7" s="1357" t="s">
        <v>561</v>
      </c>
      <c r="C7" s="1359" t="s">
        <v>560</v>
      </c>
      <c r="D7" s="1348" t="s">
        <v>559</v>
      </c>
      <c r="E7" s="1348" t="s">
        <v>2818</v>
      </c>
      <c r="F7" s="1348" t="s">
        <v>557</v>
      </c>
      <c r="G7" s="1353" t="s">
        <v>564</v>
      </c>
      <c r="H7" s="1354"/>
      <c r="I7" s="210" t="s">
        <v>2817</v>
      </c>
      <c r="J7" s="1348" t="s">
        <v>556</v>
      </c>
      <c r="K7" s="1348" t="s">
        <v>555</v>
      </c>
      <c r="L7" s="1353" t="s">
        <v>562</v>
      </c>
      <c r="M7" s="1354"/>
      <c r="N7" s="1348" t="s">
        <v>552</v>
      </c>
      <c r="O7" s="1348" t="s">
        <v>551</v>
      </c>
      <c r="P7" s="1348" t="s">
        <v>550</v>
      </c>
      <c r="Q7" s="1348" t="s">
        <v>549</v>
      </c>
      <c r="R7" s="1348" t="s">
        <v>548</v>
      </c>
      <c r="S7" s="1348" t="s">
        <v>547</v>
      </c>
      <c r="T7" s="1348" t="s">
        <v>546</v>
      </c>
      <c r="U7" s="1348" t="s">
        <v>545</v>
      </c>
      <c r="V7" s="1348" t="s">
        <v>544</v>
      </c>
      <c r="W7" s="1348" t="s">
        <v>543</v>
      </c>
      <c r="X7" s="1348" t="s">
        <v>542</v>
      </c>
      <c r="Y7" s="1348" t="s">
        <v>541</v>
      </c>
      <c r="Z7" s="1348" t="s">
        <v>540</v>
      </c>
      <c r="AA7" s="1348" t="s">
        <v>539</v>
      </c>
      <c r="AB7" s="1348" t="s">
        <v>538</v>
      </c>
    </row>
    <row r="8" spans="2:29" s="405" customFormat="1" ht="33.75" customHeight="1" thickBot="1" x14ac:dyDescent="0.35">
      <c r="B8" s="1358"/>
      <c r="C8" s="1360"/>
      <c r="D8" s="1349"/>
      <c r="E8" s="1349"/>
      <c r="F8" s="1349"/>
      <c r="G8" s="407" t="s">
        <v>554</v>
      </c>
      <c r="H8" s="407" t="s">
        <v>553</v>
      </c>
      <c r="I8" s="407" t="s">
        <v>553</v>
      </c>
      <c r="J8" s="1349"/>
      <c r="K8" s="1349"/>
      <c r="L8" s="407" t="s">
        <v>554</v>
      </c>
      <c r="M8" s="407" t="s">
        <v>553</v>
      </c>
      <c r="N8" s="1349"/>
      <c r="O8" s="1349"/>
      <c r="P8" s="1349"/>
      <c r="Q8" s="1349"/>
      <c r="R8" s="1349"/>
      <c r="S8" s="1349"/>
      <c r="T8" s="1349"/>
      <c r="U8" s="1349"/>
      <c r="V8" s="1349"/>
      <c r="W8" s="1349"/>
      <c r="X8" s="1349"/>
      <c r="Y8" s="1349"/>
      <c r="Z8" s="1349"/>
      <c r="AA8" s="1349"/>
      <c r="AB8" s="1349"/>
      <c r="AC8" s="406"/>
    </row>
    <row r="9" spans="2:29" x14ac:dyDescent="0.2">
      <c r="B9" s="402" t="s">
        <v>537</v>
      </c>
      <c r="C9" s="397"/>
      <c r="D9" s="395"/>
      <c r="E9" s="395"/>
      <c r="F9" s="395"/>
      <c r="G9" s="398"/>
      <c r="H9" s="398"/>
      <c r="I9" s="398"/>
      <c r="J9" s="399"/>
      <c r="K9" s="400"/>
      <c r="L9" s="398"/>
      <c r="M9" s="398"/>
      <c r="N9" s="398"/>
      <c r="O9" s="399"/>
      <c r="P9" s="398"/>
      <c r="Q9" s="396"/>
      <c r="R9" s="396"/>
      <c r="S9" s="394"/>
      <c r="T9" s="394"/>
      <c r="U9" s="395"/>
      <c r="V9" s="395"/>
      <c r="W9" s="397"/>
      <c r="X9" s="397"/>
      <c r="Y9" s="396"/>
      <c r="Z9" s="395"/>
      <c r="AA9" s="394"/>
      <c r="AB9" s="393"/>
    </row>
    <row r="10" spans="2:29" s="403" customFormat="1" x14ac:dyDescent="0.2">
      <c r="B10" s="402" t="s">
        <v>536</v>
      </c>
      <c r="C10" s="397"/>
      <c r="D10" s="395"/>
      <c r="E10" s="395"/>
      <c r="F10" s="395"/>
      <c r="G10" s="398"/>
      <c r="H10" s="398"/>
      <c r="I10" s="398"/>
      <c r="J10" s="399"/>
      <c r="K10" s="400"/>
      <c r="L10" s="398"/>
      <c r="M10" s="398"/>
      <c r="N10" s="398"/>
      <c r="O10" s="399"/>
      <c r="P10" s="398"/>
      <c r="Q10" s="396"/>
      <c r="R10" s="396"/>
      <c r="S10" s="394"/>
      <c r="T10" s="394"/>
      <c r="U10" s="395"/>
      <c r="V10" s="395"/>
      <c r="W10" s="397"/>
      <c r="X10" s="397"/>
      <c r="Y10" s="396"/>
      <c r="Z10" s="395"/>
      <c r="AA10" s="394"/>
      <c r="AB10" s="393"/>
      <c r="AC10" s="404"/>
    </row>
    <row r="11" spans="2:29" s="79" customFormat="1" x14ac:dyDescent="0.2">
      <c r="B11" s="402" t="s">
        <v>535</v>
      </c>
      <c r="C11" s="397"/>
      <c r="D11" s="395"/>
      <c r="E11" s="395"/>
      <c r="F11" s="395"/>
      <c r="G11" s="398"/>
      <c r="H11" s="398"/>
      <c r="I11" s="398"/>
      <c r="J11" s="399"/>
      <c r="K11" s="400"/>
      <c r="L11" s="398"/>
      <c r="M11" s="398"/>
      <c r="N11" s="398"/>
      <c r="O11" s="399"/>
      <c r="P11" s="398"/>
      <c r="Q11" s="396"/>
      <c r="R11" s="396"/>
      <c r="S11" s="394"/>
      <c r="T11" s="394"/>
      <c r="U11" s="395"/>
      <c r="V11" s="395"/>
      <c r="W11" s="397"/>
      <c r="X11" s="397"/>
      <c r="Y11" s="396"/>
      <c r="Z11" s="395"/>
      <c r="AA11" s="394"/>
      <c r="AB11" s="393"/>
    </row>
    <row r="12" spans="2:29" s="79" customFormat="1" x14ac:dyDescent="0.2">
      <c r="B12" s="402" t="s">
        <v>534</v>
      </c>
      <c r="C12" s="1225" t="s">
        <v>13593</v>
      </c>
      <c r="D12" s="395"/>
      <c r="E12" s="395"/>
      <c r="F12" s="395"/>
      <c r="G12" s="398"/>
      <c r="H12" s="398"/>
      <c r="I12" s="398"/>
      <c r="J12" s="399"/>
      <c r="K12" s="400"/>
      <c r="L12" s="398"/>
      <c r="M12" s="398"/>
      <c r="N12" s="398"/>
      <c r="O12" s="399"/>
      <c r="P12" s="398"/>
      <c r="Q12" s="396"/>
      <c r="R12" s="396"/>
      <c r="S12" s="394"/>
      <c r="T12" s="394"/>
      <c r="U12" s="395"/>
      <c r="V12" s="395"/>
      <c r="W12" s="397"/>
      <c r="X12" s="397"/>
      <c r="Y12" s="396"/>
      <c r="Z12" s="395"/>
      <c r="AA12" s="394"/>
      <c r="AB12" s="393"/>
    </row>
    <row r="13" spans="2:29" x14ac:dyDescent="0.2">
      <c r="B13" s="401" t="s">
        <v>2816</v>
      </c>
      <c r="C13" s="397"/>
      <c r="D13" s="395"/>
      <c r="E13" s="395"/>
      <c r="F13" s="395"/>
      <c r="G13" s="398"/>
      <c r="H13" s="398"/>
      <c r="I13" s="398"/>
      <c r="J13" s="399"/>
      <c r="K13" s="400"/>
      <c r="L13" s="398"/>
      <c r="M13" s="398"/>
      <c r="N13" s="398"/>
      <c r="O13" s="399"/>
      <c r="P13" s="398"/>
      <c r="Q13" s="396"/>
      <c r="R13" s="396"/>
      <c r="S13" s="394"/>
      <c r="T13" s="394"/>
      <c r="U13" s="395"/>
      <c r="V13" s="395"/>
      <c r="W13" s="397"/>
      <c r="X13" s="397"/>
      <c r="Y13" s="396"/>
      <c r="Z13" s="395"/>
      <c r="AA13" s="394"/>
      <c r="AB13" s="393"/>
    </row>
    <row r="14" spans="2:29" s="155" customFormat="1" ht="10.8" thickBot="1" x14ac:dyDescent="0.25">
      <c r="B14" s="392"/>
      <c r="C14" s="391" t="s">
        <v>533</v>
      </c>
      <c r="D14" s="387"/>
      <c r="E14" s="387"/>
      <c r="F14" s="387"/>
      <c r="G14" s="389">
        <f>SUM(G9:G13)</f>
        <v>0</v>
      </c>
      <c r="H14" s="389">
        <f>SUM(H9:H13)</f>
        <v>0</v>
      </c>
      <c r="I14" s="389">
        <f>SUM(I9:I13)</f>
        <v>0</v>
      </c>
      <c r="J14" s="389">
        <f>SUM(J9:J13)</f>
        <v>0</v>
      </c>
      <c r="K14" s="390"/>
      <c r="L14" s="389">
        <f>SUM(L9:L13)</f>
        <v>0</v>
      </c>
      <c r="M14" s="389">
        <f>SUM(M9:M13)</f>
        <v>0</v>
      </c>
      <c r="N14" s="389">
        <f>SUM(N9:N13)</f>
        <v>0</v>
      </c>
      <c r="O14" s="389">
        <f>SUM(O9:O13)</f>
        <v>0</v>
      </c>
      <c r="P14" s="389">
        <f>SUM(P9:P13)</f>
        <v>0</v>
      </c>
      <c r="Q14" s="387"/>
      <c r="R14" s="387"/>
      <c r="S14" s="387"/>
      <c r="T14" s="388"/>
      <c r="U14" s="387"/>
      <c r="V14" s="387"/>
      <c r="W14" s="387"/>
      <c r="X14" s="387"/>
      <c r="Y14" s="387"/>
      <c r="Z14" s="387"/>
      <c r="AA14" s="387"/>
      <c r="AB14" s="386"/>
    </row>
    <row r="15" spans="2:29" s="155" customFormat="1" x14ac:dyDescent="0.2">
      <c r="B15" s="125"/>
      <c r="C15" s="185"/>
      <c r="D15" s="185"/>
      <c r="E15" s="185"/>
      <c r="F15" s="185"/>
      <c r="G15" s="188"/>
      <c r="H15" s="188"/>
      <c r="I15" s="182"/>
      <c r="J15" s="188"/>
      <c r="K15" s="188"/>
      <c r="L15" s="188"/>
      <c r="M15" s="188"/>
      <c r="N15" s="188"/>
      <c r="O15" s="385"/>
      <c r="P15" s="188"/>
      <c r="Q15" s="384"/>
      <c r="R15" s="383"/>
      <c r="S15" s="185"/>
      <c r="T15" s="186"/>
      <c r="U15" s="185"/>
      <c r="V15" s="185"/>
      <c r="W15" s="185"/>
      <c r="X15" s="185"/>
      <c r="Y15" s="383"/>
      <c r="Z15" s="185"/>
      <c r="AA15" s="185"/>
      <c r="AB15" s="185"/>
    </row>
    <row r="16" spans="2:29" s="155" customFormat="1" x14ac:dyDescent="0.2">
      <c r="B16" s="125"/>
      <c r="C16" s="185"/>
      <c r="D16" s="185"/>
      <c r="E16" s="185"/>
      <c r="F16" s="185"/>
      <c r="G16" s="188"/>
      <c r="H16" s="188"/>
      <c r="I16" s="182"/>
      <c r="J16" s="188"/>
      <c r="K16" s="188"/>
      <c r="L16" s="188"/>
      <c r="M16" s="188"/>
      <c r="N16" s="188"/>
      <c r="O16" s="385"/>
      <c r="P16" s="188"/>
      <c r="Q16" s="384"/>
      <c r="R16" s="383"/>
      <c r="S16" s="185"/>
      <c r="T16" s="186"/>
      <c r="U16" s="185"/>
      <c r="V16" s="185"/>
      <c r="W16" s="185"/>
      <c r="X16" s="185"/>
      <c r="Y16" s="383"/>
      <c r="Z16" s="185"/>
      <c r="AA16" s="185"/>
      <c r="AB16" s="185"/>
    </row>
    <row r="17" spans="9:9" x14ac:dyDescent="0.2">
      <c r="I17" s="182"/>
    </row>
    <row r="18" spans="9:9" x14ac:dyDescent="0.2">
      <c r="I18" s="182"/>
    </row>
    <row r="19" spans="9:9" x14ac:dyDescent="0.2">
      <c r="I19" s="182"/>
    </row>
    <row r="20" spans="9:9" x14ac:dyDescent="0.2">
      <c r="I20" s="182"/>
    </row>
    <row r="21" spans="9:9" x14ac:dyDescent="0.2">
      <c r="I21" s="182"/>
    </row>
    <row r="22" spans="9:9" x14ac:dyDescent="0.2">
      <c r="I22" s="182"/>
    </row>
    <row r="23" spans="9:9" x14ac:dyDescent="0.2">
      <c r="I23" s="182"/>
    </row>
    <row r="24" spans="9:9" x14ac:dyDescent="0.2">
      <c r="I24" s="182"/>
    </row>
    <row r="25" spans="9:9" x14ac:dyDescent="0.2">
      <c r="I25" s="182"/>
    </row>
    <row r="26" spans="9:9" x14ac:dyDescent="0.2">
      <c r="I26" s="182"/>
    </row>
    <row r="27" spans="9:9" x14ac:dyDescent="0.2">
      <c r="I27" s="182"/>
    </row>
    <row r="28" spans="9:9" x14ac:dyDescent="0.2">
      <c r="I28" s="182"/>
    </row>
    <row r="29" spans="9:9" x14ac:dyDescent="0.2">
      <c r="I29" s="182"/>
    </row>
    <row r="30" spans="9:9" x14ac:dyDescent="0.2">
      <c r="I30" s="182"/>
    </row>
    <row r="31" spans="9:9" x14ac:dyDescent="0.2">
      <c r="I31" s="182"/>
    </row>
    <row r="32" spans="9:9" x14ac:dyDescent="0.2">
      <c r="I32" s="182"/>
    </row>
    <row r="33" spans="9:9" x14ac:dyDescent="0.2">
      <c r="I33" s="182"/>
    </row>
    <row r="34" spans="9:9" x14ac:dyDescent="0.2">
      <c r="I34" s="182"/>
    </row>
    <row r="35" spans="9:9" x14ac:dyDescent="0.2">
      <c r="I35" s="182"/>
    </row>
    <row r="36" spans="9:9" x14ac:dyDescent="0.2">
      <c r="I36" s="182"/>
    </row>
    <row r="37" spans="9:9" x14ac:dyDescent="0.2">
      <c r="I37" s="182"/>
    </row>
    <row r="38" spans="9:9" x14ac:dyDescent="0.2">
      <c r="I38" s="182"/>
    </row>
    <row r="39" spans="9:9" x14ac:dyDescent="0.2">
      <c r="I39" s="182"/>
    </row>
    <row r="40" spans="9:9" x14ac:dyDescent="0.2">
      <c r="I40" s="182"/>
    </row>
    <row r="41" spans="9:9" x14ac:dyDescent="0.2">
      <c r="I41" s="182"/>
    </row>
    <row r="42" spans="9:9" x14ac:dyDescent="0.2">
      <c r="I42" s="182"/>
    </row>
    <row r="43" spans="9:9" x14ac:dyDescent="0.2">
      <c r="I43" s="182"/>
    </row>
    <row r="44" spans="9:9" x14ac:dyDescent="0.2">
      <c r="I44" s="182"/>
    </row>
    <row r="45" spans="9:9" x14ac:dyDescent="0.2">
      <c r="I45" s="182"/>
    </row>
    <row r="46" spans="9:9" x14ac:dyDescent="0.2">
      <c r="I46" s="182"/>
    </row>
    <row r="47" spans="9:9" x14ac:dyDescent="0.2">
      <c r="I47" s="182"/>
    </row>
    <row r="48" spans="9:9" x14ac:dyDescent="0.2">
      <c r="I48" s="182"/>
    </row>
    <row r="49" spans="9:9" x14ac:dyDescent="0.2">
      <c r="I49" s="182"/>
    </row>
    <row r="50" spans="9:9" x14ac:dyDescent="0.2">
      <c r="I50" s="182"/>
    </row>
    <row r="51" spans="9:9" x14ac:dyDescent="0.2">
      <c r="I51" s="182"/>
    </row>
    <row r="52" spans="9:9" x14ac:dyDescent="0.2">
      <c r="I52" s="182"/>
    </row>
    <row r="53" spans="9:9" x14ac:dyDescent="0.2">
      <c r="I53" s="182"/>
    </row>
    <row r="54" spans="9:9" x14ac:dyDescent="0.2">
      <c r="I54" s="182"/>
    </row>
    <row r="55" spans="9:9" x14ac:dyDescent="0.2">
      <c r="I55" s="182"/>
    </row>
    <row r="56" spans="9:9" x14ac:dyDescent="0.2">
      <c r="I56" s="182"/>
    </row>
    <row r="57" spans="9:9" x14ac:dyDescent="0.2">
      <c r="I57" s="182"/>
    </row>
    <row r="58" spans="9:9" x14ac:dyDescent="0.2">
      <c r="I58" s="182"/>
    </row>
    <row r="59" spans="9:9" x14ac:dyDescent="0.2">
      <c r="I59" s="182"/>
    </row>
    <row r="60" spans="9:9" x14ac:dyDescent="0.2">
      <c r="I60" s="182"/>
    </row>
    <row r="61" spans="9:9" x14ac:dyDescent="0.2">
      <c r="I61" s="182"/>
    </row>
    <row r="62" spans="9:9" x14ac:dyDescent="0.2">
      <c r="I62" s="182"/>
    </row>
    <row r="63" spans="9:9" x14ac:dyDescent="0.2">
      <c r="I63" s="182"/>
    </row>
    <row r="64" spans="9:9" x14ac:dyDescent="0.2">
      <c r="I64" s="182"/>
    </row>
    <row r="65" spans="9:9" x14ac:dyDescent="0.2">
      <c r="I65" s="182"/>
    </row>
    <row r="66" spans="9:9" x14ac:dyDescent="0.2">
      <c r="I66" s="182"/>
    </row>
    <row r="67" spans="9:9" x14ac:dyDescent="0.2">
      <c r="I67" s="182"/>
    </row>
    <row r="68" spans="9:9" x14ac:dyDescent="0.2">
      <c r="I68" s="182"/>
    </row>
    <row r="69" spans="9:9" x14ac:dyDescent="0.2">
      <c r="I69" s="182"/>
    </row>
    <row r="70" spans="9:9" x14ac:dyDescent="0.2">
      <c r="I70" s="182"/>
    </row>
    <row r="71" spans="9:9" x14ac:dyDescent="0.2">
      <c r="I71" s="182"/>
    </row>
    <row r="72" spans="9:9" x14ac:dyDescent="0.2">
      <c r="I72" s="182"/>
    </row>
    <row r="73" spans="9:9" x14ac:dyDescent="0.2">
      <c r="I73" s="182"/>
    </row>
    <row r="74" spans="9:9" x14ac:dyDescent="0.2">
      <c r="I74" s="182"/>
    </row>
    <row r="75" spans="9:9" x14ac:dyDescent="0.2">
      <c r="I75" s="182"/>
    </row>
    <row r="76" spans="9:9" x14ac:dyDescent="0.2">
      <c r="I76" s="182"/>
    </row>
    <row r="77" spans="9:9" x14ac:dyDescent="0.2">
      <c r="I77" s="182"/>
    </row>
    <row r="78" spans="9:9" x14ac:dyDescent="0.2">
      <c r="I78" s="182"/>
    </row>
    <row r="79" spans="9:9" x14ac:dyDescent="0.2">
      <c r="I79" s="182"/>
    </row>
    <row r="80" spans="9:9" x14ac:dyDescent="0.2">
      <c r="I80" s="182"/>
    </row>
    <row r="81" spans="9:9" x14ac:dyDescent="0.2">
      <c r="I81" s="182"/>
    </row>
    <row r="82" spans="9:9" x14ac:dyDescent="0.2">
      <c r="I82" s="182"/>
    </row>
    <row r="83" spans="9:9" x14ac:dyDescent="0.2">
      <c r="I83" s="182"/>
    </row>
    <row r="84" spans="9:9" x14ac:dyDescent="0.2">
      <c r="I84" s="182"/>
    </row>
    <row r="85" spans="9:9" x14ac:dyDescent="0.2">
      <c r="I85" s="182"/>
    </row>
    <row r="86" spans="9:9" x14ac:dyDescent="0.2">
      <c r="I86" s="182"/>
    </row>
    <row r="87" spans="9:9" x14ac:dyDescent="0.2">
      <c r="I87" s="182"/>
    </row>
    <row r="88" spans="9:9" x14ac:dyDescent="0.2">
      <c r="I88" s="182"/>
    </row>
    <row r="89" spans="9:9" x14ac:dyDescent="0.2">
      <c r="I89" s="182"/>
    </row>
    <row r="90" spans="9:9" x14ac:dyDescent="0.2">
      <c r="I90" s="182"/>
    </row>
    <row r="91" spans="9:9" x14ac:dyDescent="0.2">
      <c r="I91" s="182"/>
    </row>
    <row r="92" spans="9:9" x14ac:dyDescent="0.2">
      <c r="I92" s="182"/>
    </row>
    <row r="93" spans="9:9" x14ac:dyDescent="0.2">
      <c r="I93" s="182"/>
    </row>
    <row r="94" spans="9:9" x14ac:dyDescent="0.2">
      <c r="I94" s="182"/>
    </row>
    <row r="95" spans="9:9" x14ac:dyDescent="0.2">
      <c r="I95" s="182"/>
    </row>
    <row r="96" spans="9:9" x14ac:dyDescent="0.2">
      <c r="I96" s="182"/>
    </row>
    <row r="97" spans="9:9" x14ac:dyDescent="0.2">
      <c r="I97" s="182"/>
    </row>
    <row r="98" spans="9:9" x14ac:dyDescent="0.2">
      <c r="I98" s="182"/>
    </row>
    <row r="99" spans="9:9" x14ac:dyDescent="0.2">
      <c r="I99" s="182"/>
    </row>
    <row r="100" spans="9:9" x14ac:dyDescent="0.2">
      <c r="I100" s="182"/>
    </row>
    <row r="101" spans="9:9" x14ac:dyDescent="0.2">
      <c r="I101" s="182"/>
    </row>
    <row r="102" spans="9:9" x14ac:dyDescent="0.2">
      <c r="I102" s="182"/>
    </row>
    <row r="103" spans="9:9" x14ac:dyDescent="0.2">
      <c r="I103" s="182"/>
    </row>
    <row r="104" spans="9:9" x14ac:dyDescent="0.2">
      <c r="I104" s="182"/>
    </row>
    <row r="105" spans="9:9" x14ac:dyDescent="0.2">
      <c r="I105" s="182"/>
    </row>
    <row r="106" spans="9:9" x14ac:dyDescent="0.2">
      <c r="I106" s="182"/>
    </row>
    <row r="107" spans="9:9" x14ac:dyDescent="0.2">
      <c r="I107" s="182"/>
    </row>
    <row r="108" spans="9:9" x14ac:dyDescent="0.2">
      <c r="I108" s="182"/>
    </row>
    <row r="109" spans="9:9" x14ac:dyDescent="0.2">
      <c r="I109" s="182"/>
    </row>
    <row r="110" spans="9:9" x14ac:dyDescent="0.2">
      <c r="I110" s="182"/>
    </row>
    <row r="111" spans="9:9" x14ac:dyDescent="0.2">
      <c r="I111" s="182"/>
    </row>
    <row r="112" spans="9:9" x14ac:dyDescent="0.2">
      <c r="I112" s="182"/>
    </row>
    <row r="113" spans="9:9" x14ac:dyDescent="0.2">
      <c r="I113" s="182"/>
    </row>
    <row r="114" spans="9:9" x14ac:dyDescent="0.2">
      <c r="I114" s="182"/>
    </row>
    <row r="115" spans="9:9" x14ac:dyDescent="0.2">
      <c r="I115" s="182"/>
    </row>
    <row r="116" spans="9:9" x14ac:dyDescent="0.2">
      <c r="I116" s="182"/>
    </row>
    <row r="117" spans="9:9" x14ac:dyDescent="0.2">
      <c r="I117" s="182"/>
    </row>
    <row r="118" spans="9:9" x14ac:dyDescent="0.2">
      <c r="I118" s="182"/>
    </row>
    <row r="119" spans="9:9" x14ac:dyDescent="0.2">
      <c r="I119" s="182"/>
    </row>
    <row r="120" spans="9:9" x14ac:dyDescent="0.2">
      <c r="I120" s="182"/>
    </row>
    <row r="121" spans="9:9" x14ac:dyDescent="0.2">
      <c r="I121" s="182"/>
    </row>
    <row r="122" spans="9:9" x14ac:dyDescent="0.2">
      <c r="I122" s="182"/>
    </row>
    <row r="123" spans="9:9" x14ac:dyDescent="0.2">
      <c r="I123" s="182"/>
    </row>
    <row r="124" spans="9:9" x14ac:dyDescent="0.2">
      <c r="I124" s="182"/>
    </row>
    <row r="125" spans="9:9" x14ac:dyDescent="0.2">
      <c r="I125" s="182"/>
    </row>
    <row r="126" spans="9:9" x14ac:dyDescent="0.2">
      <c r="I126" s="182"/>
    </row>
    <row r="127" spans="9:9" x14ac:dyDescent="0.2">
      <c r="I127" s="182"/>
    </row>
    <row r="128" spans="9:9" x14ac:dyDescent="0.2">
      <c r="I128" s="182"/>
    </row>
    <row r="129" spans="9:9" x14ac:dyDescent="0.2">
      <c r="I129" s="182"/>
    </row>
    <row r="130" spans="9:9" x14ac:dyDescent="0.2">
      <c r="I130" s="182"/>
    </row>
    <row r="131" spans="9:9" x14ac:dyDescent="0.2">
      <c r="I131" s="182"/>
    </row>
    <row r="132" spans="9:9" x14ac:dyDescent="0.2">
      <c r="I132" s="182"/>
    </row>
    <row r="133" spans="9:9" x14ac:dyDescent="0.2">
      <c r="I133" s="182"/>
    </row>
    <row r="134" spans="9:9" x14ac:dyDescent="0.2">
      <c r="I134" s="182"/>
    </row>
    <row r="135" spans="9:9" x14ac:dyDescent="0.2">
      <c r="I135" s="182"/>
    </row>
    <row r="136" spans="9:9" x14ac:dyDescent="0.2">
      <c r="I136" s="182"/>
    </row>
    <row r="137" spans="9:9" x14ac:dyDescent="0.2">
      <c r="I137" s="182"/>
    </row>
    <row r="138" spans="9:9" x14ac:dyDescent="0.2">
      <c r="I138" s="182"/>
    </row>
    <row r="139" spans="9:9" x14ac:dyDescent="0.2">
      <c r="I139" s="182"/>
    </row>
    <row r="140" spans="9:9" x14ac:dyDescent="0.2">
      <c r="I140" s="182"/>
    </row>
    <row r="141" spans="9:9" x14ac:dyDescent="0.2">
      <c r="I141" s="182"/>
    </row>
    <row r="142" spans="9:9" x14ac:dyDescent="0.2">
      <c r="I142" s="182"/>
    </row>
    <row r="143" spans="9:9" x14ac:dyDescent="0.2">
      <c r="I143" s="182"/>
    </row>
    <row r="144" spans="9:9" x14ac:dyDescent="0.2">
      <c r="I144" s="182"/>
    </row>
    <row r="145" spans="9:9" x14ac:dyDescent="0.2">
      <c r="I145" s="182"/>
    </row>
    <row r="146" spans="9:9" x14ac:dyDescent="0.2">
      <c r="I146" s="182"/>
    </row>
    <row r="147" spans="9:9" x14ac:dyDescent="0.2">
      <c r="I147" s="182"/>
    </row>
    <row r="148" spans="9:9" x14ac:dyDescent="0.2">
      <c r="I148" s="182"/>
    </row>
    <row r="149" spans="9:9" x14ac:dyDescent="0.2">
      <c r="I149" s="182"/>
    </row>
    <row r="150" spans="9:9" x14ac:dyDescent="0.2">
      <c r="I150" s="182"/>
    </row>
    <row r="151" spans="9:9" x14ac:dyDescent="0.2">
      <c r="I151" s="182"/>
    </row>
    <row r="152" spans="9:9" x14ac:dyDescent="0.2">
      <c r="I152" s="182"/>
    </row>
    <row r="153" spans="9:9" x14ac:dyDescent="0.2">
      <c r="I153" s="182"/>
    </row>
    <row r="154" spans="9:9" x14ac:dyDescent="0.2">
      <c r="I154" s="182"/>
    </row>
    <row r="155" spans="9:9" x14ac:dyDescent="0.2">
      <c r="I155" s="182"/>
    </row>
    <row r="156" spans="9:9" x14ac:dyDescent="0.2">
      <c r="I156" s="182"/>
    </row>
    <row r="157" spans="9:9" x14ac:dyDescent="0.2">
      <c r="I157" s="182"/>
    </row>
    <row r="158" spans="9:9" x14ac:dyDescent="0.2">
      <c r="I158" s="182"/>
    </row>
    <row r="159" spans="9:9" x14ac:dyDescent="0.2">
      <c r="I159" s="182"/>
    </row>
    <row r="160" spans="9:9" x14ac:dyDescent="0.2">
      <c r="I160" s="182"/>
    </row>
    <row r="161" spans="9:9" x14ac:dyDescent="0.2">
      <c r="I161" s="182"/>
    </row>
    <row r="162" spans="9:9" x14ac:dyDescent="0.2">
      <c r="I162" s="182"/>
    </row>
    <row r="163" spans="9:9" x14ac:dyDescent="0.2">
      <c r="I163" s="182"/>
    </row>
    <row r="164" spans="9:9" x14ac:dyDescent="0.2">
      <c r="I164" s="182"/>
    </row>
    <row r="165" spans="9:9" x14ac:dyDescent="0.2">
      <c r="I165" s="182"/>
    </row>
    <row r="166" spans="9:9" x14ac:dyDescent="0.2">
      <c r="I166" s="182"/>
    </row>
    <row r="167" spans="9:9" x14ac:dyDescent="0.2">
      <c r="I167" s="182"/>
    </row>
    <row r="168" spans="9:9" x14ac:dyDescent="0.2">
      <c r="I168" s="182"/>
    </row>
    <row r="169" spans="9:9" x14ac:dyDescent="0.2">
      <c r="I169" s="182"/>
    </row>
    <row r="170" spans="9:9" x14ac:dyDescent="0.2">
      <c r="I170" s="182"/>
    </row>
    <row r="171" spans="9:9" x14ac:dyDescent="0.2">
      <c r="I171" s="182"/>
    </row>
    <row r="172" spans="9:9" x14ac:dyDescent="0.2">
      <c r="I172" s="182"/>
    </row>
    <row r="173" spans="9:9" x14ac:dyDescent="0.2">
      <c r="I173" s="182"/>
    </row>
    <row r="174" spans="9:9" x14ac:dyDescent="0.2">
      <c r="I174" s="182"/>
    </row>
    <row r="175" spans="9:9" x14ac:dyDescent="0.2">
      <c r="I175" s="182"/>
    </row>
    <row r="176" spans="9:9" x14ac:dyDescent="0.2">
      <c r="I176" s="182"/>
    </row>
    <row r="177" spans="9:9" x14ac:dyDescent="0.2">
      <c r="I177" s="182"/>
    </row>
    <row r="178" spans="9:9" x14ac:dyDescent="0.2">
      <c r="I178" s="182"/>
    </row>
    <row r="179" spans="9:9" x14ac:dyDescent="0.2">
      <c r="I179" s="182"/>
    </row>
    <row r="180" spans="9:9" x14ac:dyDescent="0.2">
      <c r="I180" s="182"/>
    </row>
    <row r="181" spans="9:9" x14ac:dyDescent="0.2">
      <c r="I181" s="182"/>
    </row>
    <row r="182" spans="9:9" x14ac:dyDescent="0.2">
      <c r="I182" s="182"/>
    </row>
    <row r="183" spans="9:9" x14ac:dyDescent="0.2">
      <c r="I183" s="182"/>
    </row>
    <row r="184" spans="9:9" x14ac:dyDescent="0.2">
      <c r="I184" s="182"/>
    </row>
    <row r="185" spans="9:9" x14ac:dyDescent="0.2">
      <c r="I185" s="182"/>
    </row>
    <row r="186" spans="9:9" x14ac:dyDescent="0.2">
      <c r="I186" s="182"/>
    </row>
    <row r="187" spans="9:9" x14ac:dyDescent="0.2">
      <c r="I187" s="182"/>
    </row>
    <row r="188" spans="9:9" x14ac:dyDescent="0.2">
      <c r="I188" s="182"/>
    </row>
    <row r="189" spans="9:9" x14ac:dyDescent="0.2">
      <c r="I189" s="182"/>
    </row>
    <row r="190" spans="9:9" x14ac:dyDescent="0.2">
      <c r="I190" s="182"/>
    </row>
    <row r="191" spans="9:9" x14ac:dyDescent="0.2">
      <c r="I191" s="182"/>
    </row>
    <row r="192" spans="9:9" x14ac:dyDescent="0.2">
      <c r="I192" s="182"/>
    </row>
    <row r="193" spans="9:9" x14ac:dyDescent="0.2">
      <c r="I193" s="182"/>
    </row>
    <row r="194" spans="9:9" x14ac:dyDescent="0.2">
      <c r="I194" s="182"/>
    </row>
    <row r="195" spans="9:9" x14ac:dyDescent="0.2">
      <c r="I195" s="182"/>
    </row>
    <row r="196" spans="9:9" x14ac:dyDescent="0.2">
      <c r="I196" s="182"/>
    </row>
    <row r="197" spans="9:9" x14ac:dyDescent="0.2">
      <c r="I197" s="182"/>
    </row>
    <row r="198" spans="9:9" x14ac:dyDescent="0.2">
      <c r="I198" s="182"/>
    </row>
    <row r="199" spans="9:9" x14ac:dyDescent="0.2">
      <c r="I199" s="182"/>
    </row>
    <row r="200" spans="9:9" x14ac:dyDescent="0.2">
      <c r="I200" s="182"/>
    </row>
    <row r="201" spans="9:9" x14ac:dyDescent="0.2">
      <c r="I201" s="182"/>
    </row>
    <row r="202" spans="9:9" x14ac:dyDescent="0.2">
      <c r="I202" s="182"/>
    </row>
    <row r="203" spans="9:9" x14ac:dyDescent="0.2">
      <c r="I203" s="182"/>
    </row>
    <row r="204" spans="9:9" x14ac:dyDescent="0.2">
      <c r="I204" s="182"/>
    </row>
    <row r="205" spans="9:9" x14ac:dyDescent="0.2">
      <c r="I205" s="182"/>
    </row>
    <row r="206" spans="9:9" x14ac:dyDescent="0.2">
      <c r="I206" s="182"/>
    </row>
    <row r="207" spans="9:9" x14ac:dyDescent="0.2">
      <c r="I207" s="182"/>
    </row>
    <row r="208" spans="9:9" x14ac:dyDescent="0.2">
      <c r="I208" s="182"/>
    </row>
    <row r="209" spans="9:9" x14ac:dyDescent="0.2">
      <c r="I209" s="182"/>
    </row>
    <row r="210" spans="9:9" x14ac:dyDescent="0.2">
      <c r="I210" s="182"/>
    </row>
    <row r="211" spans="9:9" x14ac:dyDescent="0.2">
      <c r="I211" s="182"/>
    </row>
    <row r="212" spans="9:9" x14ac:dyDescent="0.2">
      <c r="I212" s="182"/>
    </row>
    <row r="213" spans="9:9" x14ac:dyDescent="0.2">
      <c r="I213" s="182"/>
    </row>
    <row r="214" spans="9:9" x14ac:dyDescent="0.2">
      <c r="I214" s="182"/>
    </row>
    <row r="215" spans="9:9" x14ac:dyDescent="0.2">
      <c r="I215" s="182"/>
    </row>
    <row r="216" spans="9:9" x14ac:dyDescent="0.2">
      <c r="I216" s="182"/>
    </row>
    <row r="217" spans="9:9" x14ac:dyDescent="0.2">
      <c r="I217" s="182"/>
    </row>
    <row r="218" spans="9:9" x14ac:dyDescent="0.2">
      <c r="I218" s="182"/>
    </row>
    <row r="219" spans="9:9" x14ac:dyDescent="0.2">
      <c r="I219" s="182"/>
    </row>
    <row r="220" spans="9:9" x14ac:dyDescent="0.2">
      <c r="I220" s="182"/>
    </row>
    <row r="221" spans="9:9" x14ac:dyDescent="0.2">
      <c r="I221" s="182"/>
    </row>
    <row r="222" spans="9:9" x14ac:dyDescent="0.2">
      <c r="I222" s="182"/>
    </row>
    <row r="223" spans="9:9" x14ac:dyDescent="0.2">
      <c r="I223" s="182"/>
    </row>
    <row r="224" spans="9:9" x14ac:dyDescent="0.2">
      <c r="I224" s="182"/>
    </row>
    <row r="225" spans="9:9" x14ac:dyDescent="0.2">
      <c r="I225" s="182"/>
    </row>
    <row r="226" spans="9:9" x14ac:dyDescent="0.2">
      <c r="I226" s="182"/>
    </row>
    <row r="227" spans="9:9" x14ac:dyDescent="0.2">
      <c r="I227" s="182"/>
    </row>
    <row r="228" spans="9:9" x14ac:dyDescent="0.2">
      <c r="I228" s="182"/>
    </row>
    <row r="229" spans="9:9" x14ac:dyDescent="0.2">
      <c r="I229" s="182"/>
    </row>
    <row r="230" spans="9:9" x14ac:dyDescent="0.2">
      <c r="I230" s="182"/>
    </row>
    <row r="231" spans="9:9" x14ac:dyDescent="0.2">
      <c r="I231" s="182"/>
    </row>
    <row r="232" spans="9:9" x14ac:dyDescent="0.2">
      <c r="I232" s="182"/>
    </row>
    <row r="233" spans="9:9" x14ac:dyDescent="0.2">
      <c r="I233" s="182"/>
    </row>
    <row r="234" spans="9:9" x14ac:dyDescent="0.2">
      <c r="I234" s="182"/>
    </row>
    <row r="235" spans="9:9" x14ac:dyDescent="0.2">
      <c r="I235" s="182"/>
    </row>
    <row r="236" spans="9:9" x14ac:dyDescent="0.2">
      <c r="I236" s="182"/>
    </row>
    <row r="237" spans="9:9" x14ac:dyDescent="0.2">
      <c r="I237" s="182"/>
    </row>
    <row r="238" spans="9:9" x14ac:dyDescent="0.2">
      <c r="I238" s="182"/>
    </row>
    <row r="239" spans="9:9" x14ac:dyDescent="0.2">
      <c r="I239" s="182"/>
    </row>
    <row r="240" spans="9:9" x14ac:dyDescent="0.2">
      <c r="I240" s="182"/>
    </row>
    <row r="241" spans="9:9" x14ac:dyDescent="0.2">
      <c r="I241" s="182"/>
    </row>
    <row r="242" spans="9:9" x14ac:dyDescent="0.2">
      <c r="I242" s="182"/>
    </row>
    <row r="243" spans="9:9" x14ac:dyDescent="0.2">
      <c r="I243" s="182"/>
    </row>
    <row r="244" spans="9:9" x14ac:dyDescent="0.2">
      <c r="I244" s="182"/>
    </row>
    <row r="245" spans="9:9" x14ac:dyDescent="0.2">
      <c r="I245" s="182"/>
    </row>
    <row r="246" spans="9:9" x14ac:dyDescent="0.2">
      <c r="I246" s="182"/>
    </row>
    <row r="247" spans="9:9" x14ac:dyDescent="0.2">
      <c r="I247" s="182"/>
    </row>
    <row r="248" spans="9:9" x14ac:dyDescent="0.2">
      <c r="I248" s="182"/>
    </row>
    <row r="249" spans="9:9" x14ac:dyDescent="0.2">
      <c r="I249" s="182"/>
    </row>
    <row r="250" spans="9:9" x14ac:dyDescent="0.2">
      <c r="I250" s="182"/>
    </row>
    <row r="251" spans="9:9" x14ac:dyDescent="0.2">
      <c r="I251" s="182"/>
    </row>
    <row r="252" spans="9:9" x14ac:dyDescent="0.2">
      <c r="I252" s="182"/>
    </row>
    <row r="253" spans="9:9" x14ac:dyDescent="0.2">
      <c r="I253" s="182"/>
    </row>
    <row r="254" spans="9:9" x14ac:dyDescent="0.2">
      <c r="I254" s="182"/>
    </row>
    <row r="255" spans="9:9" x14ac:dyDescent="0.2">
      <c r="I255" s="182"/>
    </row>
    <row r="256" spans="9:9" x14ac:dyDescent="0.2">
      <c r="I256" s="182"/>
    </row>
    <row r="257" spans="9:9" x14ac:dyDescent="0.2">
      <c r="I257" s="182"/>
    </row>
    <row r="258" spans="9:9" x14ac:dyDescent="0.2">
      <c r="I258" s="182"/>
    </row>
    <row r="259" spans="9:9" x14ac:dyDescent="0.2">
      <c r="I259" s="182"/>
    </row>
    <row r="260" spans="9:9" x14ac:dyDescent="0.2">
      <c r="I260" s="182"/>
    </row>
    <row r="261" spans="9:9" x14ac:dyDescent="0.2">
      <c r="I261" s="182"/>
    </row>
    <row r="262" spans="9:9" x14ac:dyDescent="0.2">
      <c r="I262" s="182"/>
    </row>
    <row r="263" spans="9:9" x14ac:dyDescent="0.2">
      <c r="I263" s="182"/>
    </row>
    <row r="264" spans="9:9" x14ac:dyDescent="0.2">
      <c r="I264" s="182"/>
    </row>
    <row r="265" spans="9:9" x14ac:dyDescent="0.2">
      <c r="I265" s="182"/>
    </row>
    <row r="266" spans="9:9" x14ac:dyDescent="0.2">
      <c r="I266" s="182"/>
    </row>
    <row r="267" spans="9:9" x14ac:dyDescent="0.2">
      <c r="I267" s="182"/>
    </row>
    <row r="268" spans="9:9" x14ac:dyDescent="0.2">
      <c r="I268" s="182"/>
    </row>
    <row r="269" spans="9:9" x14ac:dyDescent="0.2">
      <c r="I269" s="182"/>
    </row>
    <row r="270" spans="9:9" x14ac:dyDescent="0.2">
      <c r="I270" s="182"/>
    </row>
    <row r="271" spans="9:9" x14ac:dyDescent="0.2">
      <c r="I271" s="182"/>
    </row>
    <row r="272" spans="9:9" x14ac:dyDescent="0.2">
      <c r="I272" s="182"/>
    </row>
    <row r="273" spans="9:9" x14ac:dyDescent="0.2">
      <c r="I273" s="182"/>
    </row>
    <row r="274" spans="9:9" x14ac:dyDescent="0.2">
      <c r="I274" s="182"/>
    </row>
    <row r="275" spans="9:9" x14ac:dyDescent="0.2">
      <c r="I275" s="182"/>
    </row>
    <row r="276" spans="9:9" x14ac:dyDescent="0.2">
      <c r="I276" s="182"/>
    </row>
    <row r="277" spans="9:9" x14ac:dyDescent="0.2">
      <c r="I277" s="182"/>
    </row>
    <row r="278" spans="9:9" x14ac:dyDescent="0.2">
      <c r="I278" s="182"/>
    </row>
    <row r="279" spans="9:9" x14ac:dyDescent="0.2">
      <c r="I279" s="182"/>
    </row>
    <row r="280" spans="9:9" x14ac:dyDescent="0.2">
      <c r="I280" s="182"/>
    </row>
    <row r="281" spans="9:9" x14ac:dyDescent="0.2">
      <c r="I281" s="182"/>
    </row>
    <row r="282" spans="9:9" x14ac:dyDescent="0.2">
      <c r="I282" s="182"/>
    </row>
    <row r="283" spans="9:9" x14ac:dyDescent="0.2">
      <c r="I283" s="182"/>
    </row>
    <row r="284" spans="9:9" x14ac:dyDescent="0.2">
      <c r="I284" s="182"/>
    </row>
    <row r="285" spans="9:9" x14ac:dyDescent="0.2">
      <c r="I285" s="182"/>
    </row>
    <row r="286" spans="9:9" x14ac:dyDescent="0.2">
      <c r="I286" s="182"/>
    </row>
    <row r="287" spans="9:9" x14ac:dyDescent="0.2">
      <c r="I287" s="182"/>
    </row>
    <row r="288" spans="9:9" x14ac:dyDescent="0.2">
      <c r="I288" s="182"/>
    </row>
    <row r="289" spans="9:9" x14ac:dyDescent="0.2">
      <c r="I289" s="182"/>
    </row>
    <row r="290" spans="9:9" x14ac:dyDescent="0.2">
      <c r="I290" s="182"/>
    </row>
    <row r="291" spans="9:9" x14ac:dyDescent="0.2">
      <c r="I291" s="182"/>
    </row>
    <row r="292" spans="9:9" x14ac:dyDescent="0.2">
      <c r="I292" s="182"/>
    </row>
    <row r="293" spans="9:9" x14ac:dyDescent="0.2">
      <c r="I293" s="182"/>
    </row>
    <row r="294" spans="9:9" x14ac:dyDescent="0.2">
      <c r="I294" s="182"/>
    </row>
    <row r="295" spans="9:9" x14ac:dyDescent="0.2">
      <c r="I295" s="182"/>
    </row>
    <row r="296" spans="9:9" x14ac:dyDescent="0.2">
      <c r="I296" s="182"/>
    </row>
    <row r="297" spans="9:9" x14ac:dyDescent="0.2">
      <c r="I297" s="182"/>
    </row>
    <row r="298" spans="9:9" x14ac:dyDescent="0.2">
      <c r="I298" s="182"/>
    </row>
    <row r="299" spans="9:9" x14ac:dyDescent="0.2">
      <c r="I299" s="182"/>
    </row>
    <row r="300" spans="9:9" x14ac:dyDescent="0.2">
      <c r="I300" s="182"/>
    </row>
    <row r="301" spans="9:9" x14ac:dyDescent="0.2">
      <c r="I301" s="182"/>
    </row>
    <row r="302" spans="9:9" x14ac:dyDescent="0.2">
      <c r="I302" s="182"/>
    </row>
    <row r="303" spans="9:9" x14ac:dyDescent="0.2">
      <c r="I303" s="182"/>
    </row>
    <row r="304" spans="9:9" x14ac:dyDescent="0.2">
      <c r="I304" s="182"/>
    </row>
    <row r="305" spans="9:9" x14ac:dyDescent="0.2">
      <c r="I305" s="182"/>
    </row>
    <row r="306" spans="9:9" x14ac:dyDescent="0.2">
      <c r="I306" s="182"/>
    </row>
    <row r="307" spans="9:9" x14ac:dyDescent="0.2">
      <c r="I307" s="182"/>
    </row>
    <row r="308" spans="9:9" x14ac:dyDescent="0.2">
      <c r="I308" s="182"/>
    </row>
    <row r="309" spans="9:9" x14ac:dyDescent="0.2">
      <c r="I309" s="182"/>
    </row>
    <row r="310" spans="9:9" x14ac:dyDescent="0.2">
      <c r="I310" s="182"/>
    </row>
    <row r="311" spans="9:9" x14ac:dyDescent="0.2">
      <c r="I311" s="182"/>
    </row>
    <row r="312" spans="9:9" x14ac:dyDescent="0.2">
      <c r="I312" s="182"/>
    </row>
    <row r="313" spans="9:9" x14ac:dyDescent="0.2">
      <c r="I313" s="182"/>
    </row>
    <row r="314" spans="9:9" x14ac:dyDescent="0.2">
      <c r="I314" s="182"/>
    </row>
    <row r="315" spans="9:9" x14ac:dyDescent="0.2">
      <c r="I315" s="182"/>
    </row>
    <row r="316" spans="9:9" x14ac:dyDescent="0.2">
      <c r="I316" s="182"/>
    </row>
    <row r="317" spans="9:9" x14ac:dyDescent="0.2">
      <c r="I317" s="182"/>
    </row>
    <row r="318" spans="9:9" x14ac:dyDescent="0.2">
      <c r="I318" s="182"/>
    </row>
    <row r="319" spans="9:9" x14ac:dyDescent="0.2">
      <c r="I319" s="182"/>
    </row>
    <row r="320" spans="9:9" x14ac:dyDescent="0.2">
      <c r="I320" s="182"/>
    </row>
    <row r="321" spans="9:9" x14ac:dyDescent="0.2">
      <c r="I321" s="182"/>
    </row>
    <row r="322" spans="9:9" x14ac:dyDescent="0.2">
      <c r="I322" s="182"/>
    </row>
    <row r="323" spans="9:9" x14ac:dyDescent="0.2">
      <c r="I323" s="182"/>
    </row>
    <row r="324" spans="9:9" x14ac:dyDescent="0.2">
      <c r="I324" s="182"/>
    </row>
    <row r="325" spans="9:9" x14ac:dyDescent="0.2">
      <c r="I325" s="182"/>
    </row>
    <row r="326" spans="9:9" x14ac:dyDescent="0.2">
      <c r="I326" s="182"/>
    </row>
    <row r="327" spans="9:9" x14ac:dyDescent="0.2">
      <c r="I327" s="182"/>
    </row>
    <row r="328" spans="9:9" x14ac:dyDescent="0.2">
      <c r="I328" s="182"/>
    </row>
    <row r="329" spans="9:9" x14ac:dyDescent="0.2">
      <c r="I329" s="182"/>
    </row>
    <row r="330" spans="9:9" x14ac:dyDescent="0.2">
      <c r="I330" s="182"/>
    </row>
    <row r="331" spans="9:9" x14ac:dyDescent="0.2">
      <c r="I331" s="182"/>
    </row>
    <row r="332" spans="9:9" x14ac:dyDescent="0.2">
      <c r="I332" s="182"/>
    </row>
    <row r="333" spans="9:9" x14ac:dyDescent="0.2">
      <c r="I333" s="182"/>
    </row>
    <row r="334" spans="9:9" x14ac:dyDescent="0.2">
      <c r="I334" s="182"/>
    </row>
    <row r="335" spans="9:9" x14ac:dyDescent="0.2">
      <c r="I335" s="182"/>
    </row>
    <row r="336" spans="9:9" x14ac:dyDescent="0.2">
      <c r="I336" s="182"/>
    </row>
    <row r="337" spans="9:9" x14ac:dyDescent="0.2">
      <c r="I337" s="182"/>
    </row>
    <row r="338" spans="9:9" x14ac:dyDescent="0.2">
      <c r="I338" s="182"/>
    </row>
    <row r="339" spans="9:9" x14ac:dyDescent="0.2">
      <c r="I339" s="182"/>
    </row>
    <row r="340" spans="9:9" x14ac:dyDescent="0.2">
      <c r="I340" s="182"/>
    </row>
    <row r="341" spans="9:9" x14ac:dyDescent="0.2">
      <c r="I341" s="182"/>
    </row>
    <row r="342" spans="9:9" x14ac:dyDescent="0.2">
      <c r="I342" s="182"/>
    </row>
    <row r="343" spans="9:9" x14ac:dyDescent="0.2">
      <c r="I343" s="182"/>
    </row>
    <row r="344" spans="9:9" x14ac:dyDescent="0.2">
      <c r="I344" s="182"/>
    </row>
    <row r="345" spans="9:9" x14ac:dyDescent="0.2">
      <c r="I345" s="182"/>
    </row>
    <row r="346" spans="9:9" x14ac:dyDescent="0.2">
      <c r="I346" s="182"/>
    </row>
    <row r="347" spans="9:9" x14ac:dyDescent="0.2">
      <c r="I347" s="182"/>
    </row>
    <row r="348" spans="9:9" x14ac:dyDescent="0.2">
      <c r="I348" s="182"/>
    </row>
    <row r="349" spans="9:9" x14ac:dyDescent="0.2">
      <c r="I349" s="182"/>
    </row>
    <row r="350" spans="9:9" x14ac:dyDescent="0.2">
      <c r="I350" s="182"/>
    </row>
    <row r="351" spans="9:9" x14ac:dyDescent="0.2">
      <c r="I351" s="182"/>
    </row>
    <row r="352" spans="9:9" x14ac:dyDescent="0.2">
      <c r="I352" s="182"/>
    </row>
    <row r="353" spans="9:9" x14ac:dyDescent="0.2">
      <c r="I353" s="182"/>
    </row>
    <row r="354" spans="9:9" x14ac:dyDescent="0.2">
      <c r="I354" s="182"/>
    </row>
    <row r="355" spans="9:9" x14ac:dyDescent="0.2">
      <c r="I355" s="182"/>
    </row>
    <row r="356" spans="9:9" x14ac:dyDescent="0.2">
      <c r="I356" s="182"/>
    </row>
    <row r="357" spans="9:9" x14ac:dyDescent="0.2">
      <c r="I357" s="182"/>
    </row>
    <row r="358" spans="9:9" x14ac:dyDescent="0.2">
      <c r="I358" s="182"/>
    </row>
    <row r="359" spans="9:9" x14ac:dyDescent="0.2">
      <c r="I359" s="182"/>
    </row>
    <row r="360" spans="9:9" x14ac:dyDescent="0.2">
      <c r="I360" s="182"/>
    </row>
    <row r="361" spans="9:9" x14ac:dyDescent="0.2">
      <c r="I361" s="182"/>
    </row>
    <row r="362" spans="9:9" x14ac:dyDescent="0.2">
      <c r="I362" s="182"/>
    </row>
    <row r="363" spans="9:9" x14ac:dyDescent="0.2">
      <c r="I363" s="182"/>
    </row>
    <row r="364" spans="9:9" x14ac:dyDescent="0.2">
      <c r="I364" s="182"/>
    </row>
    <row r="365" spans="9:9" x14ac:dyDescent="0.2">
      <c r="I365" s="182"/>
    </row>
    <row r="366" spans="9:9" x14ac:dyDescent="0.2">
      <c r="I366" s="182"/>
    </row>
    <row r="367" spans="9:9" x14ac:dyDescent="0.2">
      <c r="I367" s="182"/>
    </row>
    <row r="368" spans="9:9" x14ac:dyDescent="0.2">
      <c r="I368" s="182"/>
    </row>
    <row r="369" spans="9:9" x14ac:dyDescent="0.2">
      <c r="I369" s="182"/>
    </row>
    <row r="370" spans="9:9" x14ac:dyDescent="0.2">
      <c r="I370" s="182"/>
    </row>
    <row r="371" spans="9:9" x14ac:dyDescent="0.2">
      <c r="I371" s="182"/>
    </row>
    <row r="372" spans="9:9" x14ac:dyDescent="0.2">
      <c r="I372" s="182"/>
    </row>
    <row r="373" spans="9:9" x14ac:dyDescent="0.2">
      <c r="I373" s="182"/>
    </row>
    <row r="374" spans="9:9" x14ac:dyDescent="0.2">
      <c r="I374" s="182"/>
    </row>
    <row r="375" spans="9:9" x14ac:dyDescent="0.2">
      <c r="I375" s="182"/>
    </row>
    <row r="376" spans="9:9" x14ac:dyDescent="0.2">
      <c r="I376" s="182"/>
    </row>
    <row r="377" spans="9:9" x14ac:dyDescent="0.2">
      <c r="I377" s="182"/>
    </row>
    <row r="378" spans="9:9" x14ac:dyDescent="0.2">
      <c r="I378" s="182"/>
    </row>
    <row r="379" spans="9:9" x14ac:dyDescent="0.2">
      <c r="I379" s="182"/>
    </row>
    <row r="380" spans="9:9" x14ac:dyDescent="0.2">
      <c r="I380" s="182"/>
    </row>
    <row r="381" spans="9:9" x14ac:dyDescent="0.2">
      <c r="I381" s="182"/>
    </row>
    <row r="382" spans="9:9" x14ac:dyDescent="0.2">
      <c r="I382" s="182"/>
    </row>
    <row r="383" spans="9:9" x14ac:dyDescent="0.2">
      <c r="I383" s="182"/>
    </row>
    <row r="384" spans="9:9" x14ac:dyDescent="0.2">
      <c r="I384" s="182"/>
    </row>
    <row r="385" spans="9:9" x14ac:dyDescent="0.2">
      <c r="I385" s="182"/>
    </row>
    <row r="386" spans="9:9" x14ac:dyDescent="0.2">
      <c r="I386" s="182"/>
    </row>
    <row r="387" spans="9:9" x14ac:dyDescent="0.2">
      <c r="I387" s="182"/>
    </row>
    <row r="388" spans="9:9" x14ac:dyDescent="0.2">
      <c r="I388" s="182"/>
    </row>
    <row r="389" spans="9:9" x14ac:dyDescent="0.2">
      <c r="I389" s="182"/>
    </row>
    <row r="390" spans="9:9" x14ac:dyDescent="0.2">
      <c r="I390" s="182"/>
    </row>
    <row r="391" spans="9:9" x14ac:dyDescent="0.2">
      <c r="I391" s="182"/>
    </row>
    <row r="392" spans="9:9" x14ac:dyDescent="0.2">
      <c r="I392" s="182"/>
    </row>
    <row r="393" spans="9:9" x14ac:dyDescent="0.2">
      <c r="I393" s="182"/>
    </row>
    <row r="394" spans="9:9" x14ac:dyDescent="0.2">
      <c r="I394" s="182"/>
    </row>
    <row r="395" spans="9:9" x14ac:dyDescent="0.2">
      <c r="I395" s="182"/>
    </row>
    <row r="396" spans="9:9" x14ac:dyDescent="0.2">
      <c r="I396" s="182"/>
    </row>
    <row r="397" spans="9:9" x14ac:dyDescent="0.2">
      <c r="I397" s="182"/>
    </row>
    <row r="398" spans="9:9" x14ac:dyDescent="0.2">
      <c r="I398" s="182"/>
    </row>
    <row r="399" spans="9:9" x14ac:dyDescent="0.2">
      <c r="I399" s="182"/>
    </row>
    <row r="400" spans="9:9" x14ac:dyDescent="0.2">
      <c r="I400" s="182"/>
    </row>
    <row r="401" spans="9:9" x14ac:dyDescent="0.2">
      <c r="I401" s="182"/>
    </row>
    <row r="402" spans="9:9" x14ac:dyDescent="0.2">
      <c r="I402" s="182"/>
    </row>
    <row r="403" spans="9:9" x14ac:dyDescent="0.2">
      <c r="I403" s="182"/>
    </row>
    <row r="404" spans="9:9" x14ac:dyDescent="0.2">
      <c r="I404" s="182"/>
    </row>
    <row r="405" spans="9:9" x14ac:dyDescent="0.2">
      <c r="I405" s="182"/>
    </row>
    <row r="406" spans="9:9" x14ac:dyDescent="0.2">
      <c r="I406" s="182"/>
    </row>
    <row r="407" spans="9:9" x14ac:dyDescent="0.2">
      <c r="I407" s="182"/>
    </row>
    <row r="408" spans="9:9" x14ac:dyDescent="0.2">
      <c r="I408" s="182"/>
    </row>
    <row r="409" spans="9:9" x14ac:dyDescent="0.2">
      <c r="I409" s="182"/>
    </row>
    <row r="410" spans="9:9" x14ac:dyDescent="0.2">
      <c r="I410" s="182"/>
    </row>
    <row r="411" spans="9:9" x14ac:dyDescent="0.2">
      <c r="I411" s="182"/>
    </row>
    <row r="412" spans="9:9" x14ac:dyDescent="0.2">
      <c r="I412" s="182"/>
    </row>
    <row r="413" spans="9:9" x14ac:dyDescent="0.2">
      <c r="I413" s="182"/>
    </row>
    <row r="414" spans="9:9" x14ac:dyDescent="0.2">
      <c r="I414" s="182"/>
    </row>
    <row r="415" spans="9:9" x14ac:dyDescent="0.2">
      <c r="I415" s="182"/>
    </row>
    <row r="416" spans="9:9" x14ac:dyDescent="0.2">
      <c r="I416" s="182"/>
    </row>
    <row r="417" spans="9:9" x14ac:dyDescent="0.2">
      <c r="I417" s="182"/>
    </row>
    <row r="418" spans="9:9" x14ac:dyDescent="0.2">
      <c r="I418" s="182"/>
    </row>
    <row r="419" spans="9:9" x14ac:dyDescent="0.2">
      <c r="I419" s="182"/>
    </row>
    <row r="420" spans="9:9" x14ac:dyDescent="0.2">
      <c r="I420" s="182"/>
    </row>
    <row r="421" spans="9:9" x14ac:dyDescent="0.2">
      <c r="I421" s="182"/>
    </row>
    <row r="422" spans="9:9" x14ac:dyDescent="0.2">
      <c r="I422" s="182"/>
    </row>
    <row r="423" spans="9:9" x14ac:dyDescent="0.2">
      <c r="I423" s="182"/>
    </row>
    <row r="424" spans="9:9" x14ac:dyDescent="0.2">
      <c r="I424" s="182"/>
    </row>
    <row r="425" spans="9:9" x14ac:dyDescent="0.2">
      <c r="I425" s="182"/>
    </row>
    <row r="426" spans="9:9" x14ac:dyDescent="0.2">
      <c r="I426" s="182"/>
    </row>
    <row r="427" spans="9:9" x14ac:dyDescent="0.2">
      <c r="I427" s="182"/>
    </row>
    <row r="428" spans="9:9" x14ac:dyDescent="0.2">
      <c r="I428" s="182"/>
    </row>
    <row r="429" spans="9:9" x14ac:dyDescent="0.2">
      <c r="I429" s="182"/>
    </row>
    <row r="430" spans="9:9" x14ac:dyDescent="0.2">
      <c r="I430" s="182"/>
    </row>
    <row r="431" spans="9:9" x14ac:dyDescent="0.2">
      <c r="I431" s="182"/>
    </row>
    <row r="432" spans="9:9" x14ac:dyDescent="0.2">
      <c r="I432" s="182"/>
    </row>
    <row r="433" spans="9:9" x14ac:dyDescent="0.2">
      <c r="I433" s="182"/>
    </row>
    <row r="434" spans="9:9" x14ac:dyDescent="0.2">
      <c r="I434" s="182"/>
    </row>
    <row r="435" spans="9:9" x14ac:dyDescent="0.2">
      <c r="I435" s="182"/>
    </row>
    <row r="436" spans="9:9" x14ac:dyDescent="0.2">
      <c r="I436" s="182"/>
    </row>
    <row r="437" spans="9:9" x14ac:dyDescent="0.2">
      <c r="I437" s="182"/>
    </row>
    <row r="438" spans="9:9" x14ac:dyDescent="0.2">
      <c r="I438" s="182"/>
    </row>
    <row r="439" spans="9:9" x14ac:dyDescent="0.2">
      <c r="I439" s="182"/>
    </row>
    <row r="440" spans="9:9" x14ac:dyDescent="0.2">
      <c r="I440" s="182"/>
    </row>
    <row r="441" spans="9:9" x14ac:dyDescent="0.2">
      <c r="I441" s="182"/>
    </row>
    <row r="442" spans="9:9" x14ac:dyDescent="0.2">
      <c r="I442" s="182"/>
    </row>
    <row r="443" spans="9:9" x14ac:dyDescent="0.2">
      <c r="I443" s="182"/>
    </row>
    <row r="444" spans="9:9" x14ac:dyDescent="0.2">
      <c r="I444" s="182"/>
    </row>
    <row r="445" spans="9:9" x14ac:dyDescent="0.2">
      <c r="I445" s="182"/>
    </row>
    <row r="446" spans="9:9" x14ac:dyDescent="0.2">
      <c r="I446" s="182"/>
    </row>
    <row r="447" spans="9:9" x14ac:dyDescent="0.2">
      <c r="I447" s="182"/>
    </row>
    <row r="448" spans="9:9" x14ac:dyDescent="0.2">
      <c r="I448" s="182"/>
    </row>
    <row r="449" spans="9:9" x14ac:dyDescent="0.2">
      <c r="I449" s="182"/>
    </row>
    <row r="450" spans="9:9" x14ac:dyDescent="0.2">
      <c r="I450" s="182"/>
    </row>
    <row r="451" spans="9:9" x14ac:dyDescent="0.2">
      <c r="I451" s="182"/>
    </row>
    <row r="452" spans="9:9" x14ac:dyDescent="0.2">
      <c r="I452" s="182"/>
    </row>
    <row r="453" spans="9:9" x14ac:dyDescent="0.2">
      <c r="I453" s="182"/>
    </row>
    <row r="454" spans="9:9" x14ac:dyDescent="0.2">
      <c r="I454" s="182"/>
    </row>
    <row r="455" spans="9:9" x14ac:dyDescent="0.2">
      <c r="I455" s="182"/>
    </row>
    <row r="456" spans="9:9" x14ac:dyDescent="0.2">
      <c r="I456" s="182"/>
    </row>
    <row r="457" spans="9:9" x14ac:dyDescent="0.2">
      <c r="I457" s="182"/>
    </row>
    <row r="458" spans="9:9" x14ac:dyDescent="0.2">
      <c r="I458" s="182"/>
    </row>
    <row r="459" spans="9:9" x14ac:dyDescent="0.2">
      <c r="I459" s="182"/>
    </row>
    <row r="460" spans="9:9" x14ac:dyDescent="0.2">
      <c r="I460" s="182"/>
    </row>
    <row r="461" spans="9:9" x14ac:dyDescent="0.2">
      <c r="I461" s="182"/>
    </row>
    <row r="462" spans="9:9" x14ac:dyDescent="0.2">
      <c r="I462" s="182"/>
    </row>
    <row r="463" spans="9:9" x14ac:dyDescent="0.2">
      <c r="I463" s="182"/>
    </row>
    <row r="464" spans="9:9" x14ac:dyDescent="0.2">
      <c r="I464" s="182"/>
    </row>
    <row r="465" spans="9:9" x14ac:dyDescent="0.2">
      <c r="I465" s="182"/>
    </row>
    <row r="466" spans="9:9" x14ac:dyDescent="0.2">
      <c r="I466" s="182"/>
    </row>
    <row r="467" spans="9:9" x14ac:dyDescent="0.2">
      <c r="I467" s="182"/>
    </row>
    <row r="468" spans="9:9" x14ac:dyDescent="0.2">
      <c r="I468" s="182"/>
    </row>
    <row r="469" spans="9:9" x14ac:dyDescent="0.2">
      <c r="I469" s="182"/>
    </row>
    <row r="470" spans="9:9" x14ac:dyDescent="0.2">
      <c r="I470" s="182"/>
    </row>
    <row r="471" spans="9:9" x14ac:dyDescent="0.2">
      <c r="I471" s="182"/>
    </row>
    <row r="472" spans="9:9" x14ac:dyDescent="0.2">
      <c r="I472" s="182"/>
    </row>
    <row r="473" spans="9:9" x14ac:dyDescent="0.2">
      <c r="I473" s="182"/>
    </row>
    <row r="474" spans="9:9" x14ac:dyDescent="0.2">
      <c r="I474" s="182"/>
    </row>
    <row r="475" spans="9:9" x14ac:dyDescent="0.2">
      <c r="I475" s="182"/>
    </row>
    <row r="476" spans="9:9" x14ac:dyDescent="0.2">
      <c r="I476" s="182"/>
    </row>
    <row r="477" spans="9:9" x14ac:dyDescent="0.2">
      <c r="I477" s="182"/>
    </row>
    <row r="478" spans="9:9" x14ac:dyDescent="0.2">
      <c r="I478" s="182"/>
    </row>
    <row r="479" spans="9:9" x14ac:dyDescent="0.2">
      <c r="I479" s="182"/>
    </row>
    <row r="480" spans="9:9" x14ac:dyDescent="0.2">
      <c r="I480" s="182"/>
    </row>
    <row r="481" spans="9:9" x14ac:dyDescent="0.2">
      <c r="I481" s="182"/>
    </row>
    <row r="482" spans="9:9" x14ac:dyDescent="0.2">
      <c r="I482" s="182"/>
    </row>
    <row r="483" spans="9:9" x14ac:dyDescent="0.2">
      <c r="I483" s="182"/>
    </row>
    <row r="484" spans="9:9" x14ac:dyDescent="0.2">
      <c r="I484" s="182"/>
    </row>
    <row r="485" spans="9:9" x14ac:dyDescent="0.2">
      <c r="I485" s="182"/>
    </row>
    <row r="486" spans="9:9" x14ac:dyDescent="0.2">
      <c r="I486" s="182"/>
    </row>
    <row r="487" spans="9:9" x14ac:dyDescent="0.2">
      <c r="I487" s="182"/>
    </row>
    <row r="488" spans="9:9" x14ac:dyDescent="0.2">
      <c r="I488" s="182"/>
    </row>
    <row r="489" spans="9:9" x14ac:dyDescent="0.2">
      <c r="I489" s="182"/>
    </row>
    <row r="490" spans="9:9" x14ac:dyDescent="0.2">
      <c r="I490" s="182"/>
    </row>
    <row r="491" spans="9:9" x14ac:dyDescent="0.2">
      <c r="I491" s="182"/>
    </row>
    <row r="492" spans="9:9" x14ac:dyDescent="0.2">
      <c r="I492" s="182"/>
    </row>
    <row r="493" spans="9:9" x14ac:dyDescent="0.2">
      <c r="I493" s="182"/>
    </row>
    <row r="494" spans="9:9" x14ac:dyDescent="0.2">
      <c r="I494" s="182"/>
    </row>
    <row r="495" spans="9:9" x14ac:dyDescent="0.2">
      <c r="I495" s="182"/>
    </row>
    <row r="496" spans="9:9" x14ac:dyDescent="0.2">
      <c r="I496" s="182"/>
    </row>
    <row r="497" spans="9:9" x14ac:dyDescent="0.2">
      <c r="I497" s="182"/>
    </row>
    <row r="498" spans="9:9" x14ac:dyDescent="0.2">
      <c r="I498" s="182"/>
    </row>
    <row r="499" spans="9:9" x14ac:dyDescent="0.2">
      <c r="I499" s="182"/>
    </row>
    <row r="500" spans="9:9" x14ac:dyDescent="0.2">
      <c r="I500" s="182"/>
    </row>
    <row r="501" spans="9:9" x14ac:dyDescent="0.2">
      <c r="I501" s="182"/>
    </row>
    <row r="502" spans="9:9" x14ac:dyDescent="0.2">
      <c r="I502" s="182"/>
    </row>
    <row r="503" spans="9:9" x14ac:dyDescent="0.2">
      <c r="I503" s="182"/>
    </row>
    <row r="504" spans="9:9" x14ac:dyDescent="0.2">
      <c r="I504" s="182"/>
    </row>
    <row r="505" spans="9:9" x14ac:dyDescent="0.2">
      <c r="I505" s="182"/>
    </row>
    <row r="506" spans="9:9" x14ac:dyDescent="0.2">
      <c r="I506" s="182"/>
    </row>
    <row r="507" spans="9:9" x14ac:dyDescent="0.2">
      <c r="I507" s="182"/>
    </row>
    <row r="508" spans="9:9" x14ac:dyDescent="0.2">
      <c r="I508" s="182"/>
    </row>
    <row r="509" spans="9:9" x14ac:dyDescent="0.2">
      <c r="I509" s="182"/>
    </row>
    <row r="510" spans="9:9" x14ac:dyDescent="0.2">
      <c r="I510" s="182"/>
    </row>
    <row r="511" spans="9:9" x14ac:dyDescent="0.2">
      <c r="I511" s="182"/>
    </row>
    <row r="512" spans="9:9" x14ac:dyDescent="0.2">
      <c r="I512" s="182"/>
    </row>
    <row r="513" spans="9:9" x14ac:dyDescent="0.2">
      <c r="I513" s="182"/>
    </row>
    <row r="514" spans="9:9" x14ac:dyDescent="0.2">
      <c r="I514" s="182"/>
    </row>
    <row r="515" spans="9:9" x14ac:dyDescent="0.2">
      <c r="I515" s="182"/>
    </row>
    <row r="516" spans="9:9" x14ac:dyDescent="0.2">
      <c r="I516" s="182"/>
    </row>
    <row r="517" spans="9:9" x14ac:dyDescent="0.2">
      <c r="I517" s="182"/>
    </row>
    <row r="518" spans="9:9" x14ac:dyDescent="0.2">
      <c r="I518" s="182"/>
    </row>
    <row r="519" spans="9:9" x14ac:dyDescent="0.2">
      <c r="I519" s="182"/>
    </row>
    <row r="520" spans="9:9" x14ac:dyDescent="0.2">
      <c r="I520" s="182"/>
    </row>
    <row r="521" spans="9:9" x14ac:dyDescent="0.2">
      <c r="I521" s="182"/>
    </row>
    <row r="522" spans="9:9" x14ac:dyDescent="0.2">
      <c r="I522" s="182"/>
    </row>
    <row r="523" spans="9:9" x14ac:dyDescent="0.2">
      <c r="I523" s="182"/>
    </row>
    <row r="524" spans="9:9" x14ac:dyDescent="0.2">
      <c r="I524" s="182"/>
    </row>
    <row r="525" spans="9:9" x14ac:dyDescent="0.2">
      <c r="I525" s="182"/>
    </row>
    <row r="526" spans="9:9" x14ac:dyDescent="0.2">
      <c r="I526" s="182"/>
    </row>
    <row r="527" spans="9:9" x14ac:dyDescent="0.2">
      <c r="I527" s="182"/>
    </row>
    <row r="528" spans="9:9" x14ac:dyDescent="0.2">
      <c r="I528" s="182"/>
    </row>
    <row r="529" spans="9:9" x14ac:dyDescent="0.2">
      <c r="I529" s="182"/>
    </row>
    <row r="530" spans="9:9" x14ac:dyDescent="0.2">
      <c r="I530" s="182"/>
    </row>
    <row r="531" spans="9:9" x14ac:dyDescent="0.2">
      <c r="I531" s="182"/>
    </row>
    <row r="532" spans="9:9" x14ac:dyDescent="0.2">
      <c r="I532" s="182"/>
    </row>
    <row r="533" spans="9:9" x14ac:dyDescent="0.2">
      <c r="I533" s="182"/>
    </row>
    <row r="534" spans="9:9" x14ac:dyDescent="0.2">
      <c r="I534" s="182"/>
    </row>
    <row r="535" spans="9:9" x14ac:dyDescent="0.2">
      <c r="I535" s="182"/>
    </row>
    <row r="536" spans="9:9" x14ac:dyDescent="0.2">
      <c r="I536" s="182"/>
    </row>
    <row r="537" spans="9:9" x14ac:dyDescent="0.2">
      <c r="I537" s="182"/>
    </row>
    <row r="538" spans="9:9" x14ac:dyDescent="0.2">
      <c r="I538" s="182"/>
    </row>
    <row r="539" spans="9:9" x14ac:dyDescent="0.2">
      <c r="I539" s="182"/>
    </row>
    <row r="540" spans="9:9" x14ac:dyDescent="0.2">
      <c r="I540" s="182"/>
    </row>
    <row r="541" spans="9:9" x14ac:dyDescent="0.2">
      <c r="I541" s="182"/>
    </row>
    <row r="542" spans="9:9" x14ac:dyDescent="0.2">
      <c r="I542" s="182"/>
    </row>
    <row r="543" spans="9:9" x14ac:dyDescent="0.2">
      <c r="I543" s="182"/>
    </row>
    <row r="544" spans="9:9" x14ac:dyDescent="0.2">
      <c r="I544" s="182"/>
    </row>
    <row r="545" spans="9:9" x14ac:dyDescent="0.2">
      <c r="I545" s="182"/>
    </row>
    <row r="546" spans="9:9" x14ac:dyDescent="0.2">
      <c r="I546" s="182"/>
    </row>
    <row r="547" spans="9:9" x14ac:dyDescent="0.2">
      <c r="I547" s="182"/>
    </row>
    <row r="548" spans="9:9" x14ac:dyDescent="0.2">
      <c r="I548" s="182"/>
    </row>
    <row r="549" spans="9:9" x14ac:dyDescent="0.2">
      <c r="I549" s="182"/>
    </row>
    <row r="550" spans="9:9" x14ac:dyDescent="0.2">
      <c r="I550" s="182"/>
    </row>
    <row r="551" spans="9:9" x14ac:dyDescent="0.2">
      <c r="I551" s="182"/>
    </row>
    <row r="552" spans="9:9" x14ac:dyDescent="0.2">
      <c r="I552" s="182"/>
    </row>
    <row r="553" spans="9:9" x14ac:dyDescent="0.2">
      <c r="I553" s="182"/>
    </row>
    <row r="554" spans="9:9" x14ac:dyDescent="0.2">
      <c r="I554" s="182"/>
    </row>
    <row r="555" spans="9:9" x14ac:dyDescent="0.2">
      <c r="I555" s="182"/>
    </row>
    <row r="556" spans="9:9" x14ac:dyDescent="0.2">
      <c r="I556" s="182"/>
    </row>
    <row r="557" spans="9:9" x14ac:dyDescent="0.2">
      <c r="I557" s="182"/>
    </row>
    <row r="558" spans="9:9" x14ac:dyDescent="0.2">
      <c r="I558" s="182"/>
    </row>
    <row r="559" spans="9:9" x14ac:dyDescent="0.2">
      <c r="I559" s="182"/>
    </row>
    <row r="560" spans="9:9" x14ac:dyDescent="0.2">
      <c r="I560" s="182"/>
    </row>
    <row r="561" spans="9:9" x14ac:dyDescent="0.2">
      <c r="I561" s="182"/>
    </row>
    <row r="562" spans="9:9" x14ac:dyDescent="0.2">
      <c r="I562" s="182"/>
    </row>
    <row r="563" spans="9:9" x14ac:dyDescent="0.2">
      <c r="I563" s="182"/>
    </row>
    <row r="564" spans="9:9" x14ac:dyDescent="0.2">
      <c r="I564" s="182"/>
    </row>
    <row r="565" spans="9:9" x14ac:dyDescent="0.2">
      <c r="I565" s="182"/>
    </row>
    <row r="566" spans="9:9" x14ac:dyDescent="0.2">
      <c r="I566" s="182"/>
    </row>
    <row r="567" spans="9:9" x14ac:dyDescent="0.2">
      <c r="I567" s="182"/>
    </row>
    <row r="568" spans="9:9" x14ac:dyDescent="0.2">
      <c r="I568" s="182"/>
    </row>
    <row r="569" spans="9:9" x14ac:dyDescent="0.2">
      <c r="I569" s="182"/>
    </row>
    <row r="570" spans="9:9" x14ac:dyDescent="0.2">
      <c r="I570" s="182"/>
    </row>
    <row r="571" spans="9:9" x14ac:dyDescent="0.2">
      <c r="I571" s="182"/>
    </row>
    <row r="572" spans="9:9" x14ac:dyDescent="0.2">
      <c r="I572" s="182"/>
    </row>
    <row r="573" spans="9:9" x14ac:dyDescent="0.2">
      <c r="I573" s="182"/>
    </row>
    <row r="574" spans="9:9" x14ac:dyDescent="0.2">
      <c r="I574" s="182"/>
    </row>
    <row r="575" spans="9:9" x14ac:dyDescent="0.2">
      <c r="I575" s="182"/>
    </row>
    <row r="576" spans="9:9" x14ac:dyDescent="0.2">
      <c r="I576" s="182"/>
    </row>
    <row r="577" spans="9:9" x14ac:dyDescent="0.2">
      <c r="I577" s="182"/>
    </row>
    <row r="578" spans="9:9" x14ac:dyDescent="0.2">
      <c r="I578" s="182"/>
    </row>
    <row r="579" spans="9:9" x14ac:dyDescent="0.2">
      <c r="I579" s="182"/>
    </row>
    <row r="580" spans="9:9" x14ac:dyDescent="0.2">
      <c r="I580" s="182"/>
    </row>
    <row r="581" spans="9:9" x14ac:dyDescent="0.2">
      <c r="I581" s="182"/>
    </row>
    <row r="582" spans="9:9" x14ac:dyDescent="0.2">
      <c r="I582" s="182"/>
    </row>
    <row r="583" spans="9:9" x14ac:dyDescent="0.2">
      <c r="I583" s="182"/>
    </row>
    <row r="584" spans="9:9" x14ac:dyDescent="0.2">
      <c r="I584" s="182"/>
    </row>
    <row r="585" spans="9:9" x14ac:dyDescent="0.2">
      <c r="I585" s="182"/>
    </row>
    <row r="586" spans="9:9" x14ac:dyDescent="0.2">
      <c r="I586" s="182"/>
    </row>
    <row r="587" spans="9:9" x14ac:dyDescent="0.2">
      <c r="I587" s="182"/>
    </row>
    <row r="588" spans="9:9" x14ac:dyDescent="0.2">
      <c r="I588" s="182"/>
    </row>
    <row r="589" spans="9:9" x14ac:dyDescent="0.2">
      <c r="I589" s="182"/>
    </row>
    <row r="590" spans="9:9" x14ac:dyDescent="0.2">
      <c r="I590" s="182"/>
    </row>
    <row r="591" spans="9:9" x14ac:dyDescent="0.2">
      <c r="I591" s="182"/>
    </row>
    <row r="592" spans="9:9" x14ac:dyDescent="0.2">
      <c r="I592" s="182"/>
    </row>
    <row r="593" spans="9:9" x14ac:dyDescent="0.2">
      <c r="I593" s="182"/>
    </row>
    <row r="594" spans="9:9" x14ac:dyDescent="0.2">
      <c r="I594" s="182"/>
    </row>
    <row r="595" spans="9:9" x14ac:dyDescent="0.2">
      <c r="I595" s="182"/>
    </row>
    <row r="596" spans="9:9" x14ac:dyDescent="0.2">
      <c r="I596" s="182"/>
    </row>
    <row r="597" spans="9:9" x14ac:dyDescent="0.2">
      <c r="I597" s="182"/>
    </row>
    <row r="598" spans="9:9" x14ac:dyDescent="0.2">
      <c r="I598" s="182"/>
    </row>
    <row r="599" spans="9:9" x14ac:dyDescent="0.2">
      <c r="I599" s="182"/>
    </row>
    <row r="600" spans="9:9" x14ac:dyDescent="0.2">
      <c r="I600" s="182"/>
    </row>
    <row r="601" spans="9:9" x14ac:dyDescent="0.2">
      <c r="I601" s="182"/>
    </row>
    <row r="602" spans="9:9" x14ac:dyDescent="0.2">
      <c r="I602" s="182"/>
    </row>
    <row r="603" spans="9:9" x14ac:dyDescent="0.2">
      <c r="I603" s="182"/>
    </row>
    <row r="604" spans="9:9" x14ac:dyDescent="0.2">
      <c r="I604" s="182"/>
    </row>
    <row r="605" spans="9:9" x14ac:dyDescent="0.2">
      <c r="I605" s="182"/>
    </row>
    <row r="606" spans="9:9" x14ac:dyDescent="0.2">
      <c r="I606" s="182"/>
    </row>
    <row r="607" spans="9:9" x14ac:dyDescent="0.2">
      <c r="I607" s="182"/>
    </row>
    <row r="608" spans="9:9" x14ac:dyDescent="0.2">
      <c r="I608" s="182"/>
    </row>
    <row r="609" spans="9:9" x14ac:dyDescent="0.2">
      <c r="I609" s="182"/>
    </row>
    <row r="610" spans="9:9" x14ac:dyDescent="0.2">
      <c r="I610" s="182"/>
    </row>
    <row r="611" spans="9:9" x14ac:dyDescent="0.2">
      <c r="I611" s="182"/>
    </row>
    <row r="612" spans="9:9" x14ac:dyDescent="0.2">
      <c r="I612" s="182"/>
    </row>
    <row r="613" spans="9:9" x14ac:dyDescent="0.2">
      <c r="I613" s="182"/>
    </row>
    <row r="614" spans="9:9" x14ac:dyDescent="0.2">
      <c r="I614" s="182"/>
    </row>
    <row r="615" spans="9:9" x14ac:dyDescent="0.2">
      <c r="I615" s="182"/>
    </row>
    <row r="616" spans="9:9" x14ac:dyDescent="0.2">
      <c r="I616" s="182"/>
    </row>
    <row r="617" spans="9:9" x14ac:dyDescent="0.2">
      <c r="I617" s="182"/>
    </row>
    <row r="618" spans="9:9" x14ac:dyDescent="0.2">
      <c r="I618" s="182"/>
    </row>
    <row r="619" spans="9:9" x14ac:dyDescent="0.2">
      <c r="I619" s="182"/>
    </row>
    <row r="620" spans="9:9" x14ac:dyDescent="0.2">
      <c r="I620" s="182"/>
    </row>
    <row r="621" spans="9:9" x14ac:dyDescent="0.2">
      <c r="I621" s="182"/>
    </row>
    <row r="622" spans="9:9" x14ac:dyDescent="0.2">
      <c r="I622" s="182"/>
    </row>
    <row r="623" spans="9:9" x14ac:dyDescent="0.2">
      <c r="I623" s="182"/>
    </row>
    <row r="624" spans="9:9" x14ac:dyDescent="0.2">
      <c r="I624" s="182"/>
    </row>
    <row r="625" spans="9:9" x14ac:dyDescent="0.2">
      <c r="I625" s="182"/>
    </row>
    <row r="626" spans="9:9" x14ac:dyDescent="0.2">
      <c r="I626" s="182"/>
    </row>
    <row r="627" spans="9:9" x14ac:dyDescent="0.2">
      <c r="I627" s="182"/>
    </row>
    <row r="628" spans="9:9" x14ac:dyDescent="0.2">
      <c r="I628" s="182"/>
    </row>
    <row r="629" spans="9:9" x14ac:dyDescent="0.2">
      <c r="I629" s="182"/>
    </row>
    <row r="630" spans="9:9" x14ac:dyDescent="0.2">
      <c r="I630" s="182"/>
    </row>
    <row r="631" spans="9:9" x14ac:dyDescent="0.2">
      <c r="I631" s="182"/>
    </row>
    <row r="632" spans="9:9" x14ac:dyDescent="0.2">
      <c r="I632" s="182"/>
    </row>
    <row r="633" spans="9:9" x14ac:dyDescent="0.2">
      <c r="I633" s="182"/>
    </row>
    <row r="634" spans="9:9" x14ac:dyDescent="0.2">
      <c r="I634" s="182"/>
    </row>
    <row r="635" spans="9:9" x14ac:dyDescent="0.2">
      <c r="I635" s="182"/>
    </row>
    <row r="636" spans="9:9" x14ac:dyDescent="0.2">
      <c r="I636" s="182"/>
    </row>
    <row r="637" spans="9:9" x14ac:dyDescent="0.2">
      <c r="I637" s="182"/>
    </row>
    <row r="638" spans="9:9" x14ac:dyDescent="0.2">
      <c r="I638" s="182"/>
    </row>
    <row r="639" spans="9:9" x14ac:dyDescent="0.2">
      <c r="I639" s="182"/>
    </row>
    <row r="640" spans="9:9" x14ac:dyDescent="0.2">
      <c r="I640" s="182"/>
    </row>
    <row r="641" spans="9:9" x14ac:dyDescent="0.2">
      <c r="I641" s="182"/>
    </row>
    <row r="642" spans="9:9" x14ac:dyDescent="0.2">
      <c r="I642" s="182"/>
    </row>
    <row r="643" spans="9:9" x14ac:dyDescent="0.2">
      <c r="I643" s="182"/>
    </row>
    <row r="644" spans="9:9" x14ac:dyDescent="0.2">
      <c r="I644" s="182"/>
    </row>
    <row r="645" spans="9:9" x14ac:dyDescent="0.2">
      <c r="I645" s="182"/>
    </row>
    <row r="646" spans="9:9" x14ac:dyDescent="0.2">
      <c r="I646" s="182"/>
    </row>
    <row r="647" spans="9:9" x14ac:dyDescent="0.2">
      <c r="I647" s="182"/>
    </row>
    <row r="648" spans="9:9" x14ac:dyDescent="0.2">
      <c r="I648" s="182"/>
    </row>
    <row r="649" spans="9:9" x14ac:dyDescent="0.2">
      <c r="I649" s="182"/>
    </row>
    <row r="650" spans="9:9" x14ac:dyDescent="0.2">
      <c r="I650" s="182"/>
    </row>
    <row r="651" spans="9:9" x14ac:dyDescent="0.2">
      <c r="I651" s="182"/>
    </row>
    <row r="652" spans="9:9" x14ac:dyDescent="0.2">
      <c r="I652" s="182"/>
    </row>
    <row r="653" spans="9:9" x14ac:dyDescent="0.2">
      <c r="I653" s="182"/>
    </row>
    <row r="654" spans="9:9" x14ac:dyDescent="0.2">
      <c r="I654" s="182"/>
    </row>
    <row r="655" spans="9:9" x14ac:dyDescent="0.2">
      <c r="I655" s="182"/>
    </row>
    <row r="656" spans="9:9" x14ac:dyDescent="0.2">
      <c r="I656" s="182"/>
    </row>
    <row r="657" spans="9:9" x14ac:dyDescent="0.2">
      <c r="I657" s="182"/>
    </row>
    <row r="658" spans="9:9" x14ac:dyDescent="0.2">
      <c r="I658" s="182"/>
    </row>
    <row r="659" spans="9:9" x14ac:dyDescent="0.2">
      <c r="I659" s="182"/>
    </row>
    <row r="660" spans="9:9" x14ac:dyDescent="0.2">
      <c r="I660" s="182"/>
    </row>
    <row r="661" spans="9:9" x14ac:dyDescent="0.2">
      <c r="I661" s="182"/>
    </row>
    <row r="662" spans="9:9" x14ac:dyDescent="0.2">
      <c r="I662" s="182"/>
    </row>
    <row r="663" spans="9:9" x14ac:dyDescent="0.2">
      <c r="I663" s="182"/>
    </row>
    <row r="664" spans="9:9" x14ac:dyDescent="0.2">
      <c r="I664" s="182"/>
    </row>
    <row r="665" spans="9:9" x14ac:dyDescent="0.2">
      <c r="I665" s="182"/>
    </row>
    <row r="666" spans="9:9" x14ac:dyDescent="0.2">
      <c r="I666" s="182"/>
    </row>
    <row r="667" spans="9:9" x14ac:dyDescent="0.2">
      <c r="I667" s="182"/>
    </row>
    <row r="668" spans="9:9" x14ac:dyDescent="0.2">
      <c r="I668" s="182"/>
    </row>
    <row r="669" spans="9:9" x14ac:dyDescent="0.2">
      <c r="I669" s="182"/>
    </row>
    <row r="670" spans="9:9" x14ac:dyDescent="0.2">
      <c r="I670" s="182"/>
    </row>
    <row r="671" spans="9:9" x14ac:dyDescent="0.2">
      <c r="I671" s="182"/>
    </row>
    <row r="672" spans="9:9" x14ac:dyDescent="0.2">
      <c r="I672" s="182"/>
    </row>
    <row r="673" spans="9:9" x14ac:dyDescent="0.2">
      <c r="I673" s="182"/>
    </row>
    <row r="674" spans="9:9" x14ac:dyDescent="0.2">
      <c r="I674" s="182"/>
    </row>
    <row r="675" spans="9:9" x14ac:dyDescent="0.2">
      <c r="I675" s="182"/>
    </row>
    <row r="676" spans="9:9" x14ac:dyDescent="0.2">
      <c r="I676" s="182"/>
    </row>
    <row r="677" spans="9:9" x14ac:dyDescent="0.2">
      <c r="I677" s="182"/>
    </row>
    <row r="678" spans="9:9" x14ac:dyDescent="0.2">
      <c r="I678" s="182"/>
    </row>
    <row r="679" spans="9:9" x14ac:dyDescent="0.2">
      <c r="I679" s="182"/>
    </row>
    <row r="680" spans="9:9" x14ac:dyDescent="0.2">
      <c r="I680" s="182"/>
    </row>
    <row r="681" spans="9:9" x14ac:dyDescent="0.2">
      <c r="I681" s="182"/>
    </row>
    <row r="682" spans="9:9" x14ac:dyDescent="0.2">
      <c r="I682" s="182"/>
    </row>
    <row r="683" spans="9:9" x14ac:dyDescent="0.2">
      <c r="I683" s="182"/>
    </row>
    <row r="684" spans="9:9" x14ac:dyDescent="0.2">
      <c r="I684" s="182"/>
    </row>
    <row r="685" spans="9:9" x14ac:dyDescent="0.2">
      <c r="I685" s="182"/>
    </row>
    <row r="686" spans="9:9" x14ac:dyDescent="0.2">
      <c r="I686" s="182"/>
    </row>
    <row r="687" spans="9:9" x14ac:dyDescent="0.2">
      <c r="I687" s="182"/>
    </row>
    <row r="688" spans="9:9" x14ac:dyDescent="0.2">
      <c r="I688" s="182"/>
    </row>
    <row r="689" spans="9:9" x14ac:dyDescent="0.2">
      <c r="I689" s="182"/>
    </row>
    <row r="690" spans="9:9" x14ac:dyDescent="0.2">
      <c r="I690" s="182"/>
    </row>
    <row r="691" spans="9:9" x14ac:dyDescent="0.2">
      <c r="I691" s="182"/>
    </row>
    <row r="692" spans="9:9" x14ac:dyDescent="0.2">
      <c r="I692" s="182"/>
    </row>
    <row r="693" spans="9:9" x14ac:dyDescent="0.2">
      <c r="I693" s="182"/>
    </row>
    <row r="694" spans="9:9" x14ac:dyDescent="0.2">
      <c r="I694" s="182"/>
    </row>
    <row r="695" spans="9:9" x14ac:dyDescent="0.2">
      <c r="I695" s="182"/>
    </row>
    <row r="696" spans="9:9" x14ac:dyDescent="0.2">
      <c r="I696" s="182"/>
    </row>
    <row r="697" spans="9:9" x14ac:dyDescent="0.2">
      <c r="I697" s="182"/>
    </row>
    <row r="698" spans="9:9" x14ac:dyDescent="0.2">
      <c r="I698" s="182"/>
    </row>
    <row r="699" spans="9:9" x14ac:dyDescent="0.2">
      <c r="I699" s="182"/>
    </row>
    <row r="700" spans="9:9" x14ac:dyDescent="0.2">
      <c r="I700" s="182"/>
    </row>
    <row r="701" spans="9:9" x14ac:dyDescent="0.2">
      <c r="I701" s="182"/>
    </row>
    <row r="702" spans="9:9" x14ac:dyDescent="0.2">
      <c r="I702" s="182"/>
    </row>
    <row r="703" spans="9:9" x14ac:dyDescent="0.2">
      <c r="I703" s="182"/>
    </row>
    <row r="704" spans="9:9" x14ac:dyDescent="0.2">
      <c r="I704" s="182"/>
    </row>
    <row r="705" spans="9:9" x14ac:dyDescent="0.2">
      <c r="I705" s="182"/>
    </row>
    <row r="706" spans="9:9" x14ac:dyDescent="0.2">
      <c r="I706" s="182"/>
    </row>
    <row r="707" spans="9:9" x14ac:dyDescent="0.2">
      <c r="I707" s="182"/>
    </row>
    <row r="708" spans="9:9" x14ac:dyDescent="0.2">
      <c r="I708" s="182"/>
    </row>
    <row r="709" spans="9:9" x14ac:dyDescent="0.2">
      <c r="I709" s="182"/>
    </row>
    <row r="710" spans="9:9" x14ac:dyDescent="0.2">
      <c r="I710" s="182"/>
    </row>
    <row r="711" spans="9:9" x14ac:dyDescent="0.2">
      <c r="I711" s="182"/>
    </row>
    <row r="712" spans="9:9" x14ac:dyDescent="0.2">
      <c r="I712" s="182"/>
    </row>
    <row r="713" spans="9:9" x14ac:dyDescent="0.2">
      <c r="I713" s="182"/>
    </row>
    <row r="714" spans="9:9" x14ac:dyDescent="0.2">
      <c r="I714" s="182"/>
    </row>
    <row r="715" spans="9:9" x14ac:dyDescent="0.2">
      <c r="I715" s="182"/>
    </row>
    <row r="716" spans="9:9" x14ac:dyDescent="0.2">
      <c r="I716" s="182"/>
    </row>
    <row r="717" spans="9:9" x14ac:dyDescent="0.2">
      <c r="I717" s="182"/>
    </row>
    <row r="718" spans="9:9" x14ac:dyDescent="0.2">
      <c r="I718" s="182"/>
    </row>
    <row r="719" spans="9:9" x14ac:dyDescent="0.2">
      <c r="I719" s="182"/>
    </row>
    <row r="720" spans="9:9" x14ac:dyDescent="0.2">
      <c r="I720" s="182"/>
    </row>
    <row r="721" spans="9:9" x14ac:dyDescent="0.2">
      <c r="I721" s="182"/>
    </row>
    <row r="722" spans="9:9" x14ac:dyDescent="0.2">
      <c r="I722" s="182"/>
    </row>
    <row r="723" spans="9:9" x14ac:dyDescent="0.2">
      <c r="I723" s="182"/>
    </row>
    <row r="724" spans="9:9" x14ac:dyDescent="0.2">
      <c r="I724" s="182"/>
    </row>
    <row r="725" spans="9:9" x14ac:dyDescent="0.2">
      <c r="I725" s="182"/>
    </row>
    <row r="726" spans="9:9" x14ac:dyDescent="0.2">
      <c r="I726" s="182"/>
    </row>
    <row r="727" spans="9:9" x14ac:dyDescent="0.2">
      <c r="I727" s="182"/>
    </row>
    <row r="728" spans="9:9" x14ac:dyDescent="0.2">
      <c r="I728" s="182"/>
    </row>
    <row r="729" spans="9:9" x14ac:dyDescent="0.2">
      <c r="I729" s="182"/>
    </row>
    <row r="730" spans="9:9" x14ac:dyDescent="0.2">
      <c r="I730" s="182"/>
    </row>
    <row r="731" spans="9:9" x14ac:dyDescent="0.2">
      <c r="I731" s="182"/>
    </row>
    <row r="732" spans="9:9" x14ac:dyDescent="0.2">
      <c r="I732" s="182"/>
    </row>
    <row r="733" spans="9:9" x14ac:dyDescent="0.2">
      <c r="I733" s="182"/>
    </row>
    <row r="734" spans="9:9" x14ac:dyDescent="0.2">
      <c r="I734" s="182"/>
    </row>
    <row r="735" spans="9:9" x14ac:dyDescent="0.2">
      <c r="I735" s="182"/>
    </row>
    <row r="736" spans="9:9" x14ac:dyDescent="0.2">
      <c r="I736" s="182"/>
    </row>
    <row r="737" spans="9:9" x14ac:dyDescent="0.2">
      <c r="I737" s="182"/>
    </row>
    <row r="738" spans="9:9" x14ac:dyDescent="0.2">
      <c r="I738" s="182"/>
    </row>
    <row r="739" spans="9:9" x14ac:dyDescent="0.2">
      <c r="I739" s="182"/>
    </row>
    <row r="740" spans="9:9" x14ac:dyDescent="0.2">
      <c r="I740" s="182"/>
    </row>
    <row r="741" spans="9:9" x14ac:dyDescent="0.2">
      <c r="I741" s="182"/>
    </row>
    <row r="742" spans="9:9" x14ac:dyDescent="0.2">
      <c r="I742" s="182"/>
    </row>
    <row r="743" spans="9:9" x14ac:dyDescent="0.2">
      <c r="I743" s="182"/>
    </row>
    <row r="744" spans="9:9" x14ac:dyDescent="0.2">
      <c r="I744" s="182"/>
    </row>
    <row r="745" spans="9:9" x14ac:dyDescent="0.2">
      <c r="I745" s="182"/>
    </row>
    <row r="746" spans="9:9" x14ac:dyDescent="0.2">
      <c r="I746" s="182"/>
    </row>
    <row r="747" spans="9:9" x14ac:dyDescent="0.2">
      <c r="I747" s="182"/>
    </row>
    <row r="748" spans="9:9" x14ac:dyDescent="0.2">
      <c r="I748" s="182"/>
    </row>
    <row r="749" spans="9:9" x14ac:dyDescent="0.2">
      <c r="I749" s="182"/>
    </row>
    <row r="750" spans="9:9" x14ac:dyDescent="0.2">
      <c r="I750" s="182"/>
    </row>
    <row r="751" spans="9:9" x14ac:dyDescent="0.2">
      <c r="I751" s="182"/>
    </row>
    <row r="752" spans="9:9" x14ac:dyDescent="0.2">
      <c r="I752" s="182"/>
    </row>
    <row r="753" spans="9:9" x14ac:dyDescent="0.2">
      <c r="I753" s="182"/>
    </row>
    <row r="754" spans="9:9" x14ac:dyDescent="0.2">
      <c r="I754" s="182"/>
    </row>
    <row r="755" spans="9:9" x14ac:dyDescent="0.2">
      <c r="I755" s="182"/>
    </row>
    <row r="756" spans="9:9" x14ac:dyDescent="0.2">
      <c r="I756" s="182"/>
    </row>
    <row r="757" spans="9:9" x14ac:dyDescent="0.2">
      <c r="I757" s="182"/>
    </row>
    <row r="758" spans="9:9" x14ac:dyDescent="0.2">
      <c r="I758" s="182"/>
    </row>
    <row r="759" spans="9:9" x14ac:dyDescent="0.2">
      <c r="I759" s="182"/>
    </row>
    <row r="760" spans="9:9" x14ac:dyDescent="0.2">
      <c r="I760" s="182"/>
    </row>
    <row r="761" spans="9:9" x14ac:dyDescent="0.2">
      <c r="I761" s="182"/>
    </row>
    <row r="762" spans="9:9" x14ac:dyDescent="0.2">
      <c r="I762" s="182"/>
    </row>
    <row r="763" spans="9:9" x14ac:dyDescent="0.2">
      <c r="I763" s="182"/>
    </row>
    <row r="764" spans="9:9" x14ac:dyDescent="0.2">
      <c r="I764" s="182"/>
    </row>
    <row r="765" spans="9:9" x14ac:dyDescent="0.2">
      <c r="I765" s="182"/>
    </row>
    <row r="766" spans="9:9" x14ac:dyDescent="0.2">
      <c r="I766" s="182"/>
    </row>
    <row r="767" spans="9:9" x14ac:dyDescent="0.2">
      <c r="I767" s="182"/>
    </row>
    <row r="768" spans="9:9" x14ac:dyDescent="0.2">
      <c r="I768" s="182"/>
    </row>
    <row r="769" spans="9:9" x14ac:dyDescent="0.2">
      <c r="I769" s="182"/>
    </row>
    <row r="770" spans="9:9" x14ac:dyDescent="0.2">
      <c r="I770" s="182"/>
    </row>
    <row r="771" spans="9:9" x14ac:dyDescent="0.2">
      <c r="I771" s="182"/>
    </row>
    <row r="772" spans="9:9" x14ac:dyDescent="0.2">
      <c r="I772" s="182"/>
    </row>
    <row r="773" spans="9:9" x14ac:dyDescent="0.2">
      <c r="I773" s="182"/>
    </row>
    <row r="774" spans="9:9" x14ac:dyDescent="0.2">
      <c r="I774" s="182"/>
    </row>
    <row r="775" spans="9:9" x14ac:dyDescent="0.2">
      <c r="I775" s="182"/>
    </row>
    <row r="776" spans="9:9" x14ac:dyDescent="0.2">
      <c r="I776" s="182"/>
    </row>
    <row r="777" spans="9:9" x14ac:dyDescent="0.2">
      <c r="I777" s="182"/>
    </row>
    <row r="778" spans="9:9" x14ac:dyDescent="0.2">
      <c r="I778" s="182"/>
    </row>
    <row r="779" spans="9:9" x14ac:dyDescent="0.2">
      <c r="I779" s="182"/>
    </row>
    <row r="780" spans="9:9" x14ac:dyDescent="0.2">
      <c r="I780" s="182"/>
    </row>
    <row r="781" spans="9:9" x14ac:dyDescent="0.2">
      <c r="I781" s="182"/>
    </row>
    <row r="782" spans="9:9" x14ac:dyDescent="0.2">
      <c r="I782" s="182"/>
    </row>
    <row r="783" spans="9:9" x14ac:dyDescent="0.2">
      <c r="I783" s="182"/>
    </row>
    <row r="784" spans="9:9" x14ac:dyDescent="0.2">
      <c r="I784" s="182"/>
    </row>
    <row r="785" spans="9:9" x14ac:dyDescent="0.2">
      <c r="I785" s="182"/>
    </row>
    <row r="786" spans="9:9" x14ac:dyDescent="0.2">
      <c r="I786" s="182"/>
    </row>
    <row r="787" spans="9:9" x14ac:dyDescent="0.2">
      <c r="I787" s="182"/>
    </row>
    <row r="788" spans="9:9" x14ac:dyDescent="0.2">
      <c r="I788" s="182"/>
    </row>
    <row r="789" spans="9:9" x14ac:dyDescent="0.2">
      <c r="I789" s="182"/>
    </row>
    <row r="790" spans="9:9" x14ac:dyDescent="0.2">
      <c r="I790" s="182"/>
    </row>
    <row r="791" spans="9:9" x14ac:dyDescent="0.2">
      <c r="I791" s="182"/>
    </row>
    <row r="792" spans="9:9" x14ac:dyDescent="0.2">
      <c r="I792" s="182"/>
    </row>
    <row r="793" spans="9:9" x14ac:dyDescent="0.2">
      <c r="I793" s="182"/>
    </row>
    <row r="794" spans="9:9" x14ac:dyDescent="0.2">
      <c r="I794" s="182"/>
    </row>
    <row r="795" spans="9:9" x14ac:dyDescent="0.2">
      <c r="I795" s="182"/>
    </row>
    <row r="796" spans="9:9" x14ac:dyDescent="0.2">
      <c r="I796" s="182"/>
    </row>
    <row r="797" spans="9:9" x14ac:dyDescent="0.2">
      <c r="I797" s="182"/>
    </row>
    <row r="798" spans="9:9" x14ac:dyDescent="0.2">
      <c r="I798" s="182"/>
    </row>
    <row r="799" spans="9:9" x14ac:dyDescent="0.2">
      <c r="I799" s="182"/>
    </row>
    <row r="800" spans="9:9" x14ac:dyDescent="0.2">
      <c r="I800" s="182"/>
    </row>
    <row r="801" spans="9:9" x14ac:dyDescent="0.2">
      <c r="I801" s="182"/>
    </row>
    <row r="802" spans="9:9" x14ac:dyDescent="0.2">
      <c r="I802" s="182"/>
    </row>
    <row r="803" spans="9:9" x14ac:dyDescent="0.2">
      <c r="I803" s="182"/>
    </row>
    <row r="804" spans="9:9" x14ac:dyDescent="0.2">
      <c r="I804" s="182"/>
    </row>
    <row r="805" spans="9:9" x14ac:dyDescent="0.2">
      <c r="I805" s="182"/>
    </row>
    <row r="806" spans="9:9" x14ac:dyDescent="0.2">
      <c r="I806" s="182"/>
    </row>
    <row r="807" spans="9:9" x14ac:dyDescent="0.2">
      <c r="I807" s="182"/>
    </row>
    <row r="808" spans="9:9" x14ac:dyDescent="0.2">
      <c r="I808" s="182"/>
    </row>
    <row r="809" spans="9:9" x14ac:dyDescent="0.2">
      <c r="I809" s="182"/>
    </row>
    <row r="810" spans="9:9" x14ac:dyDescent="0.2">
      <c r="I810" s="182"/>
    </row>
    <row r="811" spans="9:9" x14ac:dyDescent="0.2">
      <c r="I811" s="182"/>
    </row>
    <row r="812" spans="9:9" x14ac:dyDescent="0.2">
      <c r="I812" s="182"/>
    </row>
    <row r="813" spans="9:9" x14ac:dyDescent="0.2">
      <c r="I813" s="182"/>
    </row>
    <row r="814" spans="9:9" x14ac:dyDescent="0.2">
      <c r="I814" s="182"/>
    </row>
    <row r="815" spans="9:9" x14ac:dyDescent="0.2">
      <c r="I815" s="182"/>
    </row>
    <row r="816" spans="9:9" x14ac:dyDescent="0.2">
      <c r="I816" s="182"/>
    </row>
    <row r="817" spans="9:9" x14ac:dyDescent="0.2">
      <c r="I817" s="182"/>
    </row>
    <row r="818" spans="9:9" x14ac:dyDescent="0.2">
      <c r="I818" s="182"/>
    </row>
    <row r="819" spans="9:9" x14ac:dyDescent="0.2">
      <c r="I819" s="182"/>
    </row>
    <row r="820" spans="9:9" x14ac:dyDescent="0.2">
      <c r="I820" s="182"/>
    </row>
    <row r="821" spans="9:9" x14ac:dyDescent="0.2">
      <c r="I821" s="182"/>
    </row>
    <row r="822" spans="9:9" x14ac:dyDescent="0.2">
      <c r="I822" s="182"/>
    </row>
    <row r="823" spans="9:9" x14ac:dyDescent="0.2">
      <c r="I823" s="182"/>
    </row>
    <row r="824" spans="9:9" x14ac:dyDescent="0.2">
      <c r="I824" s="182"/>
    </row>
    <row r="825" spans="9:9" x14ac:dyDescent="0.2">
      <c r="I825" s="182"/>
    </row>
    <row r="826" spans="9:9" x14ac:dyDescent="0.2">
      <c r="I826" s="182"/>
    </row>
    <row r="827" spans="9:9" x14ac:dyDescent="0.2">
      <c r="I827" s="182"/>
    </row>
    <row r="828" spans="9:9" x14ac:dyDescent="0.2">
      <c r="I828" s="182"/>
    </row>
    <row r="829" spans="9:9" x14ac:dyDescent="0.2">
      <c r="I829" s="182"/>
    </row>
    <row r="830" spans="9:9" x14ac:dyDescent="0.2">
      <c r="I830" s="182"/>
    </row>
    <row r="831" spans="9:9" x14ac:dyDescent="0.2">
      <c r="I831" s="182"/>
    </row>
    <row r="832" spans="9:9" x14ac:dyDescent="0.2">
      <c r="I832" s="182"/>
    </row>
    <row r="833" spans="9:9" x14ac:dyDescent="0.2">
      <c r="I833" s="182"/>
    </row>
    <row r="834" spans="9:9" x14ac:dyDescent="0.2">
      <c r="I834" s="182"/>
    </row>
    <row r="835" spans="9:9" x14ac:dyDescent="0.2">
      <c r="I835" s="182"/>
    </row>
    <row r="836" spans="9:9" x14ac:dyDescent="0.2">
      <c r="I836" s="182"/>
    </row>
    <row r="837" spans="9:9" x14ac:dyDescent="0.2">
      <c r="I837" s="182"/>
    </row>
    <row r="838" spans="9:9" x14ac:dyDescent="0.2">
      <c r="I838" s="182"/>
    </row>
    <row r="839" spans="9:9" x14ac:dyDescent="0.2">
      <c r="I839" s="182"/>
    </row>
    <row r="840" spans="9:9" x14ac:dyDescent="0.2">
      <c r="I840" s="182"/>
    </row>
    <row r="841" spans="9:9" x14ac:dyDescent="0.2">
      <c r="I841" s="182"/>
    </row>
    <row r="842" spans="9:9" x14ac:dyDescent="0.2">
      <c r="I842" s="182"/>
    </row>
    <row r="843" spans="9:9" x14ac:dyDescent="0.2">
      <c r="I843" s="182"/>
    </row>
    <row r="844" spans="9:9" x14ac:dyDescent="0.2">
      <c r="I844" s="182"/>
    </row>
    <row r="845" spans="9:9" x14ac:dyDescent="0.2">
      <c r="I845" s="182"/>
    </row>
    <row r="846" spans="9:9" x14ac:dyDescent="0.2">
      <c r="I846" s="182"/>
    </row>
    <row r="847" spans="9:9" x14ac:dyDescent="0.2">
      <c r="I847" s="182"/>
    </row>
    <row r="848" spans="9:9" x14ac:dyDescent="0.2">
      <c r="I848" s="182"/>
    </row>
    <row r="849" spans="9:9" x14ac:dyDescent="0.2">
      <c r="I849" s="182"/>
    </row>
    <row r="850" spans="9:9" x14ac:dyDescent="0.2">
      <c r="I850" s="182"/>
    </row>
    <row r="851" spans="9:9" x14ac:dyDescent="0.2">
      <c r="I851" s="182"/>
    </row>
    <row r="852" spans="9:9" x14ac:dyDescent="0.2">
      <c r="I852" s="182"/>
    </row>
    <row r="853" spans="9:9" x14ac:dyDescent="0.2">
      <c r="I853" s="182"/>
    </row>
    <row r="854" spans="9:9" x14ac:dyDescent="0.2">
      <c r="I854" s="182"/>
    </row>
    <row r="855" spans="9:9" x14ac:dyDescent="0.2">
      <c r="I855" s="182"/>
    </row>
    <row r="856" spans="9:9" x14ac:dyDescent="0.2">
      <c r="I856" s="182"/>
    </row>
    <row r="857" spans="9:9" x14ac:dyDescent="0.2">
      <c r="I857" s="182"/>
    </row>
    <row r="858" spans="9:9" x14ac:dyDescent="0.2">
      <c r="I858" s="182"/>
    </row>
    <row r="859" spans="9:9" x14ac:dyDescent="0.2">
      <c r="I859" s="182"/>
    </row>
    <row r="860" spans="9:9" x14ac:dyDescent="0.2">
      <c r="I860" s="182"/>
    </row>
    <row r="861" spans="9:9" x14ac:dyDescent="0.2">
      <c r="I861" s="182"/>
    </row>
    <row r="862" spans="9:9" x14ac:dyDescent="0.2">
      <c r="I862" s="182"/>
    </row>
    <row r="863" spans="9:9" x14ac:dyDescent="0.2">
      <c r="I863" s="182"/>
    </row>
    <row r="864" spans="9:9" x14ac:dyDescent="0.2">
      <c r="I864" s="182"/>
    </row>
    <row r="865" spans="9:9" x14ac:dyDescent="0.2">
      <c r="I865" s="182"/>
    </row>
    <row r="866" spans="9:9" x14ac:dyDescent="0.2">
      <c r="I866" s="182"/>
    </row>
    <row r="867" spans="9:9" x14ac:dyDescent="0.2">
      <c r="I867" s="182"/>
    </row>
    <row r="868" spans="9:9" x14ac:dyDescent="0.2">
      <c r="I868" s="182"/>
    </row>
    <row r="869" spans="9:9" x14ac:dyDescent="0.2">
      <c r="I869" s="182"/>
    </row>
    <row r="870" spans="9:9" x14ac:dyDescent="0.2">
      <c r="I870" s="182"/>
    </row>
    <row r="871" spans="9:9" x14ac:dyDescent="0.2">
      <c r="I871" s="182"/>
    </row>
    <row r="872" spans="9:9" x14ac:dyDescent="0.2">
      <c r="I872" s="182"/>
    </row>
    <row r="873" spans="9:9" x14ac:dyDescent="0.2">
      <c r="I873" s="182"/>
    </row>
    <row r="874" spans="9:9" x14ac:dyDescent="0.2">
      <c r="I874" s="182"/>
    </row>
    <row r="875" spans="9:9" x14ac:dyDescent="0.2">
      <c r="I875" s="182"/>
    </row>
    <row r="876" spans="9:9" x14ac:dyDescent="0.2">
      <c r="I876" s="182"/>
    </row>
    <row r="877" spans="9:9" x14ac:dyDescent="0.2">
      <c r="I877" s="182"/>
    </row>
    <row r="878" spans="9:9" x14ac:dyDescent="0.2">
      <c r="I878" s="182"/>
    </row>
    <row r="879" spans="9:9" x14ac:dyDescent="0.2">
      <c r="I879" s="182"/>
    </row>
    <row r="880" spans="9:9" x14ac:dyDescent="0.2">
      <c r="I880" s="182"/>
    </row>
    <row r="881" spans="9:9" x14ac:dyDescent="0.2">
      <c r="I881" s="182"/>
    </row>
    <row r="882" spans="9:9" x14ac:dyDescent="0.2">
      <c r="I882" s="182"/>
    </row>
    <row r="883" spans="9:9" x14ac:dyDescent="0.2">
      <c r="I883" s="182"/>
    </row>
    <row r="884" spans="9:9" x14ac:dyDescent="0.2">
      <c r="I884" s="182"/>
    </row>
    <row r="885" spans="9:9" x14ac:dyDescent="0.2">
      <c r="I885" s="182"/>
    </row>
    <row r="886" spans="9:9" x14ac:dyDescent="0.2">
      <c r="I886" s="182"/>
    </row>
    <row r="887" spans="9:9" x14ac:dyDescent="0.2">
      <c r="I887" s="182"/>
    </row>
    <row r="888" spans="9:9" x14ac:dyDescent="0.2">
      <c r="I888" s="182"/>
    </row>
    <row r="889" spans="9:9" x14ac:dyDescent="0.2">
      <c r="I889" s="182"/>
    </row>
    <row r="890" spans="9:9" x14ac:dyDescent="0.2">
      <c r="I890" s="182"/>
    </row>
    <row r="891" spans="9:9" x14ac:dyDescent="0.2">
      <c r="I891" s="182"/>
    </row>
    <row r="892" spans="9:9" x14ac:dyDescent="0.2">
      <c r="I892" s="182"/>
    </row>
    <row r="893" spans="9:9" x14ac:dyDescent="0.2">
      <c r="I893" s="182"/>
    </row>
    <row r="894" spans="9:9" x14ac:dyDescent="0.2">
      <c r="I894" s="182"/>
    </row>
    <row r="895" spans="9:9" x14ac:dyDescent="0.2">
      <c r="I895" s="182"/>
    </row>
    <row r="896" spans="9:9" x14ac:dyDescent="0.2">
      <c r="I896" s="182"/>
    </row>
    <row r="897" spans="9:9" x14ac:dyDescent="0.2">
      <c r="I897" s="182"/>
    </row>
    <row r="898" spans="9:9" x14ac:dyDescent="0.2">
      <c r="I898" s="182"/>
    </row>
    <row r="899" spans="9:9" x14ac:dyDescent="0.2">
      <c r="I899" s="182"/>
    </row>
    <row r="900" spans="9:9" x14ac:dyDescent="0.2">
      <c r="I900" s="182"/>
    </row>
    <row r="901" spans="9:9" x14ac:dyDescent="0.2">
      <c r="I901" s="182"/>
    </row>
    <row r="902" spans="9:9" x14ac:dyDescent="0.2">
      <c r="I902" s="182"/>
    </row>
    <row r="903" spans="9:9" x14ac:dyDescent="0.2">
      <c r="I903" s="182"/>
    </row>
    <row r="904" spans="9:9" x14ac:dyDescent="0.2">
      <c r="I904" s="182"/>
    </row>
    <row r="905" spans="9:9" x14ac:dyDescent="0.2">
      <c r="I905" s="182"/>
    </row>
    <row r="906" spans="9:9" x14ac:dyDescent="0.2">
      <c r="I906" s="182"/>
    </row>
    <row r="907" spans="9:9" x14ac:dyDescent="0.2">
      <c r="I907" s="182"/>
    </row>
    <row r="908" spans="9:9" x14ac:dyDescent="0.2">
      <c r="I908" s="182"/>
    </row>
    <row r="909" spans="9:9" x14ac:dyDescent="0.2">
      <c r="I909" s="182"/>
    </row>
    <row r="910" spans="9:9" x14ac:dyDescent="0.2">
      <c r="I910" s="182"/>
    </row>
    <row r="911" spans="9:9" x14ac:dyDescent="0.2">
      <c r="I911" s="182"/>
    </row>
    <row r="912" spans="9:9" x14ac:dyDescent="0.2">
      <c r="I912" s="182"/>
    </row>
    <row r="913" spans="9:9" x14ac:dyDescent="0.2">
      <c r="I913" s="182"/>
    </row>
    <row r="914" spans="9:9" x14ac:dyDescent="0.2">
      <c r="I914" s="182"/>
    </row>
    <row r="915" spans="9:9" x14ac:dyDescent="0.2">
      <c r="I915" s="182"/>
    </row>
    <row r="916" spans="9:9" x14ac:dyDescent="0.2">
      <c r="I916" s="182"/>
    </row>
    <row r="917" spans="9:9" x14ac:dyDescent="0.2">
      <c r="I917" s="182"/>
    </row>
    <row r="918" spans="9:9" x14ac:dyDescent="0.2">
      <c r="I918" s="182"/>
    </row>
    <row r="919" spans="9:9" x14ac:dyDescent="0.2">
      <c r="I919" s="182"/>
    </row>
    <row r="920" spans="9:9" x14ac:dyDescent="0.2">
      <c r="I920" s="182"/>
    </row>
    <row r="921" spans="9:9" x14ac:dyDescent="0.2">
      <c r="I921" s="182"/>
    </row>
    <row r="922" spans="9:9" x14ac:dyDescent="0.2">
      <c r="I922" s="182"/>
    </row>
    <row r="923" spans="9:9" x14ac:dyDescent="0.2">
      <c r="I923" s="182"/>
    </row>
    <row r="924" spans="9:9" x14ac:dyDescent="0.2">
      <c r="I924" s="182"/>
    </row>
    <row r="925" spans="9:9" x14ac:dyDescent="0.2">
      <c r="I925" s="182"/>
    </row>
    <row r="926" spans="9:9" x14ac:dyDescent="0.2">
      <c r="I926" s="182"/>
    </row>
    <row r="927" spans="9:9" x14ac:dyDescent="0.2">
      <c r="I927" s="182"/>
    </row>
    <row r="928" spans="9:9" x14ac:dyDescent="0.2">
      <c r="I928" s="182"/>
    </row>
    <row r="929" spans="9:9" x14ac:dyDescent="0.2">
      <c r="I929" s="182"/>
    </row>
    <row r="930" spans="9:9" x14ac:dyDescent="0.2">
      <c r="I930" s="182"/>
    </row>
    <row r="931" spans="9:9" x14ac:dyDescent="0.2">
      <c r="I931" s="182"/>
    </row>
    <row r="932" spans="9:9" x14ac:dyDescent="0.2">
      <c r="I932" s="182"/>
    </row>
    <row r="933" spans="9:9" x14ac:dyDescent="0.2">
      <c r="I933" s="182"/>
    </row>
    <row r="934" spans="9:9" x14ac:dyDescent="0.2">
      <c r="I934" s="182"/>
    </row>
    <row r="935" spans="9:9" x14ac:dyDescent="0.2">
      <c r="I935" s="182"/>
    </row>
    <row r="936" spans="9:9" x14ac:dyDescent="0.2">
      <c r="I936" s="182"/>
    </row>
    <row r="937" spans="9:9" x14ac:dyDescent="0.2">
      <c r="I937" s="182"/>
    </row>
    <row r="938" spans="9:9" x14ac:dyDescent="0.2">
      <c r="I938" s="182"/>
    </row>
    <row r="939" spans="9:9" x14ac:dyDescent="0.2">
      <c r="I939" s="182"/>
    </row>
    <row r="940" spans="9:9" x14ac:dyDescent="0.2">
      <c r="I940" s="182"/>
    </row>
    <row r="941" spans="9:9" x14ac:dyDescent="0.2">
      <c r="I941" s="182"/>
    </row>
    <row r="942" spans="9:9" x14ac:dyDescent="0.2">
      <c r="I942" s="182"/>
    </row>
    <row r="943" spans="9:9" x14ac:dyDescent="0.2">
      <c r="I943" s="182"/>
    </row>
    <row r="944" spans="9:9" x14ac:dyDescent="0.2">
      <c r="I944" s="182"/>
    </row>
    <row r="945" spans="9:9" x14ac:dyDescent="0.2">
      <c r="I945" s="182"/>
    </row>
    <row r="946" spans="9:9" x14ac:dyDescent="0.2">
      <c r="I946" s="182"/>
    </row>
    <row r="947" spans="9:9" x14ac:dyDescent="0.2">
      <c r="I947" s="182"/>
    </row>
    <row r="948" spans="9:9" x14ac:dyDescent="0.2">
      <c r="I948" s="182"/>
    </row>
    <row r="949" spans="9:9" x14ac:dyDescent="0.2">
      <c r="I949" s="182"/>
    </row>
    <row r="950" spans="9:9" x14ac:dyDescent="0.2">
      <c r="I950" s="182"/>
    </row>
    <row r="951" spans="9:9" x14ac:dyDescent="0.2">
      <c r="I951" s="182"/>
    </row>
    <row r="952" spans="9:9" x14ac:dyDescent="0.2">
      <c r="I952" s="182"/>
    </row>
    <row r="953" spans="9:9" x14ac:dyDescent="0.2">
      <c r="I953" s="182"/>
    </row>
    <row r="954" spans="9:9" x14ac:dyDescent="0.2">
      <c r="I954" s="182"/>
    </row>
    <row r="955" spans="9:9" x14ac:dyDescent="0.2">
      <c r="I955" s="182"/>
    </row>
    <row r="956" spans="9:9" x14ac:dyDescent="0.2">
      <c r="I956" s="182"/>
    </row>
    <row r="957" spans="9:9" x14ac:dyDescent="0.2">
      <c r="I957" s="182"/>
    </row>
    <row r="958" spans="9:9" x14ac:dyDescent="0.2">
      <c r="I958" s="182"/>
    </row>
    <row r="959" spans="9:9" x14ac:dyDescent="0.2">
      <c r="I959" s="182"/>
    </row>
    <row r="960" spans="9:9" x14ac:dyDescent="0.2">
      <c r="I960" s="182"/>
    </row>
    <row r="961" spans="9:9" x14ac:dyDescent="0.2">
      <c r="I961" s="182"/>
    </row>
    <row r="962" spans="9:9" x14ac:dyDescent="0.2">
      <c r="I962" s="182"/>
    </row>
    <row r="963" spans="9:9" x14ac:dyDescent="0.2">
      <c r="I963" s="182"/>
    </row>
    <row r="964" spans="9:9" x14ac:dyDescent="0.2">
      <c r="I964" s="182"/>
    </row>
    <row r="965" spans="9:9" x14ac:dyDescent="0.2">
      <c r="I965" s="182"/>
    </row>
    <row r="966" spans="9:9" x14ac:dyDescent="0.2">
      <c r="I966" s="182"/>
    </row>
    <row r="967" spans="9:9" x14ac:dyDescent="0.2">
      <c r="I967" s="182"/>
    </row>
    <row r="968" spans="9:9" x14ac:dyDescent="0.2">
      <c r="I968" s="182"/>
    </row>
    <row r="969" spans="9:9" x14ac:dyDescent="0.2">
      <c r="I969" s="182"/>
    </row>
    <row r="970" spans="9:9" x14ac:dyDescent="0.2">
      <c r="I970" s="182"/>
    </row>
    <row r="971" spans="9:9" x14ac:dyDescent="0.2">
      <c r="I971" s="182"/>
    </row>
    <row r="972" spans="9:9" x14ac:dyDescent="0.2">
      <c r="I972" s="182"/>
    </row>
    <row r="973" spans="9:9" x14ac:dyDescent="0.2">
      <c r="I973" s="182"/>
    </row>
    <row r="974" spans="9:9" x14ac:dyDescent="0.2">
      <c r="I974" s="182"/>
    </row>
    <row r="975" spans="9:9" x14ac:dyDescent="0.2">
      <c r="I975" s="182"/>
    </row>
    <row r="976" spans="9:9" x14ac:dyDescent="0.2">
      <c r="I976" s="182"/>
    </row>
    <row r="977" spans="9:9" x14ac:dyDescent="0.2">
      <c r="I977" s="182"/>
    </row>
    <row r="978" spans="9:9" x14ac:dyDescent="0.2">
      <c r="I978" s="182"/>
    </row>
    <row r="979" spans="9:9" x14ac:dyDescent="0.2">
      <c r="I979" s="182"/>
    </row>
    <row r="980" spans="9:9" x14ac:dyDescent="0.2">
      <c r="I980" s="182"/>
    </row>
    <row r="981" spans="9:9" x14ac:dyDescent="0.2">
      <c r="I981" s="182"/>
    </row>
    <row r="982" spans="9:9" x14ac:dyDescent="0.2">
      <c r="I982" s="182"/>
    </row>
    <row r="983" spans="9:9" x14ac:dyDescent="0.2">
      <c r="I983" s="182"/>
    </row>
    <row r="984" spans="9:9" x14ac:dyDescent="0.2">
      <c r="I984" s="182"/>
    </row>
    <row r="985" spans="9:9" x14ac:dyDescent="0.2">
      <c r="I985" s="182"/>
    </row>
    <row r="986" spans="9:9" x14ac:dyDescent="0.2">
      <c r="I986" s="182"/>
    </row>
    <row r="987" spans="9:9" x14ac:dyDescent="0.2">
      <c r="I987" s="182"/>
    </row>
    <row r="988" spans="9:9" x14ac:dyDescent="0.2">
      <c r="I988" s="182"/>
    </row>
    <row r="989" spans="9:9" x14ac:dyDescent="0.2">
      <c r="I989" s="182"/>
    </row>
    <row r="990" spans="9:9" x14ac:dyDescent="0.2">
      <c r="I990" s="182"/>
    </row>
    <row r="991" spans="9:9" x14ac:dyDescent="0.2">
      <c r="I991" s="182"/>
    </row>
    <row r="992" spans="9:9" x14ac:dyDescent="0.2">
      <c r="I992" s="182"/>
    </row>
    <row r="993" spans="9:9" x14ac:dyDescent="0.2">
      <c r="I993" s="182"/>
    </row>
    <row r="994" spans="9:9" x14ac:dyDescent="0.2">
      <c r="I994" s="182"/>
    </row>
    <row r="995" spans="9:9" x14ac:dyDescent="0.2">
      <c r="I995" s="182"/>
    </row>
    <row r="996" spans="9:9" x14ac:dyDescent="0.2">
      <c r="I996" s="182"/>
    </row>
    <row r="997" spans="9:9" x14ac:dyDescent="0.2">
      <c r="I997" s="182"/>
    </row>
    <row r="998" spans="9:9" x14ac:dyDescent="0.2">
      <c r="I998" s="182"/>
    </row>
    <row r="999" spans="9:9" x14ac:dyDescent="0.2">
      <c r="I999" s="182"/>
    </row>
    <row r="1000" spans="9:9" x14ac:dyDescent="0.2">
      <c r="I1000" s="182"/>
    </row>
    <row r="1001" spans="9:9" x14ac:dyDescent="0.2">
      <c r="I1001" s="182"/>
    </row>
    <row r="1002" spans="9:9" x14ac:dyDescent="0.2">
      <c r="I1002" s="182"/>
    </row>
    <row r="1003" spans="9:9" x14ac:dyDescent="0.2">
      <c r="I1003" s="182"/>
    </row>
    <row r="1004" spans="9:9" x14ac:dyDescent="0.2">
      <c r="I1004" s="182"/>
    </row>
    <row r="1005" spans="9:9" x14ac:dyDescent="0.2">
      <c r="I1005" s="182"/>
    </row>
    <row r="1006" spans="9:9" x14ac:dyDescent="0.2">
      <c r="I1006" s="182"/>
    </row>
    <row r="1007" spans="9:9" x14ac:dyDescent="0.2">
      <c r="I1007" s="182"/>
    </row>
    <row r="1008" spans="9:9" x14ac:dyDescent="0.2">
      <c r="I1008" s="182"/>
    </row>
    <row r="1009" spans="9:9" x14ac:dyDescent="0.2">
      <c r="I1009" s="182"/>
    </row>
    <row r="1010" spans="9:9" x14ac:dyDescent="0.2">
      <c r="I1010" s="182"/>
    </row>
    <row r="1011" spans="9:9" x14ac:dyDescent="0.2">
      <c r="I1011" s="182"/>
    </row>
    <row r="1012" spans="9:9" x14ac:dyDescent="0.2">
      <c r="I1012" s="182"/>
    </row>
    <row r="1013" spans="9:9" x14ac:dyDescent="0.2">
      <c r="I1013" s="182"/>
    </row>
    <row r="1014" spans="9:9" x14ac:dyDescent="0.2">
      <c r="I1014" s="182"/>
    </row>
    <row r="1015" spans="9:9" x14ac:dyDescent="0.2">
      <c r="I1015" s="182"/>
    </row>
    <row r="1016" spans="9:9" x14ac:dyDescent="0.2">
      <c r="I1016" s="182"/>
    </row>
    <row r="1017" spans="9:9" x14ac:dyDescent="0.2">
      <c r="I1017" s="182"/>
    </row>
    <row r="1018" spans="9:9" x14ac:dyDescent="0.2">
      <c r="I1018" s="182"/>
    </row>
    <row r="1019" spans="9:9" x14ac:dyDescent="0.2">
      <c r="I1019" s="182"/>
    </row>
    <row r="1020" spans="9:9" x14ac:dyDescent="0.2">
      <c r="I1020" s="182"/>
    </row>
    <row r="1021" spans="9:9" x14ac:dyDescent="0.2">
      <c r="I1021" s="182"/>
    </row>
    <row r="1022" spans="9:9" x14ac:dyDescent="0.2">
      <c r="I1022" s="182"/>
    </row>
    <row r="1023" spans="9:9" x14ac:dyDescent="0.2">
      <c r="I1023" s="182"/>
    </row>
    <row r="1024" spans="9:9" x14ac:dyDescent="0.2">
      <c r="I1024" s="182"/>
    </row>
    <row r="1025" spans="9:9" x14ac:dyDescent="0.2">
      <c r="I1025" s="182"/>
    </row>
    <row r="1026" spans="9:9" x14ac:dyDescent="0.2">
      <c r="I1026" s="182"/>
    </row>
    <row r="1027" spans="9:9" x14ac:dyDescent="0.2">
      <c r="I1027" s="182"/>
    </row>
    <row r="1028" spans="9:9" x14ac:dyDescent="0.2">
      <c r="I1028" s="182"/>
    </row>
    <row r="1029" spans="9:9" x14ac:dyDescent="0.2">
      <c r="I1029" s="182"/>
    </row>
    <row r="1030" spans="9:9" x14ac:dyDescent="0.2">
      <c r="I1030" s="182"/>
    </row>
    <row r="1031" spans="9:9" x14ac:dyDescent="0.2">
      <c r="I1031" s="182"/>
    </row>
    <row r="1032" spans="9:9" x14ac:dyDescent="0.2">
      <c r="I1032" s="182"/>
    </row>
    <row r="1033" spans="9:9" x14ac:dyDescent="0.2">
      <c r="I1033" s="182"/>
    </row>
    <row r="1034" spans="9:9" x14ac:dyDescent="0.2">
      <c r="I1034" s="182"/>
    </row>
    <row r="1035" spans="9:9" x14ac:dyDescent="0.2">
      <c r="I1035" s="182"/>
    </row>
    <row r="1036" spans="9:9" x14ac:dyDescent="0.2">
      <c r="I1036" s="182"/>
    </row>
    <row r="1037" spans="9:9" x14ac:dyDescent="0.2">
      <c r="I1037" s="182"/>
    </row>
    <row r="1038" spans="9:9" x14ac:dyDescent="0.2">
      <c r="I1038" s="182"/>
    </row>
    <row r="1039" spans="9:9" x14ac:dyDescent="0.2">
      <c r="I1039" s="182"/>
    </row>
    <row r="1040" spans="9:9" x14ac:dyDescent="0.2">
      <c r="I1040" s="182"/>
    </row>
    <row r="1041" spans="9:9" x14ac:dyDescent="0.2">
      <c r="I1041" s="182"/>
    </row>
    <row r="1042" spans="9:9" x14ac:dyDescent="0.2">
      <c r="I1042" s="182"/>
    </row>
    <row r="1043" spans="9:9" x14ac:dyDescent="0.2">
      <c r="I1043" s="182"/>
    </row>
    <row r="1044" spans="9:9" x14ac:dyDescent="0.2">
      <c r="I1044" s="182"/>
    </row>
    <row r="1045" spans="9:9" x14ac:dyDescent="0.2">
      <c r="I1045" s="182"/>
    </row>
    <row r="1046" spans="9:9" x14ac:dyDescent="0.2">
      <c r="I1046" s="182"/>
    </row>
    <row r="1047" spans="9:9" x14ac:dyDescent="0.2">
      <c r="I1047" s="182"/>
    </row>
    <row r="1048" spans="9:9" x14ac:dyDescent="0.2">
      <c r="I1048" s="182"/>
    </row>
    <row r="1049" spans="9:9" x14ac:dyDescent="0.2">
      <c r="I1049" s="182"/>
    </row>
    <row r="1050" spans="9:9" x14ac:dyDescent="0.2">
      <c r="I1050" s="182"/>
    </row>
    <row r="1051" spans="9:9" x14ac:dyDescent="0.2">
      <c r="I1051" s="182"/>
    </row>
    <row r="1052" spans="9:9" x14ac:dyDescent="0.2">
      <c r="I1052" s="182"/>
    </row>
    <row r="1053" spans="9:9" x14ac:dyDescent="0.2">
      <c r="I1053" s="182"/>
    </row>
    <row r="1054" spans="9:9" x14ac:dyDescent="0.2">
      <c r="I1054" s="182"/>
    </row>
    <row r="1055" spans="9:9" x14ac:dyDescent="0.2">
      <c r="I1055" s="182"/>
    </row>
    <row r="1056" spans="9:9" x14ac:dyDescent="0.2">
      <c r="I1056" s="182"/>
    </row>
    <row r="1057" spans="9:9" x14ac:dyDescent="0.2">
      <c r="I1057" s="182"/>
    </row>
    <row r="1058" spans="9:9" x14ac:dyDescent="0.2">
      <c r="I1058" s="182"/>
    </row>
    <row r="1059" spans="9:9" x14ac:dyDescent="0.2">
      <c r="I1059" s="182"/>
    </row>
    <row r="1060" spans="9:9" x14ac:dyDescent="0.2">
      <c r="I1060" s="182"/>
    </row>
    <row r="1061" spans="9:9" x14ac:dyDescent="0.2">
      <c r="I1061" s="182"/>
    </row>
    <row r="1062" spans="9:9" x14ac:dyDescent="0.2">
      <c r="I1062" s="182"/>
    </row>
    <row r="1063" spans="9:9" x14ac:dyDescent="0.2">
      <c r="I1063" s="182"/>
    </row>
    <row r="1064" spans="9:9" x14ac:dyDescent="0.2">
      <c r="I1064" s="182"/>
    </row>
    <row r="1065" spans="9:9" x14ac:dyDescent="0.2">
      <c r="I1065" s="182"/>
    </row>
    <row r="1066" spans="9:9" x14ac:dyDescent="0.2">
      <c r="I1066" s="182"/>
    </row>
    <row r="1067" spans="9:9" x14ac:dyDescent="0.2">
      <c r="I1067" s="182"/>
    </row>
    <row r="1068" spans="9:9" x14ac:dyDescent="0.2">
      <c r="I1068" s="182"/>
    </row>
    <row r="1069" spans="9:9" x14ac:dyDescent="0.2">
      <c r="I1069" s="182"/>
    </row>
    <row r="1070" spans="9:9" x14ac:dyDescent="0.2">
      <c r="I1070" s="182"/>
    </row>
    <row r="1071" spans="9:9" x14ac:dyDescent="0.2">
      <c r="I1071" s="182"/>
    </row>
    <row r="1072" spans="9:9" x14ac:dyDescent="0.2">
      <c r="I1072" s="182"/>
    </row>
    <row r="1073" spans="9:9" x14ac:dyDescent="0.2">
      <c r="I1073" s="182"/>
    </row>
    <row r="1074" spans="9:9" x14ac:dyDescent="0.2">
      <c r="I1074" s="182"/>
    </row>
    <row r="1075" spans="9:9" x14ac:dyDescent="0.2">
      <c r="I1075" s="182"/>
    </row>
    <row r="1076" spans="9:9" x14ac:dyDescent="0.2">
      <c r="I1076" s="182"/>
    </row>
    <row r="1077" spans="9:9" x14ac:dyDescent="0.2">
      <c r="I1077" s="182"/>
    </row>
    <row r="1078" spans="9:9" x14ac:dyDescent="0.2">
      <c r="I1078" s="182"/>
    </row>
    <row r="1079" spans="9:9" x14ac:dyDescent="0.2">
      <c r="I1079" s="182"/>
    </row>
    <row r="1080" spans="9:9" x14ac:dyDescent="0.2">
      <c r="I1080" s="182"/>
    </row>
    <row r="1081" spans="9:9" x14ac:dyDescent="0.2">
      <c r="I1081" s="182"/>
    </row>
    <row r="1082" spans="9:9" x14ac:dyDescent="0.2">
      <c r="I1082" s="182"/>
    </row>
    <row r="1083" spans="9:9" x14ac:dyDescent="0.2">
      <c r="I1083" s="182"/>
    </row>
    <row r="1084" spans="9:9" x14ac:dyDescent="0.2">
      <c r="I1084" s="182"/>
    </row>
    <row r="1085" spans="9:9" x14ac:dyDescent="0.2">
      <c r="I1085" s="182"/>
    </row>
    <row r="1086" spans="9:9" x14ac:dyDescent="0.2">
      <c r="I1086" s="182"/>
    </row>
    <row r="1087" spans="9:9" x14ac:dyDescent="0.2">
      <c r="I1087" s="182"/>
    </row>
    <row r="1088" spans="9:9" x14ac:dyDescent="0.2">
      <c r="I1088" s="182"/>
    </row>
    <row r="1089" spans="9:9" x14ac:dyDescent="0.2">
      <c r="I1089" s="182"/>
    </row>
    <row r="1090" spans="9:9" x14ac:dyDescent="0.2">
      <c r="I1090" s="182"/>
    </row>
    <row r="1091" spans="9:9" x14ac:dyDescent="0.2">
      <c r="I1091" s="182"/>
    </row>
    <row r="1092" spans="9:9" x14ac:dyDescent="0.2">
      <c r="I1092" s="182"/>
    </row>
    <row r="1093" spans="9:9" x14ac:dyDescent="0.2">
      <c r="I1093" s="182"/>
    </row>
    <row r="1094" spans="9:9" x14ac:dyDescent="0.2">
      <c r="I1094" s="182"/>
    </row>
    <row r="1095" spans="9:9" x14ac:dyDescent="0.2">
      <c r="I1095" s="182"/>
    </row>
    <row r="1096" spans="9:9" x14ac:dyDescent="0.2">
      <c r="I1096" s="182"/>
    </row>
    <row r="1097" spans="9:9" x14ac:dyDescent="0.2">
      <c r="I1097" s="182"/>
    </row>
    <row r="1098" spans="9:9" x14ac:dyDescent="0.2">
      <c r="I1098" s="182"/>
    </row>
    <row r="1099" spans="9:9" x14ac:dyDescent="0.2">
      <c r="I1099" s="182"/>
    </row>
    <row r="1100" spans="9:9" x14ac:dyDescent="0.2">
      <c r="I1100" s="182"/>
    </row>
    <row r="1101" spans="9:9" x14ac:dyDescent="0.2">
      <c r="I1101" s="182"/>
    </row>
    <row r="1102" spans="9:9" x14ac:dyDescent="0.2">
      <c r="I1102" s="182"/>
    </row>
    <row r="1103" spans="9:9" x14ac:dyDescent="0.2">
      <c r="I1103" s="182"/>
    </row>
    <row r="1104" spans="9:9" x14ac:dyDescent="0.2">
      <c r="I1104" s="182"/>
    </row>
    <row r="1105" spans="9:9" x14ac:dyDescent="0.2">
      <c r="I1105" s="182"/>
    </row>
    <row r="1106" spans="9:9" x14ac:dyDescent="0.2">
      <c r="I1106" s="182"/>
    </row>
    <row r="1107" spans="9:9" x14ac:dyDescent="0.2">
      <c r="I1107" s="182"/>
    </row>
    <row r="1108" spans="9:9" x14ac:dyDescent="0.2">
      <c r="I1108" s="182"/>
    </row>
    <row r="1109" spans="9:9" x14ac:dyDescent="0.2">
      <c r="I1109" s="182"/>
    </row>
    <row r="1110" spans="9:9" x14ac:dyDescent="0.2">
      <c r="I1110" s="182"/>
    </row>
    <row r="1111" spans="9:9" x14ac:dyDescent="0.2">
      <c r="I1111" s="182"/>
    </row>
    <row r="1112" spans="9:9" x14ac:dyDescent="0.2">
      <c r="I1112" s="182"/>
    </row>
    <row r="1113" spans="9:9" x14ac:dyDescent="0.2">
      <c r="I1113" s="182"/>
    </row>
    <row r="1114" spans="9:9" x14ac:dyDescent="0.2">
      <c r="I1114" s="182"/>
    </row>
    <row r="1115" spans="9:9" x14ac:dyDescent="0.2">
      <c r="I1115" s="182"/>
    </row>
    <row r="1116" spans="9:9" x14ac:dyDescent="0.2">
      <c r="I1116" s="182"/>
    </row>
    <row r="1117" spans="9:9" x14ac:dyDescent="0.2">
      <c r="I1117" s="182"/>
    </row>
    <row r="1118" spans="9:9" x14ac:dyDescent="0.2">
      <c r="I1118" s="182"/>
    </row>
    <row r="1119" spans="9:9" x14ac:dyDescent="0.2">
      <c r="I1119" s="182"/>
    </row>
    <row r="1120" spans="9:9" x14ac:dyDescent="0.2">
      <c r="I1120" s="182"/>
    </row>
    <row r="1121" spans="9:9" x14ac:dyDescent="0.2">
      <c r="I1121" s="182"/>
    </row>
    <row r="1122" spans="9:9" x14ac:dyDescent="0.2">
      <c r="I1122" s="182"/>
    </row>
    <row r="1123" spans="9:9" x14ac:dyDescent="0.2">
      <c r="I1123" s="182"/>
    </row>
    <row r="1124" spans="9:9" x14ac:dyDescent="0.2">
      <c r="I1124" s="182"/>
    </row>
    <row r="1125" spans="9:9" x14ac:dyDescent="0.2">
      <c r="I1125" s="182"/>
    </row>
    <row r="1126" spans="9:9" x14ac:dyDescent="0.2">
      <c r="I1126" s="182"/>
    </row>
    <row r="1127" spans="9:9" x14ac:dyDescent="0.2">
      <c r="I1127" s="182"/>
    </row>
    <row r="1128" spans="9:9" x14ac:dyDescent="0.2">
      <c r="I1128" s="182"/>
    </row>
    <row r="1129" spans="9:9" x14ac:dyDescent="0.2">
      <c r="I1129" s="182"/>
    </row>
    <row r="1130" spans="9:9" x14ac:dyDescent="0.2">
      <c r="I1130" s="182"/>
    </row>
    <row r="1131" spans="9:9" x14ac:dyDescent="0.2">
      <c r="I1131" s="182"/>
    </row>
    <row r="1132" spans="9:9" x14ac:dyDescent="0.2">
      <c r="I1132" s="182"/>
    </row>
    <row r="1133" spans="9:9" x14ac:dyDescent="0.2">
      <c r="I1133" s="182"/>
    </row>
    <row r="1134" spans="9:9" x14ac:dyDescent="0.2">
      <c r="I1134" s="182"/>
    </row>
    <row r="1135" spans="9:9" x14ac:dyDescent="0.2">
      <c r="I1135" s="182"/>
    </row>
    <row r="1136" spans="9:9" x14ac:dyDescent="0.2">
      <c r="I1136" s="182"/>
    </row>
    <row r="1137" spans="9:9" x14ac:dyDescent="0.2">
      <c r="I1137" s="182"/>
    </row>
    <row r="1138" spans="9:9" x14ac:dyDescent="0.2">
      <c r="I1138" s="182"/>
    </row>
    <row r="1139" spans="9:9" x14ac:dyDescent="0.2">
      <c r="I1139" s="182"/>
    </row>
    <row r="1140" spans="9:9" x14ac:dyDescent="0.2">
      <c r="I1140" s="182"/>
    </row>
    <row r="1141" spans="9:9" x14ac:dyDescent="0.2">
      <c r="I1141" s="182"/>
    </row>
    <row r="1142" spans="9:9" x14ac:dyDescent="0.2">
      <c r="I1142" s="182"/>
    </row>
    <row r="1143" spans="9:9" x14ac:dyDescent="0.2">
      <c r="I1143" s="182"/>
    </row>
    <row r="1144" spans="9:9" x14ac:dyDescent="0.2">
      <c r="I1144" s="182"/>
    </row>
    <row r="1145" spans="9:9" x14ac:dyDescent="0.2">
      <c r="I1145" s="182"/>
    </row>
    <row r="1146" spans="9:9" x14ac:dyDescent="0.2">
      <c r="I1146" s="182"/>
    </row>
    <row r="1147" spans="9:9" x14ac:dyDescent="0.2">
      <c r="I1147" s="182"/>
    </row>
    <row r="1148" spans="9:9" x14ac:dyDescent="0.2">
      <c r="I1148" s="182"/>
    </row>
    <row r="1149" spans="9:9" x14ac:dyDescent="0.2">
      <c r="I1149" s="182"/>
    </row>
    <row r="1150" spans="9:9" x14ac:dyDescent="0.2">
      <c r="I1150" s="182"/>
    </row>
    <row r="1151" spans="9:9" x14ac:dyDescent="0.2">
      <c r="I1151" s="182"/>
    </row>
    <row r="1152" spans="9:9" x14ac:dyDescent="0.2">
      <c r="I1152" s="182"/>
    </row>
    <row r="1153" spans="9:9" x14ac:dyDescent="0.2">
      <c r="I1153" s="182"/>
    </row>
    <row r="1154" spans="9:9" x14ac:dyDescent="0.2">
      <c r="I1154" s="182"/>
    </row>
    <row r="1155" spans="9:9" x14ac:dyDescent="0.2">
      <c r="I1155" s="182"/>
    </row>
    <row r="1156" spans="9:9" x14ac:dyDescent="0.2">
      <c r="I1156" s="182"/>
    </row>
    <row r="1157" spans="9:9" x14ac:dyDescent="0.2">
      <c r="I1157" s="182"/>
    </row>
    <row r="1158" spans="9:9" x14ac:dyDescent="0.2">
      <c r="I1158" s="182"/>
    </row>
    <row r="1159" spans="9:9" x14ac:dyDescent="0.2">
      <c r="I1159" s="182"/>
    </row>
    <row r="1160" spans="9:9" x14ac:dyDescent="0.2">
      <c r="I1160" s="182"/>
    </row>
    <row r="1161" spans="9:9" x14ac:dyDescent="0.2">
      <c r="I1161" s="182"/>
    </row>
    <row r="1162" spans="9:9" x14ac:dyDescent="0.2">
      <c r="I1162" s="182"/>
    </row>
    <row r="1163" spans="9:9" x14ac:dyDescent="0.2">
      <c r="I1163" s="182"/>
    </row>
    <row r="1164" spans="9:9" x14ac:dyDescent="0.2">
      <c r="I1164" s="182"/>
    </row>
    <row r="1165" spans="9:9" x14ac:dyDescent="0.2">
      <c r="I1165" s="182"/>
    </row>
    <row r="1166" spans="9:9" x14ac:dyDescent="0.2">
      <c r="I1166" s="182"/>
    </row>
    <row r="1167" spans="9:9" x14ac:dyDescent="0.2">
      <c r="I1167" s="182"/>
    </row>
    <row r="1168" spans="9:9" x14ac:dyDescent="0.2">
      <c r="I1168" s="182"/>
    </row>
    <row r="1169" spans="9:9" x14ac:dyDescent="0.2">
      <c r="I1169" s="182"/>
    </row>
    <row r="1170" spans="9:9" x14ac:dyDescent="0.2">
      <c r="I1170" s="182"/>
    </row>
    <row r="1171" spans="9:9" x14ac:dyDescent="0.2">
      <c r="I1171" s="182"/>
    </row>
    <row r="1172" spans="9:9" x14ac:dyDescent="0.2">
      <c r="I1172" s="182"/>
    </row>
    <row r="1173" spans="9:9" x14ac:dyDescent="0.2">
      <c r="I1173" s="182"/>
    </row>
    <row r="1174" spans="9:9" x14ac:dyDescent="0.2">
      <c r="I1174" s="182"/>
    </row>
    <row r="1175" spans="9:9" x14ac:dyDescent="0.2">
      <c r="I1175" s="182"/>
    </row>
    <row r="1176" spans="9:9" x14ac:dyDescent="0.2">
      <c r="I1176" s="182"/>
    </row>
    <row r="1177" spans="9:9" x14ac:dyDescent="0.2">
      <c r="I1177" s="182"/>
    </row>
    <row r="1178" spans="9:9" x14ac:dyDescent="0.2">
      <c r="I1178" s="182"/>
    </row>
    <row r="1179" spans="9:9" x14ac:dyDescent="0.2">
      <c r="I1179" s="182"/>
    </row>
    <row r="1180" spans="9:9" x14ac:dyDescent="0.2">
      <c r="I1180" s="182"/>
    </row>
    <row r="1181" spans="9:9" x14ac:dyDescent="0.2">
      <c r="I1181" s="182"/>
    </row>
    <row r="1182" spans="9:9" x14ac:dyDescent="0.2">
      <c r="I1182" s="182"/>
    </row>
    <row r="1183" spans="9:9" x14ac:dyDescent="0.2">
      <c r="I1183" s="182"/>
    </row>
    <row r="1184" spans="9:9" x14ac:dyDescent="0.2">
      <c r="I1184" s="182"/>
    </row>
    <row r="1185" spans="9:9" x14ac:dyDescent="0.2">
      <c r="I1185" s="182"/>
    </row>
    <row r="1186" spans="9:9" x14ac:dyDescent="0.2">
      <c r="I1186" s="182"/>
    </row>
    <row r="1187" spans="9:9" x14ac:dyDescent="0.2">
      <c r="I1187" s="182"/>
    </row>
    <row r="1188" spans="9:9" x14ac:dyDescent="0.2">
      <c r="I1188" s="182"/>
    </row>
    <row r="1189" spans="9:9" x14ac:dyDescent="0.2">
      <c r="I1189" s="182"/>
    </row>
    <row r="1190" spans="9:9" x14ac:dyDescent="0.2">
      <c r="I1190" s="182"/>
    </row>
    <row r="1191" spans="9:9" x14ac:dyDescent="0.2">
      <c r="I1191" s="182"/>
    </row>
    <row r="1192" spans="9:9" x14ac:dyDescent="0.2">
      <c r="I1192" s="182"/>
    </row>
    <row r="1193" spans="9:9" x14ac:dyDescent="0.2">
      <c r="I1193" s="182"/>
    </row>
    <row r="1194" spans="9:9" x14ac:dyDescent="0.2">
      <c r="I1194" s="182"/>
    </row>
    <row r="1195" spans="9:9" x14ac:dyDescent="0.2">
      <c r="I1195" s="182"/>
    </row>
    <row r="1196" spans="9:9" x14ac:dyDescent="0.2">
      <c r="I1196" s="182"/>
    </row>
    <row r="1197" spans="9:9" x14ac:dyDescent="0.2">
      <c r="I1197" s="182"/>
    </row>
    <row r="1198" spans="9:9" x14ac:dyDescent="0.2">
      <c r="I1198" s="182"/>
    </row>
    <row r="1199" spans="9:9" x14ac:dyDescent="0.2">
      <c r="I1199" s="182"/>
    </row>
    <row r="1200" spans="9:9" x14ac:dyDescent="0.2">
      <c r="I1200" s="182"/>
    </row>
    <row r="1201" spans="9:9" x14ac:dyDescent="0.2">
      <c r="I1201" s="182"/>
    </row>
    <row r="1202" spans="9:9" x14ac:dyDescent="0.2">
      <c r="I1202" s="182"/>
    </row>
    <row r="1203" spans="9:9" x14ac:dyDescent="0.2">
      <c r="I1203" s="182"/>
    </row>
    <row r="1204" spans="9:9" x14ac:dyDescent="0.2">
      <c r="I1204" s="182"/>
    </row>
    <row r="1205" spans="9:9" x14ac:dyDescent="0.2">
      <c r="I1205" s="182"/>
    </row>
    <row r="1206" spans="9:9" x14ac:dyDescent="0.2">
      <c r="I1206" s="182"/>
    </row>
    <row r="1207" spans="9:9" x14ac:dyDescent="0.2">
      <c r="I1207" s="182"/>
    </row>
    <row r="1208" spans="9:9" x14ac:dyDescent="0.2">
      <c r="I1208" s="182"/>
    </row>
    <row r="1209" spans="9:9" x14ac:dyDescent="0.2">
      <c r="I1209" s="182"/>
    </row>
    <row r="1210" spans="9:9" x14ac:dyDescent="0.2">
      <c r="I1210" s="182"/>
    </row>
    <row r="1211" spans="9:9" x14ac:dyDescent="0.2">
      <c r="I1211" s="182"/>
    </row>
    <row r="1212" spans="9:9" x14ac:dyDescent="0.2">
      <c r="I1212" s="182"/>
    </row>
    <row r="1213" spans="9:9" x14ac:dyDescent="0.2">
      <c r="I1213" s="182"/>
    </row>
    <row r="1214" spans="9:9" x14ac:dyDescent="0.2">
      <c r="I1214" s="182"/>
    </row>
    <row r="1215" spans="9:9" x14ac:dyDescent="0.2">
      <c r="I1215" s="182"/>
    </row>
    <row r="1216" spans="9:9" x14ac:dyDescent="0.2">
      <c r="I1216" s="182"/>
    </row>
    <row r="1217" spans="9:9" x14ac:dyDescent="0.2">
      <c r="I1217" s="182"/>
    </row>
    <row r="1218" spans="9:9" x14ac:dyDescent="0.2">
      <c r="I1218" s="182"/>
    </row>
    <row r="1219" spans="9:9" x14ac:dyDescent="0.2">
      <c r="I1219" s="182"/>
    </row>
    <row r="1220" spans="9:9" x14ac:dyDescent="0.2">
      <c r="I1220" s="182"/>
    </row>
    <row r="1221" spans="9:9" x14ac:dyDescent="0.2">
      <c r="I1221" s="182"/>
    </row>
    <row r="1222" spans="9:9" x14ac:dyDescent="0.2">
      <c r="I1222" s="182"/>
    </row>
    <row r="1223" spans="9:9" x14ac:dyDescent="0.2">
      <c r="I1223" s="182"/>
    </row>
    <row r="1224" spans="9:9" x14ac:dyDescent="0.2">
      <c r="I1224" s="182"/>
    </row>
    <row r="1225" spans="9:9" x14ac:dyDescent="0.2">
      <c r="I1225" s="182"/>
    </row>
    <row r="1226" spans="9:9" x14ac:dyDescent="0.2">
      <c r="I1226" s="182"/>
    </row>
    <row r="1227" spans="9:9" x14ac:dyDescent="0.2">
      <c r="I1227" s="182"/>
    </row>
    <row r="1228" spans="9:9" x14ac:dyDescent="0.2">
      <c r="I1228" s="182"/>
    </row>
    <row r="1229" spans="9:9" x14ac:dyDescent="0.2">
      <c r="I1229" s="182"/>
    </row>
    <row r="1230" spans="9:9" x14ac:dyDescent="0.2">
      <c r="I1230" s="182"/>
    </row>
    <row r="1231" spans="9:9" x14ac:dyDescent="0.2">
      <c r="I1231" s="182"/>
    </row>
    <row r="1232" spans="9:9" x14ac:dyDescent="0.2">
      <c r="I1232" s="182"/>
    </row>
    <row r="1233" spans="9:9" x14ac:dyDescent="0.2">
      <c r="I1233" s="182"/>
    </row>
    <row r="1234" spans="9:9" x14ac:dyDescent="0.2">
      <c r="I1234" s="182"/>
    </row>
    <row r="1235" spans="9:9" x14ac:dyDescent="0.2">
      <c r="I1235" s="182"/>
    </row>
    <row r="1236" spans="9:9" x14ac:dyDescent="0.2">
      <c r="I1236" s="182"/>
    </row>
    <row r="1237" spans="9:9" x14ac:dyDescent="0.2">
      <c r="I1237" s="182"/>
    </row>
    <row r="1238" spans="9:9" x14ac:dyDescent="0.2">
      <c r="I1238" s="182"/>
    </row>
    <row r="1239" spans="9:9" x14ac:dyDescent="0.2">
      <c r="I1239" s="182"/>
    </row>
    <row r="1240" spans="9:9" x14ac:dyDescent="0.2">
      <c r="I1240" s="182"/>
    </row>
    <row r="1241" spans="9:9" x14ac:dyDescent="0.2">
      <c r="I1241" s="182"/>
    </row>
    <row r="1242" spans="9:9" x14ac:dyDescent="0.2">
      <c r="I1242" s="182"/>
    </row>
    <row r="1243" spans="9:9" x14ac:dyDescent="0.2">
      <c r="I1243" s="182"/>
    </row>
    <row r="1244" spans="9:9" x14ac:dyDescent="0.2">
      <c r="I1244" s="182"/>
    </row>
    <row r="1245" spans="9:9" x14ac:dyDescent="0.2">
      <c r="I1245" s="182"/>
    </row>
    <row r="1246" spans="9:9" x14ac:dyDescent="0.2">
      <c r="I1246" s="182"/>
    </row>
    <row r="1247" spans="9:9" x14ac:dyDescent="0.2">
      <c r="I1247" s="182"/>
    </row>
    <row r="1248" spans="9:9" x14ac:dyDescent="0.2">
      <c r="I1248" s="182"/>
    </row>
    <row r="1249" spans="9:9" x14ac:dyDescent="0.2">
      <c r="I1249" s="182"/>
    </row>
    <row r="1250" spans="9:9" x14ac:dyDescent="0.2">
      <c r="I1250" s="182"/>
    </row>
    <row r="1251" spans="9:9" x14ac:dyDescent="0.2">
      <c r="I1251" s="182"/>
    </row>
    <row r="1252" spans="9:9" x14ac:dyDescent="0.2">
      <c r="I1252" s="182"/>
    </row>
    <row r="1253" spans="9:9" x14ac:dyDescent="0.2">
      <c r="I1253" s="182"/>
    </row>
    <row r="1254" spans="9:9" x14ac:dyDescent="0.2">
      <c r="I1254" s="182"/>
    </row>
    <row r="1255" spans="9:9" x14ac:dyDescent="0.2">
      <c r="I1255" s="182"/>
    </row>
    <row r="1256" spans="9:9" x14ac:dyDescent="0.2">
      <c r="I1256" s="182"/>
    </row>
    <row r="1257" spans="9:9" x14ac:dyDescent="0.2">
      <c r="I1257" s="182"/>
    </row>
    <row r="1258" spans="9:9" x14ac:dyDescent="0.2">
      <c r="I1258" s="182"/>
    </row>
    <row r="1259" spans="9:9" x14ac:dyDescent="0.2">
      <c r="I1259" s="182"/>
    </row>
    <row r="1260" spans="9:9" x14ac:dyDescent="0.2">
      <c r="I1260" s="182"/>
    </row>
    <row r="1261" spans="9:9" x14ac:dyDescent="0.2">
      <c r="I1261" s="182"/>
    </row>
    <row r="1262" spans="9:9" x14ac:dyDescent="0.2">
      <c r="I1262" s="182"/>
    </row>
    <row r="1263" spans="9:9" x14ac:dyDescent="0.2">
      <c r="I1263" s="182"/>
    </row>
    <row r="1264" spans="9:9" x14ac:dyDescent="0.2">
      <c r="I1264" s="182"/>
    </row>
    <row r="1265" spans="9:9" x14ac:dyDescent="0.2">
      <c r="I1265" s="182"/>
    </row>
    <row r="1266" spans="9:9" x14ac:dyDescent="0.2">
      <c r="I1266" s="182"/>
    </row>
    <row r="1267" spans="9:9" x14ac:dyDescent="0.2">
      <c r="I1267" s="182"/>
    </row>
    <row r="1268" spans="9:9" x14ac:dyDescent="0.2">
      <c r="I1268" s="182"/>
    </row>
    <row r="1269" spans="9:9" x14ac:dyDescent="0.2">
      <c r="I1269" s="182"/>
    </row>
    <row r="1270" spans="9:9" x14ac:dyDescent="0.2">
      <c r="I1270" s="182"/>
    </row>
    <row r="1271" spans="9:9" x14ac:dyDescent="0.2">
      <c r="I1271" s="182"/>
    </row>
    <row r="1272" spans="9:9" x14ac:dyDescent="0.2">
      <c r="I1272" s="182"/>
    </row>
    <row r="1273" spans="9:9" x14ac:dyDescent="0.2">
      <c r="I1273" s="182"/>
    </row>
    <row r="1274" spans="9:9" x14ac:dyDescent="0.2">
      <c r="I1274" s="182"/>
    </row>
    <row r="1275" spans="9:9" x14ac:dyDescent="0.2">
      <c r="I1275" s="182"/>
    </row>
    <row r="1276" spans="9:9" x14ac:dyDescent="0.2">
      <c r="I1276" s="182"/>
    </row>
    <row r="1277" spans="9:9" x14ac:dyDescent="0.2">
      <c r="I1277" s="182"/>
    </row>
    <row r="1278" spans="9:9" x14ac:dyDescent="0.2">
      <c r="I1278" s="182"/>
    </row>
    <row r="1279" spans="9:9" x14ac:dyDescent="0.2">
      <c r="I1279" s="182"/>
    </row>
    <row r="1280" spans="9:9" x14ac:dyDescent="0.2">
      <c r="I1280" s="182"/>
    </row>
    <row r="1281" spans="9:9" x14ac:dyDescent="0.2">
      <c r="I1281" s="182"/>
    </row>
    <row r="1282" spans="9:9" x14ac:dyDescent="0.2">
      <c r="I1282" s="182"/>
    </row>
    <row r="1283" spans="9:9" x14ac:dyDescent="0.2">
      <c r="I1283" s="182"/>
    </row>
    <row r="1284" spans="9:9" x14ac:dyDescent="0.2">
      <c r="I1284" s="182"/>
    </row>
    <row r="1285" spans="9:9" x14ac:dyDescent="0.2">
      <c r="I1285" s="182"/>
    </row>
    <row r="1286" spans="9:9" x14ac:dyDescent="0.2">
      <c r="I1286" s="182"/>
    </row>
    <row r="1287" spans="9:9" x14ac:dyDescent="0.2">
      <c r="I1287" s="182"/>
    </row>
    <row r="1288" spans="9:9" x14ac:dyDescent="0.2">
      <c r="I1288" s="182"/>
    </row>
    <row r="1289" spans="9:9" x14ac:dyDescent="0.2">
      <c r="I1289" s="182"/>
    </row>
    <row r="1290" spans="9:9" x14ac:dyDescent="0.2">
      <c r="I1290" s="182"/>
    </row>
    <row r="1291" spans="9:9" x14ac:dyDescent="0.2">
      <c r="I1291" s="182"/>
    </row>
    <row r="1292" spans="9:9" x14ac:dyDescent="0.2">
      <c r="I1292" s="182"/>
    </row>
    <row r="1293" spans="9:9" x14ac:dyDescent="0.2">
      <c r="I1293" s="182"/>
    </row>
    <row r="1294" spans="9:9" x14ac:dyDescent="0.2">
      <c r="I1294" s="182"/>
    </row>
    <row r="1295" spans="9:9" x14ac:dyDescent="0.2">
      <c r="I1295" s="182"/>
    </row>
    <row r="1296" spans="9:9" x14ac:dyDescent="0.2">
      <c r="I1296" s="182"/>
    </row>
    <row r="1297" spans="9:9" x14ac:dyDescent="0.2">
      <c r="I1297" s="182"/>
    </row>
    <row r="1298" spans="9:9" x14ac:dyDescent="0.2">
      <c r="I1298" s="182"/>
    </row>
    <row r="1299" spans="9:9" x14ac:dyDescent="0.2">
      <c r="I1299" s="182"/>
    </row>
    <row r="1300" spans="9:9" x14ac:dyDescent="0.2">
      <c r="I1300" s="182"/>
    </row>
    <row r="1301" spans="9:9" x14ac:dyDescent="0.2">
      <c r="I1301" s="182"/>
    </row>
    <row r="1302" spans="9:9" x14ac:dyDescent="0.2">
      <c r="I1302" s="182"/>
    </row>
    <row r="1303" spans="9:9" x14ac:dyDescent="0.2">
      <c r="I1303" s="182"/>
    </row>
    <row r="1304" spans="9:9" x14ac:dyDescent="0.2">
      <c r="I1304" s="182"/>
    </row>
    <row r="1305" spans="9:9" x14ac:dyDescent="0.2">
      <c r="I1305" s="182"/>
    </row>
    <row r="1306" spans="9:9" x14ac:dyDescent="0.2">
      <c r="I1306" s="182"/>
    </row>
    <row r="1307" spans="9:9" x14ac:dyDescent="0.2">
      <c r="I1307" s="182"/>
    </row>
    <row r="1308" spans="9:9" x14ac:dyDescent="0.2">
      <c r="I1308" s="182"/>
    </row>
    <row r="1309" spans="9:9" x14ac:dyDescent="0.2">
      <c r="I1309" s="182"/>
    </row>
    <row r="1310" spans="9:9" x14ac:dyDescent="0.2">
      <c r="I1310" s="182"/>
    </row>
    <row r="1311" spans="9:9" x14ac:dyDescent="0.2">
      <c r="I1311" s="182"/>
    </row>
    <row r="1312" spans="9:9" x14ac:dyDescent="0.2">
      <c r="I1312" s="182"/>
    </row>
    <row r="1313" spans="9:9" x14ac:dyDescent="0.2">
      <c r="I1313" s="182"/>
    </row>
    <row r="1314" spans="9:9" x14ac:dyDescent="0.2">
      <c r="I1314" s="182"/>
    </row>
    <row r="1315" spans="9:9" x14ac:dyDescent="0.2">
      <c r="I1315" s="182"/>
    </row>
    <row r="1316" spans="9:9" x14ac:dyDescent="0.2">
      <c r="I1316" s="182"/>
    </row>
    <row r="1317" spans="9:9" x14ac:dyDescent="0.2">
      <c r="I1317" s="182"/>
    </row>
    <row r="1318" spans="9:9" x14ac:dyDescent="0.2">
      <c r="I1318" s="182"/>
    </row>
    <row r="1319" spans="9:9" x14ac:dyDescent="0.2">
      <c r="I1319" s="182"/>
    </row>
    <row r="1320" spans="9:9" x14ac:dyDescent="0.2">
      <c r="I1320" s="182"/>
    </row>
    <row r="1321" spans="9:9" x14ac:dyDescent="0.2">
      <c r="I1321" s="182"/>
    </row>
    <row r="1322" spans="9:9" x14ac:dyDescent="0.2">
      <c r="I1322" s="182"/>
    </row>
    <row r="1323" spans="9:9" x14ac:dyDescent="0.2">
      <c r="I1323" s="182"/>
    </row>
    <row r="1324" spans="9:9" x14ac:dyDescent="0.2">
      <c r="I1324" s="182"/>
    </row>
    <row r="1325" spans="9:9" x14ac:dyDescent="0.2">
      <c r="I1325" s="182"/>
    </row>
    <row r="1326" spans="9:9" x14ac:dyDescent="0.2">
      <c r="I1326" s="182"/>
    </row>
    <row r="1327" spans="9:9" x14ac:dyDescent="0.2">
      <c r="I1327" s="182"/>
    </row>
    <row r="1328" spans="9:9" x14ac:dyDescent="0.2">
      <c r="I1328" s="182"/>
    </row>
    <row r="1329" spans="9:9" x14ac:dyDescent="0.2">
      <c r="I1329" s="182"/>
    </row>
    <row r="1330" spans="9:9" x14ac:dyDescent="0.2">
      <c r="I1330" s="182"/>
    </row>
    <row r="1331" spans="9:9" x14ac:dyDescent="0.2">
      <c r="I1331" s="182"/>
    </row>
    <row r="1332" spans="9:9" x14ac:dyDescent="0.2">
      <c r="I1332" s="182"/>
    </row>
    <row r="1333" spans="9:9" x14ac:dyDescent="0.2">
      <c r="I1333" s="182"/>
    </row>
    <row r="1334" spans="9:9" x14ac:dyDescent="0.2">
      <c r="I1334" s="182"/>
    </row>
    <row r="1335" spans="9:9" x14ac:dyDescent="0.2">
      <c r="I1335" s="182"/>
    </row>
    <row r="1336" spans="9:9" x14ac:dyDescent="0.2">
      <c r="I1336" s="182"/>
    </row>
    <row r="1337" spans="9:9" x14ac:dyDescent="0.2">
      <c r="I1337" s="182"/>
    </row>
    <row r="1338" spans="9:9" x14ac:dyDescent="0.2">
      <c r="I1338" s="182"/>
    </row>
    <row r="1339" spans="9:9" x14ac:dyDescent="0.2">
      <c r="I1339" s="182"/>
    </row>
    <row r="1340" spans="9:9" x14ac:dyDescent="0.2">
      <c r="I1340" s="182"/>
    </row>
    <row r="1341" spans="9:9" x14ac:dyDescent="0.2">
      <c r="I1341" s="182"/>
    </row>
    <row r="1342" spans="9:9" x14ac:dyDescent="0.2">
      <c r="I1342" s="182"/>
    </row>
    <row r="1343" spans="9:9" x14ac:dyDescent="0.2">
      <c r="I1343" s="182"/>
    </row>
    <row r="1344" spans="9:9" x14ac:dyDescent="0.2">
      <c r="I1344" s="182"/>
    </row>
    <row r="1345" spans="9:9" x14ac:dyDescent="0.2">
      <c r="I1345" s="182"/>
    </row>
    <row r="1346" spans="9:9" x14ac:dyDescent="0.2">
      <c r="I1346" s="182"/>
    </row>
    <row r="1347" spans="9:9" x14ac:dyDescent="0.2">
      <c r="I1347" s="182"/>
    </row>
    <row r="1348" spans="9:9" x14ac:dyDescent="0.2">
      <c r="I1348" s="182"/>
    </row>
    <row r="1349" spans="9:9" x14ac:dyDescent="0.2">
      <c r="I1349" s="182"/>
    </row>
    <row r="1350" spans="9:9" x14ac:dyDescent="0.2">
      <c r="I1350" s="182"/>
    </row>
    <row r="1351" spans="9:9" x14ac:dyDescent="0.2">
      <c r="I1351" s="182"/>
    </row>
    <row r="1352" spans="9:9" x14ac:dyDescent="0.2">
      <c r="I1352" s="182"/>
    </row>
    <row r="1353" spans="9:9" x14ac:dyDescent="0.2">
      <c r="I1353" s="182"/>
    </row>
    <row r="1354" spans="9:9" x14ac:dyDescent="0.2">
      <c r="I1354" s="182"/>
    </row>
    <row r="1355" spans="9:9" x14ac:dyDescent="0.2">
      <c r="I1355" s="182"/>
    </row>
    <row r="1356" spans="9:9" x14ac:dyDescent="0.2">
      <c r="I1356" s="182"/>
    </row>
    <row r="1357" spans="9:9" x14ac:dyDescent="0.2">
      <c r="I1357" s="182"/>
    </row>
    <row r="1358" spans="9:9" x14ac:dyDescent="0.2">
      <c r="I1358" s="182"/>
    </row>
    <row r="1359" spans="9:9" x14ac:dyDescent="0.2">
      <c r="I1359" s="182"/>
    </row>
    <row r="1360" spans="9:9" x14ac:dyDescent="0.2">
      <c r="I1360" s="182"/>
    </row>
    <row r="1361" spans="9:9" x14ac:dyDescent="0.2">
      <c r="I1361" s="182"/>
    </row>
    <row r="1362" spans="9:9" x14ac:dyDescent="0.2">
      <c r="I1362" s="182"/>
    </row>
    <row r="1363" spans="9:9" x14ac:dyDescent="0.2">
      <c r="I1363" s="182"/>
    </row>
    <row r="1364" spans="9:9" x14ac:dyDescent="0.2">
      <c r="I1364" s="182"/>
    </row>
    <row r="1365" spans="9:9" x14ac:dyDescent="0.2">
      <c r="I1365" s="182"/>
    </row>
    <row r="1366" spans="9:9" x14ac:dyDescent="0.2">
      <c r="I1366" s="182"/>
    </row>
    <row r="1367" spans="9:9" x14ac:dyDescent="0.2">
      <c r="I1367" s="182"/>
    </row>
    <row r="1368" spans="9:9" x14ac:dyDescent="0.2">
      <c r="I1368" s="182"/>
    </row>
    <row r="1369" spans="9:9" x14ac:dyDescent="0.2">
      <c r="I1369" s="182"/>
    </row>
    <row r="1370" spans="9:9" x14ac:dyDescent="0.2">
      <c r="I1370" s="182"/>
    </row>
    <row r="1371" spans="9:9" x14ac:dyDescent="0.2">
      <c r="I1371" s="182"/>
    </row>
    <row r="1372" spans="9:9" x14ac:dyDescent="0.2">
      <c r="I1372" s="182"/>
    </row>
    <row r="1373" spans="9:9" x14ac:dyDescent="0.2">
      <c r="I1373" s="182"/>
    </row>
    <row r="1374" spans="9:9" x14ac:dyDescent="0.2">
      <c r="I1374" s="182"/>
    </row>
    <row r="1375" spans="9:9" x14ac:dyDescent="0.2">
      <c r="I1375" s="182"/>
    </row>
    <row r="1376" spans="9:9" x14ac:dyDescent="0.2">
      <c r="I1376" s="182"/>
    </row>
    <row r="1377" spans="9:9" x14ac:dyDescent="0.2">
      <c r="I1377" s="182"/>
    </row>
    <row r="1378" spans="9:9" x14ac:dyDescent="0.2">
      <c r="I1378" s="182"/>
    </row>
    <row r="1379" spans="9:9" x14ac:dyDescent="0.2">
      <c r="I1379" s="182"/>
    </row>
    <row r="1380" spans="9:9" x14ac:dyDescent="0.2">
      <c r="I1380" s="182"/>
    </row>
    <row r="1381" spans="9:9" x14ac:dyDescent="0.2">
      <c r="I1381" s="182"/>
    </row>
    <row r="1382" spans="9:9" x14ac:dyDescent="0.2">
      <c r="I1382" s="182"/>
    </row>
    <row r="1383" spans="9:9" x14ac:dyDescent="0.2">
      <c r="I1383" s="182"/>
    </row>
    <row r="1384" spans="9:9" x14ac:dyDescent="0.2">
      <c r="I1384" s="182"/>
    </row>
    <row r="1385" spans="9:9" x14ac:dyDescent="0.2">
      <c r="I1385" s="182"/>
    </row>
    <row r="1386" spans="9:9" x14ac:dyDescent="0.2">
      <c r="I1386" s="182"/>
    </row>
    <row r="1387" spans="9:9" x14ac:dyDescent="0.2">
      <c r="I1387" s="182"/>
    </row>
    <row r="1388" spans="9:9" x14ac:dyDescent="0.2">
      <c r="I1388" s="182"/>
    </row>
    <row r="1389" spans="9:9" x14ac:dyDescent="0.2">
      <c r="I1389" s="182"/>
    </row>
    <row r="1390" spans="9:9" x14ac:dyDescent="0.2">
      <c r="I1390" s="182"/>
    </row>
    <row r="1391" spans="9:9" x14ac:dyDescent="0.2">
      <c r="I1391" s="182"/>
    </row>
    <row r="1392" spans="9:9" x14ac:dyDescent="0.2">
      <c r="I1392" s="182"/>
    </row>
    <row r="1393" spans="9:9" x14ac:dyDescent="0.2">
      <c r="I1393" s="182"/>
    </row>
    <row r="1394" spans="9:9" x14ac:dyDescent="0.2">
      <c r="I1394" s="182"/>
    </row>
    <row r="1395" spans="9:9" x14ac:dyDescent="0.2">
      <c r="I1395" s="182"/>
    </row>
    <row r="1396" spans="9:9" x14ac:dyDescent="0.2">
      <c r="I1396" s="182"/>
    </row>
    <row r="1397" spans="9:9" x14ac:dyDescent="0.2">
      <c r="I1397" s="182"/>
    </row>
    <row r="1398" spans="9:9" x14ac:dyDescent="0.2">
      <c r="I1398" s="182"/>
    </row>
    <row r="1399" spans="9:9" x14ac:dyDescent="0.2">
      <c r="I1399" s="182"/>
    </row>
    <row r="1400" spans="9:9" x14ac:dyDescent="0.2">
      <c r="I1400" s="182"/>
    </row>
    <row r="1401" spans="9:9" x14ac:dyDescent="0.2">
      <c r="I1401" s="182"/>
    </row>
    <row r="1402" spans="9:9" x14ac:dyDescent="0.2">
      <c r="I1402" s="182"/>
    </row>
    <row r="1403" spans="9:9" x14ac:dyDescent="0.2">
      <c r="I1403" s="182"/>
    </row>
    <row r="1404" spans="9:9" x14ac:dyDescent="0.2">
      <c r="I1404" s="182"/>
    </row>
    <row r="1405" spans="9:9" x14ac:dyDescent="0.2">
      <c r="I1405" s="182"/>
    </row>
    <row r="1406" spans="9:9" x14ac:dyDescent="0.2">
      <c r="I1406" s="182"/>
    </row>
    <row r="1407" spans="9:9" x14ac:dyDescent="0.2">
      <c r="I1407" s="182"/>
    </row>
    <row r="1408" spans="9:9" x14ac:dyDescent="0.2">
      <c r="I1408" s="182"/>
    </row>
    <row r="1409" spans="9:9" x14ac:dyDescent="0.2">
      <c r="I1409" s="182"/>
    </row>
    <row r="1410" spans="9:9" x14ac:dyDescent="0.2">
      <c r="I1410" s="182"/>
    </row>
    <row r="1411" spans="9:9" x14ac:dyDescent="0.2">
      <c r="I1411" s="182"/>
    </row>
    <row r="1412" spans="9:9" x14ac:dyDescent="0.2">
      <c r="I1412" s="182"/>
    </row>
    <row r="1413" spans="9:9" x14ac:dyDescent="0.2">
      <c r="I1413" s="182"/>
    </row>
    <row r="1414" spans="9:9" x14ac:dyDescent="0.2">
      <c r="I1414" s="182"/>
    </row>
    <row r="1415" spans="9:9" x14ac:dyDescent="0.2">
      <c r="I1415" s="182"/>
    </row>
    <row r="1416" spans="9:9" x14ac:dyDescent="0.2">
      <c r="I1416" s="182"/>
    </row>
    <row r="1417" spans="9:9" x14ac:dyDescent="0.2">
      <c r="I1417" s="182"/>
    </row>
    <row r="1418" spans="9:9" x14ac:dyDescent="0.2">
      <c r="I1418" s="182"/>
    </row>
    <row r="1419" spans="9:9" x14ac:dyDescent="0.2">
      <c r="I1419" s="182"/>
    </row>
    <row r="1420" spans="9:9" x14ac:dyDescent="0.2">
      <c r="I1420" s="182"/>
    </row>
    <row r="1421" spans="9:9" x14ac:dyDescent="0.2">
      <c r="I1421" s="182"/>
    </row>
    <row r="1422" spans="9:9" x14ac:dyDescent="0.2">
      <c r="I1422" s="182"/>
    </row>
    <row r="1423" spans="9:9" x14ac:dyDescent="0.2">
      <c r="I1423" s="182"/>
    </row>
    <row r="1424" spans="9:9" x14ac:dyDescent="0.2">
      <c r="I1424" s="182"/>
    </row>
    <row r="1425" spans="9:9" x14ac:dyDescent="0.2">
      <c r="I1425" s="182"/>
    </row>
    <row r="1426" spans="9:9" x14ac:dyDescent="0.2">
      <c r="I1426" s="182"/>
    </row>
    <row r="1427" spans="9:9" x14ac:dyDescent="0.2">
      <c r="I1427" s="182"/>
    </row>
    <row r="1428" spans="9:9" x14ac:dyDescent="0.2">
      <c r="I1428" s="182"/>
    </row>
    <row r="1429" spans="9:9" x14ac:dyDescent="0.2">
      <c r="I1429" s="182"/>
    </row>
    <row r="1430" spans="9:9" x14ac:dyDescent="0.2">
      <c r="I1430" s="182"/>
    </row>
    <row r="1431" spans="9:9" x14ac:dyDescent="0.2">
      <c r="I1431" s="182"/>
    </row>
    <row r="1432" spans="9:9" x14ac:dyDescent="0.2">
      <c r="I1432" s="182"/>
    </row>
    <row r="1433" spans="9:9" x14ac:dyDescent="0.2">
      <c r="I1433" s="182"/>
    </row>
    <row r="1434" spans="9:9" x14ac:dyDescent="0.2">
      <c r="I1434" s="182"/>
    </row>
    <row r="1435" spans="9:9" x14ac:dyDescent="0.2">
      <c r="I1435" s="182"/>
    </row>
    <row r="1436" spans="9:9" x14ac:dyDescent="0.2">
      <c r="I1436" s="182"/>
    </row>
    <row r="1437" spans="9:9" x14ac:dyDescent="0.2">
      <c r="I1437" s="182"/>
    </row>
    <row r="1438" spans="9:9" x14ac:dyDescent="0.2">
      <c r="I1438" s="182"/>
    </row>
    <row r="1439" spans="9:9" x14ac:dyDescent="0.2">
      <c r="I1439" s="182"/>
    </row>
    <row r="1440" spans="9:9" x14ac:dyDescent="0.2">
      <c r="I1440" s="182"/>
    </row>
    <row r="1441" spans="9:9" x14ac:dyDescent="0.2">
      <c r="I1441" s="182"/>
    </row>
    <row r="1442" spans="9:9" x14ac:dyDescent="0.2">
      <c r="I1442" s="182"/>
    </row>
    <row r="1443" spans="9:9" x14ac:dyDescent="0.2">
      <c r="I1443" s="182"/>
    </row>
    <row r="1444" spans="9:9" x14ac:dyDescent="0.2">
      <c r="I1444" s="182"/>
    </row>
    <row r="1445" spans="9:9" x14ac:dyDescent="0.2">
      <c r="I1445" s="182"/>
    </row>
    <row r="1446" spans="9:9" x14ac:dyDescent="0.2">
      <c r="I1446" s="182"/>
    </row>
    <row r="1447" spans="9:9" x14ac:dyDescent="0.2">
      <c r="I1447" s="182"/>
    </row>
    <row r="1448" spans="9:9" x14ac:dyDescent="0.2">
      <c r="I1448" s="182"/>
    </row>
    <row r="1449" spans="9:9" x14ac:dyDescent="0.2">
      <c r="I1449" s="182"/>
    </row>
    <row r="1450" spans="9:9" x14ac:dyDescent="0.2">
      <c r="I1450" s="182"/>
    </row>
    <row r="1451" spans="9:9" x14ac:dyDescent="0.2">
      <c r="I1451" s="182"/>
    </row>
    <row r="1452" spans="9:9" x14ac:dyDescent="0.2">
      <c r="I1452" s="182"/>
    </row>
    <row r="1453" spans="9:9" x14ac:dyDescent="0.2">
      <c r="I1453" s="182"/>
    </row>
    <row r="1454" spans="9:9" x14ac:dyDescent="0.2">
      <c r="I1454" s="182"/>
    </row>
    <row r="1455" spans="9:9" x14ac:dyDescent="0.2">
      <c r="I1455" s="182"/>
    </row>
    <row r="1456" spans="9:9" x14ac:dyDescent="0.2">
      <c r="I1456" s="182"/>
    </row>
    <row r="1457" spans="9:9" x14ac:dyDescent="0.2">
      <c r="I1457" s="182"/>
    </row>
    <row r="1458" spans="9:9" x14ac:dyDescent="0.2">
      <c r="I1458" s="182"/>
    </row>
    <row r="1459" spans="9:9" x14ac:dyDescent="0.2">
      <c r="I1459" s="182"/>
    </row>
    <row r="1460" spans="9:9" x14ac:dyDescent="0.2">
      <c r="I1460" s="182"/>
    </row>
    <row r="1461" spans="9:9" x14ac:dyDescent="0.2">
      <c r="I1461" s="182"/>
    </row>
    <row r="1462" spans="9:9" x14ac:dyDescent="0.2">
      <c r="I1462" s="182"/>
    </row>
    <row r="1463" spans="9:9" x14ac:dyDescent="0.2">
      <c r="I1463" s="182"/>
    </row>
    <row r="1464" spans="9:9" x14ac:dyDescent="0.2">
      <c r="I1464" s="182"/>
    </row>
    <row r="1465" spans="9:9" x14ac:dyDescent="0.2">
      <c r="I1465" s="182"/>
    </row>
    <row r="1466" spans="9:9" x14ac:dyDescent="0.2">
      <c r="I1466" s="182"/>
    </row>
    <row r="1467" spans="9:9" x14ac:dyDescent="0.2">
      <c r="I1467" s="182"/>
    </row>
    <row r="1468" spans="9:9" x14ac:dyDescent="0.2">
      <c r="I1468" s="182"/>
    </row>
    <row r="1469" spans="9:9" x14ac:dyDescent="0.2">
      <c r="I1469" s="182"/>
    </row>
    <row r="1470" spans="9:9" x14ac:dyDescent="0.2">
      <c r="I1470" s="182"/>
    </row>
    <row r="1471" spans="9:9" x14ac:dyDescent="0.2">
      <c r="I1471" s="182"/>
    </row>
    <row r="1472" spans="9:9" x14ac:dyDescent="0.2">
      <c r="I1472" s="182"/>
    </row>
    <row r="1473" spans="9:9" x14ac:dyDescent="0.2">
      <c r="I1473" s="182"/>
    </row>
    <row r="1474" spans="9:9" x14ac:dyDescent="0.2">
      <c r="I1474" s="182"/>
    </row>
    <row r="1475" spans="9:9" x14ac:dyDescent="0.2">
      <c r="I1475" s="182"/>
    </row>
    <row r="1476" spans="9:9" x14ac:dyDescent="0.2">
      <c r="I1476" s="182"/>
    </row>
    <row r="1477" spans="9:9" x14ac:dyDescent="0.2">
      <c r="I1477" s="182"/>
    </row>
    <row r="1478" spans="9:9" x14ac:dyDescent="0.2">
      <c r="I1478" s="182"/>
    </row>
    <row r="1479" spans="9:9" x14ac:dyDescent="0.2">
      <c r="I1479" s="182"/>
    </row>
    <row r="1480" spans="9:9" x14ac:dyDescent="0.2">
      <c r="I1480" s="182"/>
    </row>
    <row r="1481" spans="9:9" x14ac:dyDescent="0.2">
      <c r="I1481" s="182"/>
    </row>
    <row r="1482" spans="9:9" x14ac:dyDescent="0.2">
      <c r="I1482" s="182"/>
    </row>
    <row r="1483" spans="9:9" x14ac:dyDescent="0.2">
      <c r="I1483" s="182"/>
    </row>
    <row r="1484" spans="9:9" x14ac:dyDescent="0.2">
      <c r="I1484" s="182"/>
    </row>
    <row r="1485" spans="9:9" x14ac:dyDescent="0.2">
      <c r="I1485" s="182"/>
    </row>
    <row r="1486" spans="9:9" x14ac:dyDescent="0.2">
      <c r="I1486" s="182"/>
    </row>
    <row r="1487" spans="9:9" x14ac:dyDescent="0.2">
      <c r="I1487" s="182"/>
    </row>
    <row r="1488" spans="9:9" x14ac:dyDescent="0.2">
      <c r="I1488" s="182"/>
    </row>
    <row r="1489" spans="9:9" x14ac:dyDescent="0.2">
      <c r="I1489" s="182"/>
    </row>
    <row r="1490" spans="9:9" x14ac:dyDescent="0.2">
      <c r="I1490" s="182"/>
    </row>
    <row r="1491" spans="9:9" x14ac:dyDescent="0.2">
      <c r="I1491" s="182"/>
    </row>
    <row r="1492" spans="9:9" x14ac:dyDescent="0.2">
      <c r="I1492" s="182"/>
    </row>
    <row r="1493" spans="9:9" x14ac:dyDescent="0.2">
      <c r="I1493" s="182"/>
    </row>
    <row r="1494" spans="9:9" x14ac:dyDescent="0.2">
      <c r="I1494" s="182"/>
    </row>
    <row r="1495" spans="9:9" x14ac:dyDescent="0.2">
      <c r="I1495" s="182"/>
    </row>
    <row r="1496" spans="9:9" x14ac:dyDescent="0.2">
      <c r="I1496" s="182"/>
    </row>
    <row r="1497" spans="9:9" x14ac:dyDescent="0.2">
      <c r="I1497" s="182"/>
    </row>
    <row r="1498" spans="9:9" x14ac:dyDescent="0.2">
      <c r="I1498" s="182"/>
    </row>
    <row r="1499" spans="9:9" x14ac:dyDescent="0.2">
      <c r="I1499" s="182"/>
    </row>
    <row r="1500" spans="9:9" x14ac:dyDescent="0.2">
      <c r="I1500" s="182"/>
    </row>
    <row r="1501" spans="9:9" x14ac:dyDescent="0.2">
      <c r="I1501" s="182"/>
    </row>
    <row r="1502" spans="9:9" x14ac:dyDescent="0.2">
      <c r="I1502" s="182"/>
    </row>
    <row r="1503" spans="9:9" x14ac:dyDescent="0.2">
      <c r="I1503" s="182"/>
    </row>
    <row r="1504" spans="9:9" x14ac:dyDescent="0.2">
      <c r="I1504" s="182"/>
    </row>
    <row r="1505" spans="9:9" x14ac:dyDescent="0.2">
      <c r="I1505" s="182"/>
    </row>
    <row r="1506" spans="9:9" x14ac:dyDescent="0.2">
      <c r="I1506" s="182"/>
    </row>
    <row r="1507" spans="9:9" x14ac:dyDescent="0.2">
      <c r="I1507" s="182"/>
    </row>
    <row r="1508" spans="9:9" x14ac:dyDescent="0.2">
      <c r="I1508" s="182"/>
    </row>
    <row r="1509" spans="9:9" x14ac:dyDescent="0.2">
      <c r="I1509" s="182"/>
    </row>
    <row r="1510" spans="9:9" x14ac:dyDescent="0.2">
      <c r="I1510" s="182"/>
    </row>
    <row r="1511" spans="9:9" x14ac:dyDescent="0.2">
      <c r="I1511" s="182"/>
    </row>
    <row r="1512" spans="9:9" x14ac:dyDescent="0.2">
      <c r="I1512" s="182"/>
    </row>
    <row r="1513" spans="9:9" x14ac:dyDescent="0.2">
      <c r="I1513" s="182"/>
    </row>
    <row r="1514" spans="9:9" x14ac:dyDescent="0.2">
      <c r="I1514" s="182"/>
    </row>
    <row r="1515" spans="9:9" x14ac:dyDescent="0.2">
      <c r="I1515" s="182"/>
    </row>
    <row r="1516" spans="9:9" x14ac:dyDescent="0.2">
      <c r="I1516" s="182"/>
    </row>
    <row r="1517" spans="9:9" x14ac:dyDescent="0.2">
      <c r="I1517" s="182"/>
    </row>
    <row r="1518" spans="9:9" x14ac:dyDescent="0.2">
      <c r="I1518" s="182"/>
    </row>
    <row r="1519" spans="9:9" x14ac:dyDescent="0.2">
      <c r="I1519" s="182"/>
    </row>
    <row r="1520" spans="9:9" x14ac:dyDescent="0.2">
      <c r="I1520" s="182"/>
    </row>
    <row r="1521" spans="9:9" x14ac:dyDescent="0.2">
      <c r="I1521" s="182"/>
    </row>
    <row r="1522" spans="9:9" x14ac:dyDescent="0.2">
      <c r="I1522" s="182"/>
    </row>
    <row r="1523" spans="9:9" x14ac:dyDescent="0.2">
      <c r="I1523" s="182"/>
    </row>
    <row r="1524" spans="9:9" x14ac:dyDescent="0.2">
      <c r="I1524" s="182"/>
    </row>
    <row r="1525" spans="9:9" x14ac:dyDescent="0.2">
      <c r="I1525" s="182"/>
    </row>
    <row r="1526" spans="9:9" x14ac:dyDescent="0.2">
      <c r="I1526" s="182"/>
    </row>
    <row r="1527" spans="9:9" x14ac:dyDescent="0.2">
      <c r="I1527" s="182"/>
    </row>
    <row r="1528" spans="9:9" x14ac:dyDescent="0.2">
      <c r="I1528" s="182"/>
    </row>
    <row r="1529" spans="9:9" x14ac:dyDescent="0.2">
      <c r="I1529" s="182"/>
    </row>
    <row r="1530" spans="9:9" x14ac:dyDescent="0.2">
      <c r="I1530" s="182"/>
    </row>
    <row r="1531" spans="9:9" x14ac:dyDescent="0.2">
      <c r="I1531" s="182"/>
    </row>
    <row r="1532" spans="9:9" x14ac:dyDescent="0.2">
      <c r="I1532" s="182"/>
    </row>
    <row r="1533" spans="9:9" x14ac:dyDescent="0.2">
      <c r="I1533" s="182"/>
    </row>
    <row r="1534" spans="9:9" x14ac:dyDescent="0.2">
      <c r="I1534" s="182"/>
    </row>
    <row r="1535" spans="9:9" x14ac:dyDescent="0.2">
      <c r="I1535" s="182"/>
    </row>
    <row r="1536" spans="9:9" x14ac:dyDescent="0.2">
      <c r="I1536" s="182"/>
    </row>
    <row r="1537" spans="9:9" x14ac:dyDescent="0.2">
      <c r="I1537" s="182"/>
    </row>
    <row r="1538" spans="9:9" x14ac:dyDescent="0.2">
      <c r="I1538" s="182"/>
    </row>
    <row r="1539" spans="9:9" x14ac:dyDescent="0.2">
      <c r="I1539" s="182"/>
    </row>
    <row r="1540" spans="9:9" x14ac:dyDescent="0.2">
      <c r="I1540" s="182"/>
    </row>
    <row r="1541" spans="9:9" x14ac:dyDescent="0.2">
      <c r="I1541" s="182"/>
    </row>
    <row r="1542" spans="9:9" x14ac:dyDescent="0.2">
      <c r="I1542" s="182"/>
    </row>
    <row r="1543" spans="9:9" x14ac:dyDescent="0.2">
      <c r="I1543" s="182"/>
    </row>
    <row r="1544" spans="9:9" x14ac:dyDescent="0.2">
      <c r="I1544" s="182"/>
    </row>
    <row r="1545" spans="9:9" x14ac:dyDescent="0.2">
      <c r="I1545" s="182"/>
    </row>
    <row r="1546" spans="9:9" x14ac:dyDescent="0.2">
      <c r="I1546" s="182"/>
    </row>
    <row r="1547" spans="9:9" x14ac:dyDescent="0.2">
      <c r="I1547" s="182"/>
    </row>
    <row r="1548" spans="9:9" x14ac:dyDescent="0.2">
      <c r="I1548" s="182"/>
    </row>
    <row r="1549" spans="9:9" x14ac:dyDescent="0.2">
      <c r="I1549" s="182"/>
    </row>
    <row r="1550" spans="9:9" x14ac:dyDescent="0.2">
      <c r="I1550" s="182"/>
    </row>
    <row r="1551" spans="9:9" x14ac:dyDescent="0.2">
      <c r="I1551" s="182"/>
    </row>
    <row r="1552" spans="9:9" x14ac:dyDescent="0.2">
      <c r="I1552" s="182"/>
    </row>
    <row r="1553" spans="9:9" x14ac:dyDescent="0.2">
      <c r="I1553" s="182"/>
    </row>
    <row r="1554" spans="9:9" x14ac:dyDescent="0.2">
      <c r="I1554" s="182"/>
    </row>
    <row r="1555" spans="9:9" x14ac:dyDescent="0.2">
      <c r="I1555" s="182"/>
    </row>
    <row r="1556" spans="9:9" x14ac:dyDescent="0.2">
      <c r="I1556" s="182"/>
    </row>
    <row r="1557" spans="9:9" x14ac:dyDescent="0.2">
      <c r="I1557" s="182"/>
    </row>
    <row r="1558" spans="9:9" x14ac:dyDescent="0.2">
      <c r="I1558" s="182"/>
    </row>
    <row r="1559" spans="9:9" x14ac:dyDescent="0.2">
      <c r="I1559" s="182"/>
    </row>
    <row r="1560" spans="9:9" x14ac:dyDescent="0.2">
      <c r="I1560" s="182"/>
    </row>
    <row r="1561" spans="9:9" x14ac:dyDescent="0.2">
      <c r="I1561" s="182"/>
    </row>
    <row r="1562" spans="9:9" x14ac:dyDescent="0.2">
      <c r="I1562" s="182"/>
    </row>
    <row r="1563" spans="9:9" x14ac:dyDescent="0.2">
      <c r="I1563" s="182"/>
    </row>
    <row r="1564" spans="9:9" x14ac:dyDescent="0.2">
      <c r="I1564" s="182"/>
    </row>
    <row r="1565" spans="9:9" x14ac:dyDescent="0.2">
      <c r="I1565" s="182"/>
    </row>
    <row r="1566" spans="9:9" x14ac:dyDescent="0.2">
      <c r="I1566" s="182"/>
    </row>
    <row r="1567" spans="9:9" x14ac:dyDescent="0.2">
      <c r="I1567" s="182"/>
    </row>
    <row r="1568" spans="9:9" x14ac:dyDescent="0.2">
      <c r="I1568" s="182"/>
    </row>
    <row r="1569" spans="9:9" x14ac:dyDescent="0.2">
      <c r="I1569" s="182"/>
    </row>
    <row r="1570" spans="9:9" x14ac:dyDescent="0.2">
      <c r="I1570" s="182"/>
    </row>
    <row r="1571" spans="9:9" x14ac:dyDescent="0.2">
      <c r="I1571" s="182"/>
    </row>
    <row r="1572" spans="9:9" x14ac:dyDescent="0.2">
      <c r="I1572" s="182"/>
    </row>
    <row r="1573" spans="9:9" x14ac:dyDescent="0.2">
      <c r="I1573" s="182"/>
    </row>
    <row r="1574" spans="9:9" x14ac:dyDescent="0.2">
      <c r="I1574" s="182"/>
    </row>
    <row r="1575" spans="9:9" x14ac:dyDescent="0.2">
      <c r="I1575" s="182"/>
    </row>
    <row r="1576" spans="9:9" x14ac:dyDescent="0.2">
      <c r="I1576" s="182"/>
    </row>
    <row r="1577" spans="9:9" x14ac:dyDescent="0.2">
      <c r="I1577" s="182"/>
    </row>
    <row r="1578" spans="9:9" x14ac:dyDescent="0.2">
      <c r="I1578" s="182"/>
    </row>
    <row r="1579" spans="9:9" x14ac:dyDescent="0.2">
      <c r="I1579" s="182"/>
    </row>
    <row r="1580" spans="9:9" x14ac:dyDescent="0.2">
      <c r="I1580" s="182"/>
    </row>
    <row r="1581" spans="9:9" x14ac:dyDescent="0.2">
      <c r="I1581" s="182"/>
    </row>
    <row r="1582" spans="9:9" x14ac:dyDescent="0.2">
      <c r="I1582" s="182"/>
    </row>
    <row r="1583" spans="9:9" x14ac:dyDescent="0.2">
      <c r="I1583" s="182"/>
    </row>
    <row r="1584" spans="9:9" x14ac:dyDescent="0.2">
      <c r="I1584" s="182"/>
    </row>
    <row r="1585" spans="9:9" x14ac:dyDescent="0.2">
      <c r="I1585" s="182"/>
    </row>
    <row r="1586" spans="9:9" x14ac:dyDescent="0.2">
      <c r="I1586" s="182"/>
    </row>
    <row r="1587" spans="9:9" x14ac:dyDescent="0.2">
      <c r="I1587" s="182"/>
    </row>
    <row r="1588" spans="9:9" x14ac:dyDescent="0.2">
      <c r="I1588" s="182"/>
    </row>
    <row r="1589" spans="9:9" x14ac:dyDescent="0.2">
      <c r="I1589" s="182"/>
    </row>
    <row r="1590" spans="9:9" x14ac:dyDescent="0.2">
      <c r="I1590" s="182"/>
    </row>
    <row r="1591" spans="9:9" x14ac:dyDescent="0.2">
      <c r="I1591" s="182"/>
    </row>
    <row r="1592" spans="9:9" x14ac:dyDescent="0.2">
      <c r="I1592" s="182"/>
    </row>
    <row r="1593" spans="9:9" x14ac:dyDescent="0.2">
      <c r="I1593" s="182"/>
    </row>
    <row r="1594" spans="9:9" x14ac:dyDescent="0.2">
      <c r="I1594" s="182"/>
    </row>
    <row r="1595" spans="9:9" x14ac:dyDescent="0.2">
      <c r="I1595" s="182"/>
    </row>
    <row r="1596" spans="9:9" x14ac:dyDescent="0.2">
      <c r="I1596" s="182"/>
    </row>
    <row r="1597" spans="9:9" x14ac:dyDescent="0.2">
      <c r="I1597" s="182"/>
    </row>
    <row r="1598" spans="9:9" x14ac:dyDescent="0.2">
      <c r="I1598" s="182"/>
    </row>
    <row r="1599" spans="9:9" x14ac:dyDescent="0.2">
      <c r="I1599" s="182"/>
    </row>
    <row r="1600" spans="9:9" x14ac:dyDescent="0.2">
      <c r="I1600" s="182"/>
    </row>
    <row r="1601" spans="9:9" x14ac:dyDescent="0.2">
      <c r="I1601" s="182"/>
    </row>
    <row r="1602" spans="9:9" x14ac:dyDescent="0.2">
      <c r="I1602" s="182"/>
    </row>
    <row r="1603" spans="9:9" x14ac:dyDescent="0.2">
      <c r="I1603" s="182"/>
    </row>
    <row r="1604" spans="9:9" x14ac:dyDescent="0.2">
      <c r="I1604" s="182"/>
    </row>
    <row r="1605" spans="9:9" x14ac:dyDescent="0.2">
      <c r="I1605" s="182"/>
    </row>
    <row r="1606" spans="9:9" x14ac:dyDescent="0.2">
      <c r="I1606" s="182"/>
    </row>
    <row r="1607" spans="9:9" x14ac:dyDescent="0.2">
      <c r="I1607" s="182"/>
    </row>
    <row r="1608" spans="9:9" x14ac:dyDescent="0.2">
      <c r="I1608" s="182"/>
    </row>
    <row r="1609" spans="9:9" x14ac:dyDescent="0.2">
      <c r="I1609" s="182"/>
    </row>
    <row r="1610" spans="9:9" x14ac:dyDescent="0.2">
      <c r="I1610" s="182"/>
    </row>
    <row r="1611" spans="9:9" x14ac:dyDescent="0.2">
      <c r="I1611" s="182"/>
    </row>
    <row r="1612" spans="9:9" x14ac:dyDescent="0.2">
      <c r="I1612" s="182"/>
    </row>
    <row r="1613" spans="9:9" x14ac:dyDescent="0.2">
      <c r="I1613" s="182"/>
    </row>
    <row r="1614" spans="9:9" x14ac:dyDescent="0.2">
      <c r="I1614" s="182"/>
    </row>
    <row r="1615" spans="9:9" x14ac:dyDescent="0.2">
      <c r="I1615" s="182"/>
    </row>
    <row r="1616" spans="9:9" x14ac:dyDescent="0.2">
      <c r="I1616" s="182"/>
    </row>
    <row r="1617" spans="9:9" x14ac:dyDescent="0.2">
      <c r="I1617" s="182"/>
    </row>
    <row r="1618" spans="9:9" x14ac:dyDescent="0.2">
      <c r="I1618" s="182"/>
    </row>
    <row r="1619" spans="9:9" x14ac:dyDescent="0.2">
      <c r="I1619" s="182"/>
    </row>
    <row r="1620" spans="9:9" x14ac:dyDescent="0.2">
      <c r="I1620" s="182"/>
    </row>
    <row r="1621" spans="9:9" x14ac:dyDescent="0.2">
      <c r="I1621" s="182"/>
    </row>
    <row r="1622" spans="9:9" x14ac:dyDescent="0.2">
      <c r="I1622" s="182"/>
    </row>
    <row r="1623" spans="9:9" x14ac:dyDescent="0.2">
      <c r="I1623" s="182"/>
    </row>
    <row r="1624" spans="9:9" x14ac:dyDescent="0.2">
      <c r="I1624" s="182"/>
    </row>
    <row r="1625" spans="9:9" x14ac:dyDescent="0.2">
      <c r="I1625" s="182"/>
    </row>
    <row r="1626" spans="9:9" x14ac:dyDescent="0.2">
      <c r="I1626" s="182"/>
    </row>
    <row r="1627" spans="9:9" x14ac:dyDescent="0.2">
      <c r="I1627" s="182"/>
    </row>
    <row r="1628" spans="9:9" x14ac:dyDescent="0.2">
      <c r="I1628" s="182"/>
    </row>
    <row r="1629" spans="9:9" x14ac:dyDescent="0.2">
      <c r="I1629" s="182"/>
    </row>
    <row r="1630" spans="9:9" x14ac:dyDescent="0.2">
      <c r="I1630" s="182"/>
    </row>
    <row r="1631" spans="9:9" x14ac:dyDescent="0.2">
      <c r="I1631" s="182"/>
    </row>
    <row r="1632" spans="9:9" x14ac:dyDescent="0.2">
      <c r="I1632" s="182"/>
    </row>
    <row r="1633" spans="9:9" x14ac:dyDescent="0.2">
      <c r="I1633" s="182"/>
    </row>
    <row r="1634" spans="9:9" x14ac:dyDescent="0.2">
      <c r="I1634" s="182"/>
    </row>
    <row r="1635" spans="9:9" x14ac:dyDescent="0.2">
      <c r="I1635" s="182"/>
    </row>
    <row r="1636" spans="9:9" x14ac:dyDescent="0.2">
      <c r="I1636" s="182"/>
    </row>
    <row r="1637" spans="9:9" x14ac:dyDescent="0.2">
      <c r="I1637" s="182"/>
    </row>
    <row r="1638" spans="9:9" x14ac:dyDescent="0.2">
      <c r="I1638" s="182"/>
    </row>
    <row r="1639" spans="9:9" x14ac:dyDescent="0.2">
      <c r="I1639" s="182"/>
    </row>
    <row r="1640" spans="9:9" x14ac:dyDescent="0.2">
      <c r="I1640" s="182"/>
    </row>
    <row r="1641" spans="9:9" x14ac:dyDescent="0.2">
      <c r="I1641" s="182"/>
    </row>
    <row r="1642" spans="9:9" x14ac:dyDescent="0.2">
      <c r="I1642" s="182"/>
    </row>
    <row r="1643" spans="9:9" x14ac:dyDescent="0.2">
      <c r="I1643" s="182"/>
    </row>
    <row r="1644" spans="9:9" x14ac:dyDescent="0.2">
      <c r="I1644" s="182"/>
    </row>
    <row r="1645" spans="9:9" x14ac:dyDescent="0.2">
      <c r="I1645" s="182"/>
    </row>
    <row r="1646" spans="9:9" x14ac:dyDescent="0.2">
      <c r="I1646" s="182"/>
    </row>
    <row r="1647" spans="9:9" x14ac:dyDescent="0.2">
      <c r="I1647" s="182"/>
    </row>
    <row r="1648" spans="9:9" x14ac:dyDescent="0.2">
      <c r="I1648" s="182"/>
    </row>
    <row r="1649" spans="9:9" x14ac:dyDescent="0.2">
      <c r="I1649" s="182"/>
    </row>
    <row r="1650" spans="9:9" x14ac:dyDescent="0.2">
      <c r="I1650" s="182"/>
    </row>
    <row r="1651" spans="9:9" x14ac:dyDescent="0.2">
      <c r="I1651" s="182"/>
    </row>
    <row r="1652" spans="9:9" x14ac:dyDescent="0.2">
      <c r="I1652" s="182"/>
    </row>
    <row r="1653" spans="9:9" x14ac:dyDescent="0.2">
      <c r="I1653" s="182"/>
    </row>
    <row r="1654" spans="9:9" x14ac:dyDescent="0.2">
      <c r="I1654" s="182"/>
    </row>
    <row r="1655" spans="9:9" x14ac:dyDescent="0.2">
      <c r="I1655" s="182"/>
    </row>
    <row r="1656" spans="9:9" x14ac:dyDescent="0.2">
      <c r="I1656" s="182"/>
    </row>
    <row r="1657" spans="9:9" x14ac:dyDescent="0.2">
      <c r="I1657" s="182"/>
    </row>
    <row r="1658" spans="9:9" x14ac:dyDescent="0.2">
      <c r="I1658" s="182"/>
    </row>
    <row r="1659" spans="9:9" x14ac:dyDescent="0.2">
      <c r="I1659" s="182"/>
    </row>
    <row r="1660" spans="9:9" x14ac:dyDescent="0.2">
      <c r="I1660" s="182"/>
    </row>
    <row r="1661" spans="9:9" x14ac:dyDescent="0.2">
      <c r="I1661" s="182"/>
    </row>
    <row r="1662" spans="9:9" x14ac:dyDescent="0.2">
      <c r="I1662" s="182"/>
    </row>
    <row r="1663" spans="9:9" x14ac:dyDescent="0.2">
      <c r="I1663" s="182"/>
    </row>
    <row r="1664" spans="9:9" x14ac:dyDescent="0.2">
      <c r="I1664" s="182"/>
    </row>
    <row r="1665" spans="9:9" x14ac:dyDescent="0.2">
      <c r="I1665" s="182"/>
    </row>
    <row r="1666" spans="9:9" x14ac:dyDescent="0.2">
      <c r="I1666" s="182"/>
    </row>
    <row r="1667" spans="9:9" x14ac:dyDescent="0.2">
      <c r="I1667" s="182"/>
    </row>
    <row r="1668" spans="9:9" x14ac:dyDescent="0.2">
      <c r="I1668" s="182"/>
    </row>
    <row r="1669" spans="9:9" x14ac:dyDescent="0.2">
      <c r="I1669" s="182"/>
    </row>
    <row r="1670" spans="9:9" x14ac:dyDescent="0.2">
      <c r="I1670" s="182"/>
    </row>
    <row r="1671" spans="9:9" x14ac:dyDescent="0.2">
      <c r="I1671" s="182"/>
    </row>
    <row r="1672" spans="9:9" x14ac:dyDescent="0.2">
      <c r="I1672" s="182"/>
    </row>
    <row r="1673" spans="9:9" x14ac:dyDescent="0.2">
      <c r="I1673" s="182"/>
    </row>
    <row r="1674" spans="9:9" x14ac:dyDescent="0.2">
      <c r="I1674" s="182"/>
    </row>
    <row r="1675" spans="9:9" x14ac:dyDescent="0.2">
      <c r="I1675" s="182"/>
    </row>
    <row r="1676" spans="9:9" x14ac:dyDescent="0.2">
      <c r="I1676" s="182"/>
    </row>
    <row r="1677" spans="9:9" x14ac:dyDescent="0.2">
      <c r="I1677" s="182"/>
    </row>
    <row r="1678" spans="9:9" x14ac:dyDescent="0.2">
      <c r="I1678" s="182"/>
    </row>
    <row r="1679" spans="9:9" x14ac:dyDescent="0.2">
      <c r="I1679" s="182"/>
    </row>
    <row r="1680" spans="9:9" x14ac:dyDescent="0.2">
      <c r="I1680" s="182"/>
    </row>
    <row r="1681" spans="9:9" x14ac:dyDescent="0.2">
      <c r="I1681" s="182"/>
    </row>
    <row r="1682" spans="9:9" x14ac:dyDescent="0.2">
      <c r="I1682" s="182"/>
    </row>
    <row r="1683" spans="9:9" x14ac:dyDescent="0.2">
      <c r="I1683" s="182"/>
    </row>
    <row r="1684" spans="9:9" x14ac:dyDescent="0.2">
      <c r="I1684" s="182"/>
    </row>
    <row r="1685" spans="9:9" x14ac:dyDescent="0.2">
      <c r="I1685" s="182"/>
    </row>
    <row r="1686" spans="9:9" x14ac:dyDescent="0.2">
      <c r="I1686" s="182"/>
    </row>
    <row r="1687" spans="9:9" x14ac:dyDescent="0.2">
      <c r="I1687" s="182"/>
    </row>
    <row r="1688" spans="9:9" x14ac:dyDescent="0.2">
      <c r="I1688" s="182"/>
    </row>
    <row r="1689" spans="9:9" x14ac:dyDescent="0.2">
      <c r="I1689" s="182"/>
    </row>
    <row r="1690" spans="9:9" x14ac:dyDescent="0.2">
      <c r="I1690" s="182"/>
    </row>
    <row r="1691" spans="9:9" x14ac:dyDescent="0.2">
      <c r="I1691" s="182"/>
    </row>
    <row r="1692" spans="9:9" x14ac:dyDescent="0.2">
      <c r="I1692" s="182"/>
    </row>
    <row r="1693" spans="9:9" x14ac:dyDescent="0.2">
      <c r="I1693" s="182"/>
    </row>
    <row r="1694" spans="9:9" x14ac:dyDescent="0.2">
      <c r="I1694" s="182"/>
    </row>
    <row r="1695" spans="9:9" x14ac:dyDescent="0.2">
      <c r="I1695" s="182"/>
    </row>
    <row r="1696" spans="9:9" x14ac:dyDescent="0.2">
      <c r="I1696" s="182"/>
    </row>
    <row r="1697" spans="9:9" x14ac:dyDescent="0.2">
      <c r="I1697" s="182"/>
    </row>
    <row r="1698" spans="9:9" x14ac:dyDescent="0.2">
      <c r="I1698" s="182"/>
    </row>
    <row r="1699" spans="9:9" x14ac:dyDescent="0.2">
      <c r="I1699" s="182"/>
    </row>
    <row r="1700" spans="9:9" x14ac:dyDescent="0.2">
      <c r="I1700" s="182"/>
    </row>
    <row r="1701" spans="9:9" x14ac:dyDescent="0.2">
      <c r="I1701" s="182"/>
    </row>
    <row r="1702" spans="9:9" x14ac:dyDescent="0.2">
      <c r="I1702" s="182"/>
    </row>
    <row r="1703" spans="9:9" x14ac:dyDescent="0.2">
      <c r="I1703" s="182"/>
    </row>
    <row r="1704" spans="9:9" x14ac:dyDescent="0.2">
      <c r="I1704" s="182"/>
    </row>
    <row r="1705" spans="9:9" x14ac:dyDescent="0.2">
      <c r="I1705" s="182"/>
    </row>
    <row r="1706" spans="9:9" x14ac:dyDescent="0.2">
      <c r="I1706" s="182"/>
    </row>
    <row r="1707" spans="9:9" x14ac:dyDescent="0.2">
      <c r="I1707" s="182"/>
    </row>
    <row r="1708" spans="9:9" x14ac:dyDescent="0.2">
      <c r="I1708" s="182"/>
    </row>
    <row r="1709" spans="9:9" x14ac:dyDescent="0.2">
      <c r="I1709" s="182"/>
    </row>
    <row r="1710" spans="9:9" x14ac:dyDescent="0.2">
      <c r="I1710" s="182"/>
    </row>
    <row r="1711" spans="9:9" x14ac:dyDescent="0.2">
      <c r="I1711" s="182"/>
    </row>
    <row r="1712" spans="9:9" x14ac:dyDescent="0.2">
      <c r="I1712" s="182"/>
    </row>
    <row r="1713" spans="9:9" x14ac:dyDescent="0.2">
      <c r="I1713" s="182"/>
    </row>
    <row r="1714" spans="9:9" x14ac:dyDescent="0.2">
      <c r="I1714" s="182"/>
    </row>
    <row r="1715" spans="9:9" x14ac:dyDescent="0.2">
      <c r="I1715" s="182"/>
    </row>
    <row r="1716" spans="9:9" x14ac:dyDescent="0.2">
      <c r="I1716" s="182"/>
    </row>
    <row r="1717" spans="9:9" x14ac:dyDescent="0.2">
      <c r="I1717" s="182"/>
    </row>
    <row r="1718" spans="9:9" x14ac:dyDescent="0.2">
      <c r="I1718" s="182"/>
    </row>
  </sheetData>
  <mergeCells count="27">
    <mergeCell ref="S7:S8"/>
    <mergeCell ref="T7:T8"/>
    <mergeCell ref="U7:U8"/>
    <mergeCell ref="J7:J8"/>
    <mergeCell ref="K7:K8"/>
    <mergeCell ref="L7:M7"/>
    <mergeCell ref="B7:B8"/>
    <mergeCell ref="C7:C8"/>
    <mergeCell ref="D7:D8"/>
    <mergeCell ref="E7:E8"/>
    <mergeCell ref="F7:F8"/>
    <mergeCell ref="Z7:Z8"/>
    <mergeCell ref="AA7:AA8"/>
    <mergeCell ref="P7:P8"/>
    <mergeCell ref="Q7:Q8"/>
    <mergeCell ref="Q4:U4"/>
    <mergeCell ref="C6:AB6"/>
    <mergeCell ref="G7:H7"/>
    <mergeCell ref="R7:R8"/>
    <mergeCell ref="N7:N8"/>
    <mergeCell ref="B4:F4"/>
    <mergeCell ref="AB7:AB8"/>
    <mergeCell ref="V7:V8"/>
    <mergeCell ref="W7:W8"/>
    <mergeCell ref="X7:X8"/>
    <mergeCell ref="Y7:Y8"/>
    <mergeCell ref="O7:O8"/>
  </mergeCells>
  <dataValidations count="25">
    <dataValidation allowBlank="1" showInputMessage="1" showErrorMessage="1" prompt="Corresponde al número consecutivo que la entidad le asigne para enumerar las deudas." sqref="B7:B8"/>
    <dataValidation allowBlank="1" showInputMessage="1" showErrorMessage="1" prompt="Obra, bien o servicio por el cual se contrató el crédito." sqref="C7:C8"/>
    <dataValidation allowBlank="1" showInputMessage="1" showErrorMessage="1" prompt="Entidad Financiera que otorga el crédito o financiamiento al Municipio, Ejecutivo Estatal, etc." sqref="D7:D8"/>
    <dataValidation allowBlank="1" showInputMessage="1" showErrorMessage="1" prompt="El registro numérico con que el ACREEDOR registra el contrato." sqref="E7:E8"/>
    <dataValidation allowBlank="1" showInputMessage="1" showErrorMessage="1" prompt="Instrumento financiero, mediante el cual se contrata y se obliga el pago del crédito: Emisión de bonos, pagarés, cetes, etc." sqref="F7:F8"/>
    <dataValidation allowBlank="1" showInputMessage="1" showErrorMessage="1" prompt="Monto del Capital (PRÉSTAMO O FINANCIAMIENTO) contratado. " sqref="G7:H7"/>
    <dataValidation allowBlank="1" showInputMessage="1" showErrorMessage="1" prompt="Monto del financiamiento que efectivamente se ha utilizado." sqref="I7"/>
    <dataValidation allowBlank="1" showInputMessage="1" showErrorMessage="1" prompt="Saldo por pagar actualizado." sqref="J7:J8"/>
    <dataValidation allowBlank="1" showInputMessage="1" showErrorMessage="1" prompt="Intereses pactados durante la vigencia del contrato." sqref="K7:K8"/>
    <dataValidation allowBlank="1" showInputMessage="1" showErrorMessage="1" prompt="Monto del Capital (PRÉSTAMO O FINANCIAMIENTO) pagado, desde la fecha de su contratación hasta la fecha del reporte (acumulado), sin intereses." sqref="L7:M7"/>
    <dataValidation allowBlank="1" showInputMessage="1" showErrorMessage="1" prompt="Costo financiero del pago desde la fecha de su contratación hasta la fecha del reporte." sqref="N7:N8"/>
    <dataValidation allowBlank="1" showInputMessage="1" showErrorMessage="1" prompt="Costo financiero del pago correspondiente al periodo que se está reportando." sqref="O7:O8"/>
    <dataValidation allowBlank="1" showInputMessage="1" showErrorMessage="1" prompt="Monto del Capital (PRÉSTAMO O FINANCIAMIENTO) pagado en el periodo, sin intereses." sqref="P7:P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Q7:Q8"/>
    <dataValidation allowBlank="1" showInputMessage="1" showErrorMessage="1" prompt="Número de pagos efectuados durante el periodo que se está reportando." sqref="R7:R8"/>
    <dataValidation allowBlank="1" showInputMessage="1" showErrorMessage="1" prompt="Fecha al momento del otorgamiento del crédito y se plasma en el contrato." sqref="S7:S8"/>
    <dataValidation allowBlank="1" showInputMessage="1" showErrorMessage="1" prompt="Fecha originalmente pactada en el contrato, en la que se presume debe quedar cubierto el pago total del crédito otorgado." sqref="T7:T8"/>
    <dataValidation allowBlank="1" showInputMessage="1" showErrorMessage="1" prompt="De acuerdo a la Ley de Deuda Pública; la Deuda debe ser registrada en el &quot;Registro Estatal de Deuda Pública&quot;." sqref="U7:U8"/>
    <dataValidation allowBlank="1" showInputMessage="1" showErrorMessage="1" prompt="Ampliación en su caso, de la &quot;FECHA DE VENCIMIENTO&quot;." sqref="V7:V8"/>
    <dataValidation allowBlank="1" showInputMessage="1" showErrorMessage="1" prompt="Por lo regular el Gobierno del Estado, es el Aval de los Municipios." sqref="W7:W8"/>
    <dataValidation allowBlank="1" showInputMessage="1" showErrorMessage="1" prompt="Documento que garantiza el compromiso de pagar la obligación. Ej. Participaciones, etc." sqref="X7:X8"/>
    <dataValidation allowBlank="1" showInputMessage="1" showErrorMessage="1" prompt="Especificar la fuente del ingreso con el que se cubrirá el financiamiento." sqref="Y7:Y8"/>
    <dataValidation allowBlank="1" showInputMessage="1" showErrorMessage="1" prompt="Documento donde el Congreso Estatal autoriza al ENTE PÚBLICO A CONTRAER DEUDA." sqref="Z7:Z8"/>
    <dataValidation allowBlank="1" showInputMessage="1" showErrorMessage="1" prompt="Indicar si se trata de un &quot;Contrato Nuevo&quot;, &quot;Contrato Existente&quot; o &quot;Reestructuración&quot;." sqref="AB7:AB8"/>
    <dataValidation allowBlank="1" showInputMessage="1" showErrorMessage="1" prompt="Fecha en que el Congreso Estatal autoriza al ENTE PÚBLICO A CONTRAER DEUDA." sqref="AA7:AA8"/>
  </dataValidations>
  <printOptions horizontalCentered="1"/>
  <pageMargins left="0.25" right="0.25" top="0.75" bottom="0.75" header="0.3" footer="0.3"/>
  <pageSetup scale="10" orientation="landscape" horizontalDpi="4294967293" verticalDpi="4294967293"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F306"/>
  <sheetViews>
    <sheetView zoomScaleNormal="100" zoomScaleSheetLayoutView="100" workbookViewId="0">
      <selection activeCell="B1" sqref="B1"/>
    </sheetView>
  </sheetViews>
  <sheetFormatPr baseColWidth="10" defaultColWidth="12.44140625" defaultRowHeight="10.199999999999999" x14ac:dyDescent="0.2"/>
  <cols>
    <col min="1" max="1" width="19.33203125" style="375" customWidth="1"/>
    <col min="2" max="2" width="49" style="375" customWidth="1"/>
    <col min="3" max="3" width="19.44140625" style="47" customWidth="1"/>
    <col min="4" max="4" width="40.44140625" style="346" customWidth="1"/>
    <col min="5" max="16384" width="12.44140625" style="375"/>
  </cols>
  <sheetData>
    <row r="1" spans="1:4" x14ac:dyDescent="0.2">
      <c r="A1" s="155" t="s">
        <v>115</v>
      </c>
      <c r="B1" s="155"/>
      <c r="D1" s="352" t="s">
        <v>524</v>
      </c>
    </row>
    <row r="2" spans="1:4" x14ac:dyDescent="0.2">
      <c r="A2" s="155" t="s">
        <v>3213</v>
      </c>
      <c r="B2" s="155"/>
    </row>
    <row r="3" spans="1:4" s="79" customFormat="1" x14ac:dyDescent="0.2">
      <c r="C3" s="154"/>
      <c r="D3" s="261"/>
    </row>
    <row r="4" spans="1:4" s="176" customFormat="1" x14ac:dyDescent="0.2">
      <c r="C4" s="261"/>
      <c r="D4" s="261"/>
    </row>
    <row r="5" spans="1:4" s="176" customFormat="1" ht="11.25" customHeight="1" x14ac:dyDescent="0.2">
      <c r="A5" s="29" t="s">
        <v>3212</v>
      </c>
      <c r="B5" s="29"/>
      <c r="C5" s="178"/>
      <c r="D5" s="29" t="s">
        <v>596</v>
      </c>
    </row>
    <row r="6" spans="1:4" ht="11.25" customHeight="1" x14ac:dyDescent="0.2">
      <c r="A6" s="149"/>
      <c r="B6" s="149"/>
      <c r="C6" s="150"/>
      <c r="D6" s="415"/>
    </row>
    <row r="7" spans="1:4" ht="15" customHeight="1" x14ac:dyDescent="0.2">
      <c r="A7" s="30" t="s">
        <v>102</v>
      </c>
      <c r="B7" s="29" t="s">
        <v>101</v>
      </c>
      <c r="C7" s="27" t="s">
        <v>100</v>
      </c>
      <c r="D7" s="29" t="s">
        <v>227</v>
      </c>
    </row>
    <row r="8" spans="1:4" s="376" customFormat="1" ht="20.399999999999999" x14ac:dyDescent="0.2">
      <c r="A8" s="113" t="s">
        <v>3211</v>
      </c>
      <c r="B8" s="113" t="s">
        <v>3210</v>
      </c>
      <c r="C8" s="42">
        <v>615946.73</v>
      </c>
      <c r="D8" s="24" t="s">
        <v>2843</v>
      </c>
    </row>
    <row r="9" spans="1:4" s="376" customFormat="1" ht="20.399999999999999" x14ac:dyDescent="0.2">
      <c r="A9" s="113" t="s">
        <v>3209</v>
      </c>
      <c r="B9" s="113" t="s">
        <v>3208</v>
      </c>
      <c r="C9" s="42">
        <v>200</v>
      </c>
      <c r="D9" s="24" t="s">
        <v>2843</v>
      </c>
    </row>
    <row r="10" spans="1:4" s="376" customFormat="1" ht="20.399999999999999" x14ac:dyDescent="0.2">
      <c r="A10" s="113" t="s">
        <v>3207</v>
      </c>
      <c r="B10" s="113" t="s">
        <v>3206</v>
      </c>
      <c r="C10" s="42">
        <v>41303.040000000001</v>
      </c>
      <c r="D10" s="24" t="s">
        <v>2843</v>
      </c>
    </row>
    <row r="11" spans="1:4" s="376" customFormat="1" ht="20.399999999999999" x14ac:dyDescent="0.2">
      <c r="A11" s="113" t="s">
        <v>3205</v>
      </c>
      <c r="B11" s="113" t="s">
        <v>3204</v>
      </c>
      <c r="C11" s="42">
        <v>1039.72</v>
      </c>
      <c r="D11" s="24" t="s">
        <v>2843</v>
      </c>
    </row>
    <row r="12" spans="1:4" s="376" customFormat="1" ht="20.399999999999999" x14ac:dyDescent="0.2">
      <c r="A12" s="113" t="s">
        <v>3203</v>
      </c>
      <c r="B12" s="113" t="s">
        <v>3202</v>
      </c>
      <c r="C12" s="42">
        <v>108391.32</v>
      </c>
      <c r="D12" s="24" t="s">
        <v>2843</v>
      </c>
    </row>
    <row r="13" spans="1:4" s="376" customFormat="1" ht="20.399999999999999" x14ac:dyDescent="0.2">
      <c r="A13" s="113" t="s">
        <v>3201</v>
      </c>
      <c r="B13" s="113" t="s">
        <v>3200</v>
      </c>
      <c r="C13" s="42">
        <v>4072545</v>
      </c>
      <c r="D13" s="24" t="s">
        <v>2843</v>
      </c>
    </row>
    <row r="14" spans="1:4" s="376" customFormat="1" ht="20.399999999999999" x14ac:dyDescent="0.2">
      <c r="A14" s="113" t="s">
        <v>3199</v>
      </c>
      <c r="B14" s="113" t="s">
        <v>3198</v>
      </c>
      <c r="C14" s="42">
        <v>939037</v>
      </c>
      <c r="D14" s="24" t="s">
        <v>2843</v>
      </c>
    </row>
    <row r="15" spans="1:4" s="376" customFormat="1" ht="20.399999999999999" x14ac:dyDescent="0.2">
      <c r="A15" s="113" t="s">
        <v>3197</v>
      </c>
      <c r="B15" s="113" t="s">
        <v>3196</v>
      </c>
      <c r="C15" s="42">
        <v>823946</v>
      </c>
      <c r="D15" s="24" t="s">
        <v>2843</v>
      </c>
    </row>
    <row r="16" spans="1:4" s="376" customFormat="1" ht="20.399999999999999" x14ac:dyDescent="0.2">
      <c r="A16" s="113" t="s">
        <v>3195</v>
      </c>
      <c r="B16" s="113" t="s">
        <v>3194</v>
      </c>
      <c r="C16" s="42">
        <v>4200825</v>
      </c>
      <c r="D16" s="24" t="s">
        <v>2843</v>
      </c>
    </row>
    <row r="17" spans="1:4" s="376" customFormat="1" ht="20.399999999999999" x14ac:dyDescent="0.2">
      <c r="A17" s="113" t="s">
        <v>3193</v>
      </c>
      <c r="B17" s="113" t="s">
        <v>3192</v>
      </c>
      <c r="C17" s="42">
        <v>116611</v>
      </c>
      <c r="D17" s="24" t="s">
        <v>2843</v>
      </c>
    </row>
    <row r="18" spans="1:4" s="376" customFormat="1" ht="20.399999999999999" x14ac:dyDescent="0.2">
      <c r="A18" s="113" t="s">
        <v>3191</v>
      </c>
      <c r="B18" s="113" t="s">
        <v>3153</v>
      </c>
      <c r="C18" s="42">
        <v>489523.85</v>
      </c>
      <c r="D18" s="24" t="s">
        <v>2843</v>
      </c>
    </row>
    <row r="19" spans="1:4" s="376" customFormat="1" ht="20.399999999999999" x14ac:dyDescent="0.2">
      <c r="A19" s="113" t="s">
        <v>3190</v>
      </c>
      <c r="B19" s="113" t="s">
        <v>3009</v>
      </c>
      <c r="C19" s="42">
        <v>143602</v>
      </c>
      <c r="D19" s="24" t="s">
        <v>2843</v>
      </c>
    </row>
    <row r="20" spans="1:4" s="376" customFormat="1" ht="20.399999999999999" x14ac:dyDescent="0.2">
      <c r="A20" s="113" t="s">
        <v>3189</v>
      </c>
      <c r="B20" s="113" t="s">
        <v>3151</v>
      </c>
      <c r="C20" s="42">
        <v>340933.08</v>
      </c>
      <c r="D20" s="24" t="s">
        <v>2843</v>
      </c>
    </row>
    <row r="21" spans="1:4" s="376" customFormat="1" ht="20.399999999999999" x14ac:dyDescent="0.2">
      <c r="A21" s="113" t="s">
        <v>3188</v>
      </c>
      <c r="B21" s="113" t="s">
        <v>3112</v>
      </c>
      <c r="C21" s="42">
        <v>1626017.99</v>
      </c>
      <c r="D21" s="24" t="s">
        <v>2843</v>
      </c>
    </row>
    <row r="22" spans="1:4" s="376" customFormat="1" ht="20.399999999999999" x14ac:dyDescent="0.2">
      <c r="A22" s="113" t="s">
        <v>3187</v>
      </c>
      <c r="B22" s="113" t="s">
        <v>3049</v>
      </c>
      <c r="C22" s="42">
        <v>157255.74</v>
      </c>
      <c r="D22" s="24" t="s">
        <v>2843</v>
      </c>
    </row>
    <row r="23" spans="1:4" s="376" customFormat="1" ht="20.399999999999999" x14ac:dyDescent="0.2">
      <c r="A23" s="113" t="s">
        <v>3186</v>
      </c>
      <c r="B23" s="113" t="s">
        <v>3185</v>
      </c>
      <c r="C23" s="42">
        <v>10065</v>
      </c>
      <c r="D23" s="24" t="s">
        <v>2843</v>
      </c>
    </row>
    <row r="24" spans="1:4" s="376" customFormat="1" ht="20.399999999999999" x14ac:dyDescent="0.2">
      <c r="A24" s="113" t="s">
        <v>3184</v>
      </c>
      <c r="B24" s="113" t="s">
        <v>3183</v>
      </c>
      <c r="C24" s="42">
        <v>434952.58</v>
      </c>
      <c r="D24" s="24" t="s">
        <v>2843</v>
      </c>
    </row>
    <row r="25" spans="1:4" s="376" customFormat="1" ht="20.399999999999999" x14ac:dyDescent="0.2">
      <c r="A25" s="113" t="s">
        <v>3182</v>
      </c>
      <c r="B25" s="113" t="s">
        <v>3181</v>
      </c>
      <c r="C25" s="42">
        <v>4084</v>
      </c>
      <c r="D25" s="24" t="s">
        <v>2843</v>
      </c>
    </row>
    <row r="26" spans="1:4" s="376" customFormat="1" ht="20.399999999999999" x14ac:dyDescent="0.2">
      <c r="A26" s="113" t="s">
        <v>3180</v>
      </c>
      <c r="B26" s="113" t="s">
        <v>3179</v>
      </c>
      <c r="C26" s="42">
        <v>9699.5</v>
      </c>
      <c r="D26" s="24" t="s">
        <v>2843</v>
      </c>
    </row>
    <row r="27" spans="1:4" s="376" customFormat="1" ht="20.399999999999999" x14ac:dyDescent="0.2">
      <c r="A27" s="113" t="s">
        <v>3178</v>
      </c>
      <c r="B27" s="113" t="s">
        <v>3177</v>
      </c>
      <c r="C27" s="42">
        <v>3187</v>
      </c>
      <c r="D27" s="24" t="s">
        <v>2843</v>
      </c>
    </row>
    <row r="28" spans="1:4" s="376" customFormat="1" ht="20.399999999999999" x14ac:dyDescent="0.2">
      <c r="A28" s="113" t="s">
        <v>3176</v>
      </c>
      <c r="B28" s="113" t="s">
        <v>3109</v>
      </c>
      <c r="C28" s="42">
        <v>199835.75</v>
      </c>
      <c r="D28" s="24" t="s">
        <v>2843</v>
      </c>
    </row>
    <row r="29" spans="1:4" s="376" customFormat="1" ht="20.399999999999999" x14ac:dyDescent="0.2">
      <c r="A29" s="113" t="s">
        <v>3175</v>
      </c>
      <c r="B29" s="113" t="s">
        <v>3134</v>
      </c>
      <c r="C29" s="42">
        <v>118110.03</v>
      </c>
      <c r="D29" s="24" t="s">
        <v>2843</v>
      </c>
    </row>
    <row r="30" spans="1:4" s="376" customFormat="1" ht="20.399999999999999" x14ac:dyDescent="0.2">
      <c r="A30" s="113" t="s">
        <v>3174</v>
      </c>
      <c r="B30" s="113" t="s">
        <v>3132</v>
      </c>
      <c r="C30" s="42">
        <v>14850</v>
      </c>
      <c r="D30" s="24" t="s">
        <v>2843</v>
      </c>
    </row>
    <row r="31" spans="1:4" s="376" customFormat="1" ht="20.399999999999999" x14ac:dyDescent="0.2">
      <c r="A31" s="113" t="s">
        <v>3173</v>
      </c>
      <c r="B31" s="113" t="s">
        <v>3075</v>
      </c>
      <c r="C31" s="42">
        <v>45829</v>
      </c>
      <c r="D31" s="24" t="s">
        <v>2843</v>
      </c>
    </row>
    <row r="32" spans="1:4" s="376" customFormat="1" ht="20.399999999999999" x14ac:dyDescent="0.2">
      <c r="A32" s="113" t="s">
        <v>3172</v>
      </c>
      <c r="B32" s="113" t="s">
        <v>3067</v>
      </c>
      <c r="C32" s="42">
        <v>6077</v>
      </c>
      <c r="D32" s="24" t="s">
        <v>2843</v>
      </c>
    </row>
    <row r="33" spans="1:4" s="376" customFormat="1" ht="20.399999999999999" x14ac:dyDescent="0.2">
      <c r="A33" s="113" t="s">
        <v>3171</v>
      </c>
      <c r="B33" s="113" t="s">
        <v>3170</v>
      </c>
      <c r="C33" s="42">
        <v>3401</v>
      </c>
      <c r="D33" s="24" t="s">
        <v>2843</v>
      </c>
    </row>
    <row r="34" spans="1:4" s="376" customFormat="1" ht="20.399999999999999" x14ac:dyDescent="0.2">
      <c r="A34" s="113" t="s">
        <v>3169</v>
      </c>
      <c r="B34" s="113" t="s">
        <v>3168</v>
      </c>
      <c r="C34" s="42">
        <v>6021</v>
      </c>
      <c r="D34" s="24" t="s">
        <v>2843</v>
      </c>
    </row>
    <row r="35" spans="1:4" s="376" customFormat="1" ht="20.399999999999999" x14ac:dyDescent="0.2">
      <c r="A35" s="113" t="s">
        <v>3167</v>
      </c>
      <c r="B35" s="113" t="s">
        <v>3087</v>
      </c>
      <c r="C35" s="42">
        <v>8511</v>
      </c>
      <c r="D35" s="24" t="s">
        <v>2843</v>
      </c>
    </row>
    <row r="36" spans="1:4" s="376" customFormat="1" ht="20.399999999999999" x14ac:dyDescent="0.2">
      <c r="A36" s="113" t="s">
        <v>3166</v>
      </c>
      <c r="B36" s="113" t="s">
        <v>3165</v>
      </c>
      <c r="C36" s="42">
        <v>4615</v>
      </c>
      <c r="D36" s="24" t="s">
        <v>2843</v>
      </c>
    </row>
    <row r="37" spans="1:4" s="376" customFormat="1" ht="20.399999999999999" x14ac:dyDescent="0.2">
      <c r="A37" s="113" t="s">
        <v>3164</v>
      </c>
      <c r="B37" s="113" t="s">
        <v>3163</v>
      </c>
      <c r="C37" s="42">
        <v>822308</v>
      </c>
      <c r="D37" s="24" t="s">
        <v>2843</v>
      </c>
    </row>
    <row r="38" spans="1:4" s="376" customFormat="1" ht="20.399999999999999" x14ac:dyDescent="0.2">
      <c r="A38" s="113" t="s">
        <v>3162</v>
      </c>
      <c r="B38" s="113" t="s">
        <v>3161</v>
      </c>
      <c r="C38" s="42">
        <v>160860</v>
      </c>
      <c r="D38" s="24" t="s">
        <v>2843</v>
      </c>
    </row>
    <row r="39" spans="1:4" s="376" customFormat="1" ht="20.399999999999999" x14ac:dyDescent="0.2">
      <c r="A39" s="113" t="s">
        <v>3160</v>
      </c>
      <c r="B39" s="113" t="s">
        <v>3159</v>
      </c>
      <c r="C39" s="42">
        <v>211941</v>
      </c>
      <c r="D39" s="24" t="s">
        <v>2843</v>
      </c>
    </row>
    <row r="40" spans="1:4" s="376" customFormat="1" ht="20.399999999999999" x14ac:dyDescent="0.2">
      <c r="A40" s="113" t="s">
        <v>3158</v>
      </c>
      <c r="B40" s="113" t="s">
        <v>3157</v>
      </c>
      <c r="C40" s="42">
        <v>606800</v>
      </c>
      <c r="D40" s="24" t="s">
        <v>2843</v>
      </c>
    </row>
    <row r="41" spans="1:4" s="376" customFormat="1" ht="20.399999999999999" x14ac:dyDescent="0.2">
      <c r="A41" s="113" t="s">
        <v>3156</v>
      </c>
      <c r="B41" s="113" t="s">
        <v>3155</v>
      </c>
      <c r="C41" s="42">
        <v>22253</v>
      </c>
      <c r="D41" s="24" t="s">
        <v>2843</v>
      </c>
    </row>
    <row r="42" spans="1:4" s="376" customFormat="1" ht="20.399999999999999" x14ac:dyDescent="0.2">
      <c r="A42" s="113" t="s">
        <v>3154</v>
      </c>
      <c r="B42" s="113" t="s">
        <v>3153</v>
      </c>
      <c r="C42" s="42">
        <v>220327</v>
      </c>
      <c r="D42" s="24" t="s">
        <v>2843</v>
      </c>
    </row>
    <row r="43" spans="1:4" s="376" customFormat="1" ht="20.399999999999999" x14ac:dyDescent="0.2">
      <c r="A43" s="113" t="s">
        <v>3152</v>
      </c>
      <c r="B43" s="113" t="s">
        <v>3151</v>
      </c>
      <c r="C43" s="42">
        <v>53796.5</v>
      </c>
      <c r="D43" s="24" t="s">
        <v>2843</v>
      </c>
    </row>
    <row r="44" spans="1:4" s="376" customFormat="1" ht="20.399999999999999" x14ac:dyDescent="0.2">
      <c r="A44" s="113" t="s">
        <v>3150</v>
      </c>
      <c r="B44" s="113" t="s">
        <v>3134</v>
      </c>
      <c r="C44" s="42">
        <v>54350</v>
      </c>
      <c r="D44" s="24" t="s">
        <v>2843</v>
      </c>
    </row>
    <row r="45" spans="1:4" s="376" customFormat="1" ht="20.399999999999999" x14ac:dyDescent="0.2">
      <c r="A45" s="113" t="s">
        <v>3149</v>
      </c>
      <c r="B45" s="113" t="s">
        <v>3129</v>
      </c>
      <c r="C45" s="42">
        <v>53587.66</v>
      </c>
      <c r="D45" s="24" t="s">
        <v>2843</v>
      </c>
    </row>
    <row r="46" spans="1:4" s="376" customFormat="1" ht="20.399999999999999" x14ac:dyDescent="0.2">
      <c r="A46" s="113" t="s">
        <v>3148</v>
      </c>
      <c r="B46" s="113" t="s">
        <v>3073</v>
      </c>
      <c r="C46" s="42">
        <v>15241</v>
      </c>
      <c r="D46" s="24" t="s">
        <v>2843</v>
      </c>
    </row>
    <row r="47" spans="1:4" s="376" customFormat="1" ht="20.399999999999999" x14ac:dyDescent="0.2">
      <c r="A47" s="113" t="s">
        <v>3147</v>
      </c>
      <c r="B47" s="113" t="s">
        <v>3146</v>
      </c>
      <c r="C47" s="42">
        <v>1961137</v>
      </c>
      <c r="D47" s="24" t="s">
        <v>2843</v>
      </c>
    </row>
    <row r="48" spans="1:4" s="376" customFormat="1" ht="20.399999999999999" x14ac:dyDescent="0.2">
      <c r="A48" s="113" t="s">
        <v>3145</v>
      </c>
      <c r="B48" s="113" t="s">
        <v>3144</v>
      </c>
      <c r="C48" s="42">
        <v>461433</v>
      </c>
      <c r="D48" s="24" t="s">
        <v>2843</v>
      </c>
    </row>
    <row r="49" spans="1:4" s="376" customFormat="1" ht="20.399999999999999" x14ac:dyDescent="0.2">
      <c r="A49" s="113" t="s">
        <v>3143</v>
      </c>
      <c r="B49" s="113" t="s">
        <v>3142</v>
      </c>
      <c r="C49" s="42">
        <v>336726.5</v>
      </c>
      <c r="D49" s="24" t="s">
        <v>2843</v>
      </c>
    </row>
    <row r="50" spans="1:4" s="376" customFormat="1" ht="20.399999999999999" x14ac:dyDescent="0.2">
      <c r="A50" s="113" t="s">
        <v>3141</v>
      </c>
      <c r="B50" s="113" t="s">
        <v>3140</v>
      </c>
      <c r="C50" s="42">
        <v>1028382</v>
      </c>
      <c r="D50" s="24" t="s">
        <v>2843</v>
      </c>
    </row>
    <row r="51" spans="1:4" s="376" customFormat="1" ht="20.399999999999999" x14ac:dyDescent="0.2">
      <c r="A51" s="113" t="s">
        <v>3139</v>
      </c>
      <c r="B51" s="113" t="s">
        <v>3138</v>
      </c>
      <c r="C51" s="42">
        <v>67903</v>
      </c>
      <c r="D51" s="24" t="s">
        <v>2843</v>
      </c>
    </row>
    <row r="52" spans="1:4" s="376" customFormat="1" ht="20.399999999999999" x14ac:dyDescent="0.2">
      <c r="A52" s="113" t="s">
        <v>3137</v>
      </c>
      <c r="B52" s="113" t="s">
        <v>3112</v>
      </c>
      <c r="C52" s="42">
        <v>861039.4</v>
      </c>
      <c r="D52" s="24" t="s">
        <v>2843</v>
      </c>
    </row>
    <row r="53" spans="1:4" s="376" customFormat="1" ht="20.399999999999999" x14ac:dyDescent="0.2">
      <c r="A53" s="113" t="s">
        <v>3136</v>
      </c>
      <c r="B53" s="113" t="s">
        <v>3049</v>
      </c>
      <c r="C53" s="42">
        <v>4473.75</v>
      </c>
      <c r="D53" s="24" t="s">
        <v>2843</v>
      </c>
    </row>
    <row r="54" spans="1:4" s="376" customFormat="1" ht="20.399999999999999" x14ac:dyDescent="0.2">
      <c r="A54" s="113" t="s">
        <v>3135</v>
      </c>
      <c r="B54" s="113" t="s">
        <v>3134</v>
      </c>
      <c r="C54" s="42">
        <v>152282</v>
      </c>
      <c r="D54" s="24" t="s">
        <v>2843</v>
      </c>
    </row>
    <row r="55" spans="1:4" s="376" customFormat="1" ht="20.399999999999999" x14ac:dyDescent="0.2">
      <c r="A55" s="113" t="s">
        <v>3133</v>
      </c>
      <c r="B55" s="113" t="s">
        <v>3132</v>
      </c>
      <c r="C55" s="42">
        <v>3024</v>
      </c>
      <c r="D55" s="24" t="s">
        <v>2843</v>
      </c>
    </row>
    <row r="56" spans="1:4" s="376" customFormat="1" ht="20.399999999999999" x14ac:dyDescent="0.2">
      <c r="A56" s="113" t="s">
        <v>3131</v>
      </c>
      <c r="B56" s="113" t="s">
        <v>3075</v>
      </c>
      <c r="C56" s="42">
        <v>3120</v>
      </c>
      <c r="D56" s="24" t="s">
        <v>2843</v>
      </c>
    </row>
    <row r="57" spans="1:4" s="376" customFormat="1" ht="20.399999999999999" x14ac:dyDescent="0.2">
      <c r="A57" s="113" t="s">
        <v>3130</v>
      </c>
      <c r="B57" s="113" t="s">
        <v>3129</v>
      </c>
      <c r="C57" s="42">
        <v>123766.5</v>
      </c>
      <c r="D57" s="24" t="s">
        <v>2843</v>
      </c>
    </row>
    <row r="58" spans="1:4" s="376" customFormat="1" ht="20.399999999999999" x14ac:dyDescent="0.2">
      <c r="A58" s="113" t="s">
        <v>3128</v>
      </c>
      <c r="B58" s="113" t="s">
        <v>3127</v>
      </c>
      <c r="C58" s="42">
        <v>1156614</v>
      </c>
      <c r="D58" s="24" t="s">
        <v>2843</v>
      </c>
    </row>
    <row r="59" spans="1:4" s="376" customFormat="1" ht="20.399999999999999" x14ac:dyDescent="0.2">
      <c r="A59" s="113" t="s">
        <v>3126</v>
      </c>
      <c r="B59" s="113" t="s">
        <v>3071</v>
      </c>
      <c r="C59" s="42">
        <v>370</v>
      </c>
      <c r="D59" s="24" t="s">
        <v>2843</v>
      </c>
    </row>
    <row r="60" spans="1:4" s="376" customFormat="1" ht="20.399999999999999" x14ac:dyDescent="0.2">
      <c r="A60" s="113" t="s">
        <v>3125</v>
      </c>
      <c r="B60" s="113" t="s">
        <v>3124</v>
      </c>
      <c r="C60" s="42">
        <v>1244</v>
      </c>
      <c r="D60" s="24" t="s">
        <v>2843</v>
      </c>
    </row>
    <row r="61" spans="1:4" s="376" customFormat="1" ht="20.399999999999999" x14ac:dyDescent="0.2">
      <c r="A61" s="113" t="s">
        <v>3123</v>
      </c>
      <c r="B61" s="113" t="s">
        <v>3122</v>
      </c>
      <c r="C61" s="42">
        <v>934907</v>
      </c>
      <c r="D61" s="24" t="s">
        <v>2843</v>
      </c>
    </row>
    <row r="62" spans="1:4" s="376" customFormat="1" ht="20.399999999999999" x14ac:dyDescent="0.2">
      <c r="A62" s="113" t="s">
        <v>3121</v>
      </c>
      <c r="B62" s="113" t="s">
        <v>3120</v>
      </c>
      <c r="C62" s="42">
        <v>189934.5</v>
      </c>
      <c r="D62" s="24" t="s">
        <v>2843</v>
      </c>
    </row>
    <row r="63" spans="1:4" s="376" customFormat="1" ht="20.399999999999999" x14ac:dyDescent="0.2">
      <c r="A63" s="113" t="s">
        <v>3119</v>
      </c>
      <c r="B63" s="113" t="s">
        <v>3118</v>
      </c>
      <c r="C63" s="42">
        <v>232429.5</v>
      </c>
      <c r="D63" s="24" t="s">
        <v>2843</v>
      </c>
    </row>
    <row r="64" spans="1:4" s="376" customFormat="1" ht="20.399999999999999" x14ac:dyDescent="0.2">
      <c r="A64" s="113" t="s">
        <v>3117</v>
      </c>
      <c r="B64" s="113" t="s">
        <v>3116</v>
      </c>
      <c r="C64" s="42">
        <v>373073</v>
      </c>
      <c r="D64" s="24" t="s">
        <v>2843</v>
      </c>
    </row>
    <row r="65" spans="1:4" s="376" customFormat="1" ht="20.399999999999999" x14ac:dyDescent="0.2">
      <c r="A65" s="113" t="s">
        <v>3115</v>
      </c>
      <c r="B65" s="113" t="s">
        <v>3114</v>
      </c>
      <c r="C65" s="42">
        <v>25839</v>
      </c>
      <c r="D65" s="24" t="s">
        <v>2843</v>
      </c>
    </row>
    <row r="66" spans="1:4" s="376" customFormat="1" ht="20.399999999999999" x14ac:dyDescent="0.2">
      <c r="A66" s="113" t="s">
        <v>3113</v>
      </c>
      <c r="B66" s="113" t="s">
        <v>3112</v>
      </c>
      <c r="C66" s="42">
        <v>141732</v>
      </c>
      <c r="D66" s="24" t="s">
        <v>2843</v>
      </c>
    </row>
    <row r="67" spans="1:4" s="376" customFormat="1" ht="20.399999999999999" x14ac:dyDescent="0.2">
      <c r="A67" s="113" t="s">
        <v>3111</v>
      </c>
      <c r="B67" s="113" t="s">
        <v>3049</v>
      </c>
      <c r="C67" s="42">
        <v>30790</v>
      </c>
      <c r="D67" s="24" t="s">
        <v>2843</v>
      </c>
    </row>
    <row r="68" spans="1:4" s="376" customFormat="1" ht="20.399999999999999" x14ac:dyDescent="0.2">
      <c r="A68" s="113" t="s">
        <v>3110</v>
      </c>
      <c r="B68" s="113" t="s">
        <v>3109</v>
      </c>
      <c r="C68" s="42">
        <v>27407.65</v>
      </c>
      <c r="D68" s="24" t="s">
        <v>2843</v>
      </c>
    </row>
    <row r="69" spans="1:4" s="376" customFormat="1" ht="20.399999999999999" x14ac:dyDescent="0.2">
      <c r="A69" s="113" t="s">
        <v>3108</v>
      </c>
      <c r="B69" s="113" t="s">
        <v>3075</v>
      </c>
      <c r="C69" s="42">
        <v>3820</v>
      </c>
      <c r="D69" s="24" t="s">
        <v>2843</v>
      </c>
    </row>
    <row r="70" spans="1:4" s="376" customFormat="1" ht="20.399999999999999" x14ac:dyDescent="0.2">
      <c r="A70" s="113" t="s">
        <v>3107</v>
      </c>
      <c r="B70" s="113" t="s">
        <v>3069</v>
      </c>
      <c r="C70" s="42">
        <v>312319.65000000002</v>
      </c>
      <c r="D70" s="24" t="s">
        <v>2843</v>
      </c>
    </row>
    <row r="71" spans="1:4" s="376" customFormat="1" ht="20.399999999999999" x14ac:dyDescent="0.2">
      <c r="A71" s="113" t="s">
        <v>3106</v>
      </c>
      <c r="B71" s="113" t="s">
        <v>3105</v>
      </c>
      <c r="C71" s="42">
        <v>910190</v>
      </c>
      <c r="D71" s="24" t="s">
        <v>2843</v>
      </c>
    </row>
    <row r="72" spans="1:4" s="376" customFormat="1" ht="20.399999999999999" x14ac:dyDescent="0.2">
      <c r="A72" s="113" t="s">
        <v>3104</v>
      </c>
      <c r="B72" s="113" t="s">
        <v>3103</v>
      </c>
      <c r="C72" s="42">
        <v>176501</v>
      </c>
      <c r="D72" s="24" t="s">
        <v>2843</v>
      </c>
    </row>
    <row r="73" spans="1:4" s="376" customFormat="1" ht="20.399999999999999" x14ac:dyDescent="0.2">
      <c r="A73" s="113" t="s">
        <v>3102</v>
      </c>
      <c r="B73" s="113" t="s">
        <v>3101</v>
      </c>
      <c r="C73" s="42">
        <v>171468</v>
      </c>
      <c r="D73" s="24" t="s">
        <v>2843</v>
      </c>
    </row>
    <row r="74" spans="1:4" s="376" customFormat="1" ht="20.399999999999999" x14ac:dyDescent="0.2">
      <c r="A74" s="113" t="s">
        <v>3100</v>
      </c>
      <c r="B74" s="113" t="s">
        <v>3099</v>
      </c>
      <c r="C74" s="42">
        <v>404814</v>
      </c>
      <c r="D74" s="24" t="s">
        <v>2843</v>
      </c>
    </row>
    <row r="75" spans="1:4" s="376" customFormat="1" ht="20.399999999999999" x14ac:dyDescent="0.2">
      <c r="A75" s="113" t="s">
        <v>3098</v>
      </c>
      <c r="B75" s="113" t="s">
        <v>3097</v>
      </c>
      <c r="C75" s="42">
        <v>21065</v>
      </c>
      <c r="D75" s="24" t="s">
        <v>2843</v>
      </c>
    </row>
    <row r="76" spans="1:4" s="376" customFormat="1" ht="20.399999999999999" x14ac:dyDescent="0.2">
      <c r="A76" s="113" t="s">
        <v>3096</v>
      </c>
      <c r="B76" s="113" t="s">
        <v>3053</v>
      </c>
      <c r="C76" s="42">
        <v>58589</v>
      </c>
      <c r="D76" s="24" t="s">
        <v>2843</v>
      </c>
    </row>
    <row r="77" spans="1:4" s="376" customFormat="1" ht="20.399999999999999" x14ac:dyDescent="0.2">
      <c r="A77" s="113" t="s">
        <v>3095</v>
      </c>
      <c r="B77" s="113" t="s">
        <v>3094</v>
      </c>
      <c r="C77" s="42">
        <v>14685</v>
      </c>
      <c r="D77" s="24" t="s">
        <v>2843</v>
      </c>
    </row>
    <row r="78" spans="1:4" s="376" customFormat="1" ht="20.399999999999999" x14ac:dyDescent="0.2">
      <c r="A78" s="113" t="s">
        <v>3093</v>
      </c>
      <c r="B78" s="113" t="s">
        <v>3092</v>
      </c>
      <c r="C78" s="42">
        <v>546097.5</v>
      </c>
      <c r="D78" s="24" t="s">
        <v>2843</v>
      </c>
    </row>
    <row r="79" spans="1:4" s="376" customFormat="1" ht="20.399999999999999" x14ac:dyDescent="0.2">
      <c r="A79" s="113" t="s">
        <v>3091</v>
      </c>
      <c r="B79" s="113" t="s">
        <v>3049</v>
      </c>
      <c r="C79" s="42">
        <v>34316.239999999998</v>
      </c>
      <c r="D79" s="24" t="s">
        <v>2843</v>
      </c>
    </row>
    <row r="80" spans="1:4" s="376" customFormat="1" ht="20.399999999999999" x14ac:dyDescent="0.2">
      <c r="A80" s="113" t="s">
        <v>3090</v>
      </c>
      <c r="B80" s="113" t="s">
        <v>3075</v>
      </c>
      <c r="C80" s="42">
        <v>240</v>
      </c>
      <c r="D80" s="24" t="s">
        <v>2843</v>
      </c>
    </row>
    <row r="81" spans="1:4" s="376" customFormat="1" ht="20.399999999999999" x14ac:dyDescent="0.2">
      <c r="A81" s="113" t="s">
        <v>3089</v>
      </c>
      <c r="B81" s="113" t="s">
        <v>3067</v>
      </c>
      <c r="C81" s="42">
        <v>68816</v>
      </c>
      <c r="D81" s="24" t="s">
        <v>2843</v>
      </c>
    </row>
    <row r="82" spans="1:4" s="376" customFormat="1" ht="20.399999999999999" x14ac:dyDescent="0.2">
      <c r="A82" s="113" t="s">
        <v>3088</v>
      </c>
      <c r="B82" s="113" t="s">
        <v>3087</v>
      </c>
      <c r="C82" s="42">
        <v>40</v>
      </c>
      <c r="D82" s="24" t="s">
        <v>2843</v>
      </c>
    </row>
    <row r="83" spans="1:4" s="376" customFormat="1" ht="20.399999999999999" x14ac:dyDescent="0.2">
      <c r="A83" s="113" t="s">
        <v>3086</v>
      </c>
      <c r="B83" s="113" t="s">
        <v>3085</v>
      </c>
      <c r="C83" s="42">
        <v>632546</v>
      </c>
      <c r="D83" s="24" t="s">
        <v>2843</v>
      </c>
    </row>
    <row r="84" spans="1:4" s="376" customFormat="1" ht="20.399999999999999" x14ac:dyDescent="0.2">
      <c r="A84" s="113" t="s">
        <v>3084</v>
      </c>
      <c r="B84" s="113" t="s">
        <v>3083</v>
      </c>
      <c r="C84" s="42">
        <v>197444</v>
      </c>
      <c r="D84" s="24" t="s">
        <v>2843</v>
      </c>
    </row>
    <row r="85" spans="1:4" s="376" customFormat="1" ht="20.399999999999999" x14ac:dyDescent="0.2">
      <c r="A85" s="113" t="s">
        <v>3082</v>
      </c>
      <c r="B85" s="113" t="s">
        <v>3081</v>
      </c>
      <c r="C85" s="42">
        <v>167116</v>
      </c>
      <c r="D85" s="24" t="s">
        <v>2843</v>
      </c>
    </row>
    <row r="86" spans="1:4" s="376" customFormat="1" ht="20.399999999999999" x14ac:dyDescent="0.2">
      <c r="A86" s="113" t="s">
        <v>3080</v>
      </c>
      <c r="B86" s="113" t="s">
        <v>3079</v>
      </c>
      <c r="C86" s="42">
        <v>132861</v>
      </c>
      <c r="D86" s="24" t="s">
        <v>2843</v>
      </c>
    </row>
    <row r="87" spans="1:4" s="376" customFormat="1" ht="20.399999999999999" x14ac:dyDescent="0.2">
      <c r="A87" s="113" t="s">
        <v>3078</v>
      </c>
      <c r="B87" s="113" t="s">
        <v>3077</v>
      </c>
      <c r="C87" s="42">
        <v>14531</v>
      </c>
      <c r="D87" s="24" t="s">
        <v>2843</v>
      </c>
    </row>
    <row r="88" spans="1:4" s="376" customFormat="1" ht="20.399999999999999" x14ac:dyDescent="0.2">
      <c r="A88" s="113" t="s">
        <v>3076</v>
      </c>
      <c r="B88" s="113" t="s">
        <v>3075</v>
      </c>
      <c r="C88" s="42">
        <v>425</v>
      </c>
      <c r="D88" s="24" t="s">
        <v>2843</v>
      </c>
    </row>
    <row r="89" spans="1:4" s="376" customFormat="1" ht="20.399999999999999" x14ac:dyDescent="0.2">
      <c r="A89" s="113" t="s">
        <v>3074</v>
      </c>
      <c r="B89" s="113" t="s">
        <v>3073</v>
      </c>
      <c r="C89" s="42">
        <v>15330</v>
      </c>
      <c r="D89" s="24" t="s">
        <v>2843</v>
      </c>
    </row>
    <row r="90" spans="1:4" s="376" customFormat="1" ht="20.399999999999999" x14ac:dyDescent="0.2">
      <c r="A90" s="113" t="s">
        <v>3072</v>
      </c>
      <c r="B90" s="113" t="s">
        <v>3071</v>
      </c>
      <c r="C90" s="42">
        <v>17700</v>
      </c>
      <c r="D90" s="24" t="s">
        <v>2843</v>
      </c>
    </row>
    <row r="91" spans="1:4" s="376" customFormat="1" ht="20.399999999999999" x14ac:dyDescent="0.2">
      <c r="A91" s="113" t="s">
        <v>3070</v>
      </c>
      <c r="B91" s="113" t="s">
        <v>3069</v>
      </c>
      <c r="C91" s="42">
        <v>111507.5</v>
      </c>
      <c r="D91" s="24" t="s">
        <v>2843</v>
      </c>
    </row>
    <row r="92" spans="1:4" s="376" customFormat="1" ht="20.399999999999999" x14ac:dyDescent="0.2">
      <c r="A92" s="113" t="s">
        <v>3068</v>
      </c>
      <c r="B92" s="113" t="s">
        <v>3067</v>
      </c>
      <c r="C92" s="42">
        <v>12844</v>
      </c>
      <c r="D92" s="24" t="s">
        <v>2843</v>
      </c>
    </row>
    <row r="93" spans="1:4" s="376" customFormat="1" ht="20.399999999999999" x14ac:dyDescent="0.2">
      <c r="A93" s="113" t="s">
        <v>3066</v>
      </c>
      <c r="B93" s="113" t="s">
        <v>3065</v>
      </c>
      <c r="C93" s="42">
        <v>562025.75</v>
      </c>
      <c r="D93" s="24" t="s">
        <v>2843</v>
      </c>
    </row>
    <row r="94" spans="1:4" s="376" customFormat="1" ht="20.399999999999999" x14ac:dyDescent="0.2">
      <c r="A94" s="113" t="s">
        <v>3064</v>
      </c>
      <c r="B94" s="113" t="s">
        <v>3063</v>
      </c>
      <c r="C94" s="42">
        <v>381712</v>
      </c>
      <c r="D94" s="24" t="s">
        <v>2843</v>
      </c>
    </row>
    <row r="95" spans="1:4" s="376" customFormat="1" ht="20.399999999999999" x14ac:dyDescent="0.2">
      <c r="A95" s="113" t="s">
        <v>3062</v>
      </c>
      <c r="B95" s="113" t="s">
        <v>3061</v>
      </c>
      <c r="C95" s="42">
        <v>57744</v>
      </c>
      <c r="D95" s="24" t="s">
        <v>2843</v>
      </c>
    </row>
    <row r="96" spans="1:4" s="376" customFormat="1" ht="20.399999999999999" x14ac:dyDescent="0.2">
      <c r="A96" s="113" t="s">
        <v>3060</v>
      </c>
      <c r="B96" s="113" t="s">
        <v>3059</v>
      </c>
      <c r="C96" s="42">
        <v>39484</v>
      </c>
      <c r="D96" s="24" t="s">
        <v>2843</v>
      </c>
    </row>
    <row r="97" spans="1:4" s="376" customFormat="1" ht="20.399999999999999" x14ac:dyDescent="0.2">
      <c r="A97" s="113" t="s">
        <v>3058</v>
      </c>
      <c r="B97" s="113" t="s">
        <v>3057</v>
      </c>
      <c r="C97" s="42">
        <v>134402</v>
      </c>
      <c r="D97" s="24" t="s">
        <v>2843</v>
      </c>
    </row>
    <row r="98" spans="1:4" s="376" customFormat="1" ht="20.399999999999999" x14ac:dyDescent="0.2">
      <c r="A98" s="113" t="s">
        <v>3056</v>
      </c>
      <c r="B98" s="113" t="s">
        <v>3055</v>
      </c>
      <c r="C98" s="42">
        <v>24420</v>
      </c>
      <c r="D98" s="24" t="s">
        <v>2843</v>
      </c>
    </row>
    <row r="99" spans="1:4" s="376" customFormat="1" ht="20.399999999999999" x14ac:dyDescent="0.2">
      <c r="A99" s="113" t="s">
        <v>3054</v>
      </c>
      <c r="B99" s="113" t="s">
        <v>3053</v>
      </c>
      <c r="C99" s="42">
        <v>101112</v>
      </c>
      <c r="D99" s="24" t="s">
        <v>2843</v>
      </c>
    </row>
    <row r="100" spans="1:4" s="376" customFormat="1" ht="20.399999999999999" x14ac:dyDescent="0.2">
      <c r="A100" s="113" t="s">
        <v>3052</v>
      </c>
      <c r="B100" s="113" t="s">
        <v>3051</v>
      </c>
      <c r="C100" s="42">
        <v>11785</v>
      </c>
      <c r="D100" s="24" t="s">
        <v>2843</v>
      </c>
    </row>
    <row r="101" spans="1:4" s="376" customFormat="1" ht="20.399999999999999" x14ac:dyDescent="0.2">
      <c r="A101" s="113" t="s">
        <v>3050</v>
      </c>
      <c r="B101" s="113" t="s">
        <v>3049</v>
      </c>
      <c r="C101" s="42">
        <v>34330.699999999997</v>
      </c>
      <c r="D101" s="24" t="s">
        <v>2843</v>
      </c>
    </row>
    <row r="102" spans="1:4" s="376" customFormat="1" ht="20.399999999999999" x14ac:dyDescent="0.2">
      <c r="A102" s="113" t="s">
        <v>3048</v>
      </c>
      <c r="B102" s="492" t="s">
        <v>3047</v>
      </c>
      <c r="C102" s="42">
        <v>12880</v>
      </c>
      <c r="D102" s="24" t="s">
        <v>2843</v>
      </c>
    </row>
    <row r="103" spans="1:4" s="376" customFormat="1" ht="20.399999999999999" x14ac:dyDescent="0.2">
      <c r="A103" s="113" t="s">
        <v>3046</v>
      </c>
      <c r="B103" s="113" t="s">
        <v>3045</v>
      </c>
      <c r="C103" s="42">
        <v>92617</v>
      </c>
      <c r="D103" s="24" t="s">
        <v>2843</v>
      </c>
    </row>
    <row r="104" spans="1:4" s="376" customFormat="1" ht="20.399999999999999" x14ac:dyDescent="0.2">
      <c r="A104" s="113" t="s">
        <v>3044</v>
      </c>
      <c r="B104" s="113" t="s">
        <v>3043</v>
      </c>
      <c r="C104" s="42">
        <v>22055</v>
      </c>
      <c r="D104" s="24" t="s">
        <v>2843</v>
      </c>
    </row>
    <row r="105" spans="1:4" s="376" customFormat="1" ht="20.399999999999999" x14ac:dyDescent="0.2">
      <c r="A105" s="113" t="s">
        <v>3042</v>
      </c>
      <c r="B105" s="113" t="s">
        <v>3041</v>
      </c>
      <c r="C105" s="42">
        <v>9486</v>
      </c>
      <c r="D105" s="24" t="s">
        <v>2843</v>
      </c>
    </row>
    <row r="106" spans="1:4" s="376" customFormat="1" ht="20.399999999999999" x14ac:dyDescent="0.2">
      <c r="A106" s="113" t="s">
        <v>3040</v>
      </c>
      <c r="B106" s="113" t="s">
        <v>3039</v>
      </c>
      <c r="C106" s="42">
        <v>198</v>
      </c>
      <c r="D106" s="24" t="s">
        <v>2843</v>
      </c>
    </row>
    <row r="107" spans="1:4" s="376" customFormat="1" ht="20.399999999999999" x14ac:dyDescent="0.2">
      <c r="A107" s="113" t="s">
        <v>3038</v>
      </c>
      <c r="B107" s="113" t="s">
        <v>2956</v>
      </c>
      <c r="C107" s="42">
        <v>59426</v>
      </c>
      <c r="D107" s="24" t="s">
        <v>2843</v>
      </c>
    </row>
    <row r="108" spans="1:4" s="376" customFormat="1" ht="20.399999999999999" x14ac:dyDescent="0.2">
      <c r="A108" s="113" t="s">
        <v>3037</v>
      </c>
      <c r="B108" s="113" t="s">
        <v>3036</v>
      </c>
      <c r="C108" s="42">
        <v>11377</v>
      </c>
      <c r="D108" s="24" t="s">
        <v>2843</v>
      </c>
    </row>
    <row r="109" spans="1:4" s="376" customFormat="1" ht="20.399999999999999" x14ac:dyDescent="0.2">
      <c r="A109" s="113" t="s">
        <v>3035</v>
      </c>
      <c r="B109" s="113" t="s">
        <v>2939</v>
      </c>
      <c r="C109" s="42">
        <v>765628</v>
      </c>
      <c r="D109" s="24" t="s">
        <v>2843</v>
      </c>
    </row>
    <row r="110" spans="1:4" s="376" customFormat="1" ht="20.399999999999999" x14ac:dyDescent="0.2">
      <c r="A110" s="113" t="s">
        <v>3034</v>
      </c>
      <c r="B110" s="113" t="s">
        <v>2937</v>
      </c>
      <c r="C110" s="42">
        <v>86413</v>
      </c>
      <c r="D110" s="24" t="s">
        <v>2843</v>
      </c>
    </row>
    <row r="111" spans="1:4" s="376" customFormat="1" ht="20.399999999999999" x14ac:dyDescent="0.2">
      <c r="A111" s="113" t="s">
        <v>3033</v>
      </c>
      <c r="B111" s="113" t="s">
        <v>2924</v>
      </c>
      <c r="C111" s="42">
        <v>209609</v>
      </c>
      <c r="D111" s="24" t="s">
        <v>2843</v>
      </c>
    </row>
    <row r="112" spans="1:4" s="376" customFormat="1" ht="20.399999999999999" x14ac:dyDescent="0.2">
      <c r="A112" s="113" t="s">
        <v>3032</v>
      </c>
      <c r="B112" s="113" t="s">
        <v>3031</v>
      </c>
      <c r="C112" s="42">
        <v>21151</v>
      </c>
      <c r="D112" s="24" t="s">
        <v>2843</v>
      </c>
    </row>
    <row r="113" spans="1:4" s="376" customFormat="1" ht="20.399999999999999" x14ac:dyDescent="0.2">
      <c r="A113" s="113" t="s">
        <v>3030</v>
      </c>
      <c r="B113" s="113" t="s">
        <v>2916</v>
      </c>
      <c r="C113" s="42">
        <v>202832</v>
      </c>
      <c r="D113" s="24" t="s">
        <v>2843</v>
      </c>
    </row>
    <row r="114" spans="1:4" s="376" customFormat="1" ht="20.399999999999999" x14ac:dyDescent="0.2">
      <c r="A114" s="113" t="s">
        <v>3029</v>
      </c>
      <c r="B114" s="113" t="s">
        <v>2933</v>
      </c>
      <c r="C114" s="42">
        <v>188751</v>
      </c>
      <c r="D114" s="24" t="s">
        <v>2843</v>
      </c>
    </row>
    <row r="115" spans="1:4" s="376" customFormat="1" ht="20.399999999999999" x14ac:dyDescent="0.2">
      <c r="A115" s="113" t="s">
        <v>3028</v>
      </c>
      <c r="B115" s="113" t="s">
        <v>2969</v>
      </c>
      <c r="C115" s="42">
        <v>7857024.7999999998</v>
      </c>
      <c r="D115" s="24" t="s">
        <v>2843</v>
      </c>
    </row>
    <row r="116" spans="1:4" s="376" customFormat="1" ht="20.399999999999999" x14ac:dyDescent="0.2">
      <c r="A116" s="113" t="s">
        <v>3027</v>
      </c>
      <c r="B116" s="113" t="s">
        <v>3026</v>
      </c>
      <c r="C116" s="42">
        <v>23224</v>
      </c>
      <c r="D116" s="24" t="s">
        <v>2843</v>
      </c>
    </row>
    <row r="117" spans="1:4" s="376" customFormat="1" ht="20.399999999999999" x14ac:dyDescent="0.2">
      <c r="A117" s="113" t="s">
        <v>3025</v>
      </c>
      <c r="B117" s="113" t="s">
        <v>2949</v>
      </c>
      <c r="C117" s="42">
        <v>94414</v>
      </c>
      <c r="D117" s="24" t="s">
        <v>2843</v>
      </c>
    </row>
    <row r="118" spans="1:4" s="376" customFormat="1" ht="20.399999999999999" x14ac:dyDescent="0.2">
      <c r="A118" s="113" t="s">
        <v>3024</v>
      </c>
      <c r="B118" s="113" t="s">
        <v>3023</v>
      </c>
      <c r="C118" s="42">
        <v>55816</v>
      </c>
      <c r="D118" s="24" t="s">
        <v>2843</v>
      </c>
    </row>
    <row r="119" spans="1:4" s="376" customFormat="1" ht="20.399999999999999" x14ac:dyDescent="0.2">
      <c r="A119" s="113" t="s">
        <v>3022</v>
      </c>
      <c r="B119" s="113" t="s">
        <v>3021</v>
      </c>
      <c r="C119" s="42">
        <v>99883</v>
      </c>
      <c r="D119" s="24" t="s">
        <v>2843</v>
      </c>
    </row>
    <row r="120" spans="1:4" s="376" customFormat="1" ht="20.399999999999999" x14ac:dyDescent="0.2">
      <c r="A120" s="113" t="s">
        <v>3020</v>
      </c>
      <c r="B120" s="113" t="s">
        <v>3019</v>
      </c>
      <c r="C120" s="42">
        <v>76321</v>
      </c>
      <c r="D120" s="24" t="s">
        <v>2843</v>
      </c>
    </row>
    <row r="121" spans="1:4" s="376" customFormat="1" ht="20.399999999999999" x14ac:dyDescent="0.2">
      <c r="A121" s="113" t="s">
        <v>3018</v>
      </c>
      <c r="B121" s="113" t="s">
        <v>3017</v>
      </c>
      <c r="C121" s="42">
        <v>15703</v>
      </c>
      <c r="D121" s="24" t="s">
        <v>2843</v>
      </c>
    </row>
    <row r="122" spans="1:4" s="376" customFormat="1" ht="20.399999999999999" x14ac:dyDescent="0.2">
      <c r="A122" s="113" t="s">
        <v>3016</v>
      </c>
      <c r="B122" s="113" t="s">
        <v>3015</v>
      </c>
      <c r="C122" s="42">
        <v>652</v>
      </c>
      <c r="D122" s="24" t="s">
        <v>2843</v>
      </c>
    </row>
    <row r="123" spans="1:4" s="376" customFormat="1" ht="20.399999999999999" x14ac:dyDescent="0.2">
      <c r="A123" s="113" t="s">
        <v>3014</v>
      </c>
      <c r="B123" s="113" t="s">
        <v>3013</v>
      </c>
      <c r="C123" s="42">
        <v>301</v>
      </c>
      <c r="D123" s="24" t="s">
        <v>2843</v>
      </c>
    </row>
    <row r="124" spans="1:4" s="376" customFormat="1" ht="20.399999999999999" x14ac:dyDescent="0.2">
      <c r="A124" s="113" t="s">
        <v>3012</v>
      </c>
      <c r="B124" s="113" t="s">
        <v>3011</v>
      </c>
      <c r="C124" s="42">
        <v>36989</v>
      </c>
      <c r="D124" s="24" t="s">
        <v>2843</v>
      </c>
    </row>
    <row r="125" spans="1:4" s="376" customFormat="1" ht="20.399999999999999" x14ac:dyDescent="0.2">
      <c r="A125" s="113" t="s">
        <v>3010</v>
      </c>
      <c r="B125" s="113" t="s">
        <v>3009</v>
      </c>
      <c r="C125" s="42">
        <v>258921</v>
      </c>
      <c r="D125" s="24" t="s">
        <v>2843</v>
      </c>
    </row>
    <row r="126" spans="1:4" s="376" customFormat="1" ht="20.399999999999999" x14ac:dyDescent="0.2">
      <c r="A126" s="113" t="s">
        <v>3008</v>
      </c>
      <c r="B126" s="113" t="s">
        <v>3007</v>
      </c>
      <c r="C126" s="42">
        <v>74748</v>
      </c>
      <c r="D126" s="24" t="s">
        <v>2843</v>
      </c>
    </row>
    <row r="127" spans="1:4" s="376" customFormat="1" ht="20.399999999999999" x14ac:dyDescent="0.2">
      <c r="A127" s="113" t="s">
        <v>3006</v>
      </c>
      <c r="B127" s="113" t="s">
        <v>2947</v>
      </c>
      <c r="C127" s="42">
        <v>827912</v>
      </c>
      <c r="D127" s="24" t="s">
        <v>2843</v>
      </c>
    </row>
    <row r="128" spans="1:4" s="376" customFormat="1" ht="20.399999999999999" x14ac:dyDescent="0.2">
      <c r="A128" s="113" t="s">
        <v>3005</v>
      </c>
      <c r="B128" s="113" t="s">
        <v>3004</v>
      </c>
      <c r="C128" s="42">
        <v>98126</v>
      </c>
      <c r="D128" s="24" t="s">
        <v>2843</v>
      </c>
    </row>
    <row r="129" spans="1:4" s="376" customFormat="1" ht="20.399999999999999" x14ac:dyDescent="0.2">
      <c r="A129" s="113" t="s">
        <v>3003</v>
      </c>
      <c r="B129" s="113" t="s">
        <v>3002</v>
      </c>
      <c r="C129" s="42">
        <v>72445</v>
      </c>
      <c r="D129" s="24" t="s">
        <v>2843</v>
      </c>
    </row>
    <row r="130" spans="1:4" s="376" customFormat="1" ht="20.399999999999999" x14ac:dyDescent="0.2">
      <c r="A130" s="113" t="s">
        <v>3001</v>
      </c>
      <c r="B130" s="113" t="s">
        <v>3000</v>
      </c>
      <c r="C130" s="42">
        <v>108576</v>
      </c>
      <c r="D130" s="24" t="s">
        <v>2843</v>
      </c>
    </row>
    <row r="131" spans="1:4" s="376" customFormat="1" ht="20.399999999999999" x14ac:dyDescent="0.2">
      <c r="A131" s="113" t="s">
        <v>2999</v>
      </c>
      <c r="B131" s="113" t="s">
        <v>2998</v>
      </c>
      <c r="C131" s="42">
        <v>66912</v>
      </c>
      <c r="D131" s="24" t="s">
        <v>2843</v>
      </c>
    </row>
    <row r="132" spans="1:4" s="376" customFormat="1" ht="20.399999999999999" x14ac:dyDescent="0.2">
      <c r="A132" s="113" t="s">
        <v>2997</v>
      </c>
      <c r="B132" s="113" t="s">
        <v>1231</v>
      </c>
      <c r="C132" s="42">
        <v>109297</v>
      </c>
      <c r="D132" s="24" t="s">
        <v>2843</v>
      </c>
    </row>
    <row r="133" spans="1:4" s="376" customFormat="1" ht="20.399999999999999" x14ac:dyDescent="0.2">
      <c r="A133" s="113" t="s">
        <v>2996</v>
      </c>
      <c r="B133" s="113" t="s">
        <v>2995</v>
      </c>
      <c r="C133" s="42">
        <v>22606</v>
      </c>
      <c r="D133" s="24" t="s">
        <v>2843</v>
      </c>
    </row>
    <row r="134" spans="1:4" s="376" customFormat="1" ht="20.399999999999999" x14ac:dyDescent="0.2">
      <c r="A134" s="113" t="s">
        <v>2994</v>
      </c>
      <c r="B134" s="113" t="s">
        <v>2993</v>
      </c>
      <c r="C134" s="42">
        <v>21080</v>
      </c>
      <c r="D134" s="24" t="s">
        <v>2843</v>
      </c>
    </row>
    <row r="135" spans="1:4" s="376" customFormat="1" ht="20.399999999999999" x14ac:dyDescent="0.2">
      <c r="A135" s="113" t="s">
        <v>2992</v>
      </c>
      <c r="B135" s="113" t="s">
        <v>2991</v>
      </c>
      <c r="C135" s="42">
        <v>480</v>
      </c>
      <c r="D135" s="24" t="s">
        <v>2843</v>
      </c>
    </row>
    <row r="136" spans="1:4" s="376" customFormat="1" ht="20.399999999999999" x14ac:dyDescent="0.2">
      <c r="A136" s="113" t="s">
        <v>2990</v>
      </c>
      <c r="B136" s="113" t="s">
        <v>2989</v>
      </c>
      <c r="C136" s="42">
        <v>1380</v>
      </c>
      <c r="D136" s="24" t="s">
        <v>2843</v>
      </c>
    </row>
    <row r="137" spans="1:4" s="376" customFormat="1" ht="20.399999999999999" x14ac:dyDescent="0.2">
      <c r="A137" s="113" t="s">
        <v>2988</v>
      </c>
      <c r="B137" s="113" t="s">
        <v>2987</v>
      </c>
      <c r="C137" s="42">
        <v>120</v>
      </c>
      <c r="D137" s="24" t="s">
        <v>2843</v>
      </c>
    </row>
    <row r="138" spans="1:4" s="376" customFormat="1" ht="20.399999999999999" x14ac:dyDescent="0.2">
      <c r="A138" s="113" t="s">
        <v>2986</v>
      </c>
      <c r="B138" s="113" t="s">
        <v>2985</v>
      </c>
      <c r="C138" s="42">
        <v>2589</v>
      </c>
      <c r="D138" s="24" t="s">
        <v>2843</v>
      </c>
    </row>
    <row r="139" spans="1:4" s="376" customFormat="1" ht="20.399999999999999" x14ac:dyDescent="0.2">
      <c r="A139" s="113" t="s">
        <v>2984</v>
      </c>
      <c r="B139" s="113" t="s">
        <v>2983</v>
      </c>
      <c r="C139" s="42">
        <v>2933</v>
      </c>
      <c r="D139" s="24" t="s">
        <v>2843</v>
      </c>
    </row>
    <row r="140" spans="1:4" s="376" customFormat="1" ht="20.399999999999999" x14ac:dyDescent="0.2">
      <c r="A140" s="113" t="s">
        <v>2982</v>
      </c>
      <c r="B140" s="113" t="s">
        <v>2981</v>
      </c>
      <c r="C140" s="42">
        <v>1110</v>
      </c>
      <c r="D140" s="24" t="s">
        <v>2843</v>
      </c>
    </row>
    <row r="141" spans="1:4" s="376" customFormat="1" ht="20.399999999999999" x14ac:dyDescent="0.2">
      <c r="A141" s="113" t="s">
        <v>2980</v>
      </c>
      <c r="B141" s="113" t="s">
        <v>2979</v>
      </c>
      <c r="C141" s="42">
        <v>450</v>
      </c>
      <c r="D141" s="24" t="s">
        <v>2843</v>
      </c>
    </row>
    <row r="142" spans="1:4" s="376" customFormat="1" ht="20.399999999999999" x14ac:dyDescent="0.2">
      <c r="A142" s="113" t="s">
        <v>2978</v>
      </c>
      <c r="B142" s="113" t="s">
        <v>2977</v>
      </c>
      <c r="C142" s="42">
        <v>8183</v>
      </c>
      <c r="D142" s="24" t="s">
        <v>2843</v>
      </c>
    </row>
    <row r="143" spans="1:4" s="376" customFormat="1" ht="20.399999999999999" x14ac:dyDescent="0.2">
      <c r="A143" s="113" t="s">
        <v>2976</v>
      </c>
      <c r="B143" s="113" t="s">
        <v>2975</v>
      </c>
      <c r="C143" s="42">
        <v>43691</v>
      </c>
      <c r="D143" s="24" t="s">
        <v>2843</v>
      </c>
    </row>
    <row r="144" spans="1:4" s="376" customFormat="1" ht="20.399999999999999" x14ac:dyDescent="0.2">
      <c r="A144" s="113" t="s">
        <v>2974</v>
      </c>
      <c r="B144" s="113" t="s">
        <v>2939</v>
      </c>
      <c r="C144" s="42">
        <v>113563</v>
      </c>
      <c r="D144" s="24" t="s">
        <v>2843</v>
      </c>
    </row>
    <row r="145" spans="1:4" s="376" customFormat="1" ht="20.399999999999999" x14ac:dyDescent="0.2">
      <c r="A145" s="113" t="s">
        <v>2973</v>
      </c>
      <c r="B145" s="113" t="s">
        <v>2924</v>
      </c>
      <c r="C145" s="42">
        <v>29762</v>
      </c>
      <c r="D145" s="24" t="s">
        <v>2843</v>
      </c>
    </row>
    <row r="146" spans="1:4" s="376" customFormat="1" ht="20.399999999999999" x14ac:dyDescent="0.2">
      <c r="A146" s="113" t="s">
        <v>2972</v>
      </c>
      <c r="B146" s="113" t="s">
        <v>2916</v>
      </c>
      <c r="C146" s="42">
        <v>42185</v>
      </c>
      <c r="D146" s="24" t="s">
        <v>2843</v>
      </c>
    </row>
    <row r="147" spans="1:4" s="376" customFormat="1" ht="20.399999999999999" x14ac:dyDescent="0.2">
      <c r="A147" s="113" t="s">
        <v>2971</v>
      </c>
      <c r="B147" s="113" t="s">
        <v>2933</v>
      </c>
      <c r="C147" s="42">
        <v>26763</v>
      </c>
      <c r="D147" s="24" t="s">
        <v>2843</v>
      </c>
    </row>
    <row r="148" spans="1:4" s="376" customFormat="1" ht="20.399999999999999" x14ac:dyDescent="0.2">
      <c r="A148" s="113" t="s">
        <v>2970</v>
      </c>
      <c r="B148" s="113" t="s">
        <v>2969</v>
      </c>
      <c r="C148" s="42">
        <v>4463483</v>
      </c>
      <c r="D148" s="24" t="s">
        <v>2843</v>
      </c>
    </row>
    <row r="149" spans="1:4" s="376" customFormat="1" ht="20.399999999999999" x14ac:dyDescent="0.2">
      <c r="A149" s="113" t="s">
        <v>2968</v>
      </c>
      <c r="B149" s="113" t="s">
        <v>2949</v>
      </c>
      <c r="C149" s="42">
        <v>19959</v>
      </c>
      <c r="D149" s="24" t="s">
        <v>2843</v>
      </c>
    </row>
    <row r="150" spans="1:4" s="376" customFormat="1" ht="20.399999999999999" x14ac:dyDescent="0.2">
      <c r="A150" s="113" t="s">
        <v>2967</v>
      </c>
      <c r="B150" s="113" t="s">
        <v>2966</v>
      </c>
      <c r="C150" s="42">
        <v>2259</v>
      </c>
      <c r="D150" s="24" t="s">
        <v>2843</v>
      </c>
    </row>
    <row r="151" spans="1:4" s="376" customFormat="1" ht="20.399999999999999" x14ac:dyDescent="0.2">
      <c r="A151" s="113" t="s">
        <v>2965</v>
      </c>
      <c r="B151" s="113" t="s">
        <v>2947</v>
      </c>
      <c r="C151" s="42">
        <v>90554</v>
      </c>
      <c r="D151" s="24" t="s">
        <v>2843</v>
      </c>
    </row>
    <row r="152" spans="1:4" s="376" customFormat="1" ht="20.399999999999999" x14ac:dyDescent="0.2">
      <c r="A152" s="113" t="s">
        <v>2964</v>
      </c>
      <c r="B152" s="113" t="s">
        <v>2943</v>
      </c>
      <c r="C152" s="42">
        <v>7204</v>
      </c>
      <c r="D152" s="24" t="s">
        <v>2843</v>
      </c>
    </row>
    <row r="153" spans="1:4" s="376" customFormat="1" ht="20.399999999999999" x14ac:dyDescent="0.2">
      <c r="A153" s="113" t="s">
        <v>2963</v>
      </c>
      <c r="B153" s="113" t="s">
        <v>2962</v>
      </c>
      <c r="C153" s="42">
        <v>24413</v>
      </c>
      <c r="D153" s="24" t="s">
        <v>2843</v>
      </c>
    </row>
    <row r="154" spans="1:4" s="376" customFormat="1" ht="20.399999999999999" x14ac:dyDescent="0.2">
      <c r="A154" s="113" t="s">
        <v>2961</v>
      </c>
      <c r="B154" s="113" t="s">
        <v>2960</v>
      </c>
      <c r="C154" s="42">
        <v>8476</v>
      </c>
      <c r="D154" s="24" t="s">
        <v>2843</v>
      </c>
    </row>
    <row r="155" spans="1:4" s="376" customFormat="1" ht="20.399999999999999" x14ac:dyDescent="0.2">
      <c r="A155" s="113" t="s">
        <v>2959</v>
      </c>
      <c r="B155" s="113" t="s">
        <v>2958</v>
      </c>
      <c r="C155" s="42">
        <v>2398</v>
      </c>
      <c r="D155" s="24" t="s">
        <v>2843</v>
      </c>
    </row>
    <row r="156" spans="1:4" s="376" customFormat="1" ht="20.399999999999999" x14ac:dyDescent="0.2">
      <c r="A156" s="113" t="s">
        <v>2957</v>
      </c>
      <c r="B156" s="113" t="s">
        <v>2956</v>
      </c>
      <c r="C156" s="42">
        <v>21647</v>
      </c>
      <c r="D156" s="24" t="s">
        <v>2843</v>
      </c>
    </row>
    <row r="157" spans="1:4" s="376" customFormat="1" ht="20.399999999999999" x14ac:dyDescent="0.2">
      <c r="A157" s="113" t="s">
        <v>2955</v>
      </c>
      <c r="B157" s="113" t="s">
        <v>2939</v>
      </c>
      <c r="C157" s="42">
        <v>204276</v>
      </c>
      <c r="D157" s="24" t="s">
        <v>2843</v>
      </c>
    </row>
    <row r="158" spans="1:4" s="376" customFormat="1" ht="20.399999999999999" x14ac:dyDescent="0.2">
      <c r="A158" s="113" t="s">
        <v>2954</v>
      </c>
      <c r="B158" s="113" t="s">
        <v>2924</v>
      </c>
      <c r="C158" s="42">
        <v>66668</v>
      </c>
      <c r="D158" s="24" t="s">
        <v>2843</v>
      </c>
    </row>
    <row r="159" spans="1:4" s="376" customFormat="1" ht="20.399999999999999" x14ac:dyDescent="0.2">
      <c r="A159" s="113" t="s">
        <v>2953</v>
      </c>
      <c r="B159" s="113" t="s">
        <v>2916</v>
      </c>
      <c r="C159" s="42">
        <v>55501</v>
      </c>
      <c r="D159" s="24" t="s">
        <v>2843</v>
      </c>
    </row>
    <row r="160" spans="1:4" s="376" customFormat="1" ht="20.399999999999999" x14ac:dyDescent="0.2">
      <c r="A160" s="113" t="s">
        <v>2952</v>
      </c>
      <c r="B160" s="113" t="s">
        <v>2951</v>
      </c>
      <c r="C160" s="42">
        <v>16300</v>
      </c>
      <c r="D160" s="24" t="s">
        <v>2843</v>
      </c>
    </row>
    <row r="161" spans="1:4" s="376" customFormat="1" ht="20.399999999999999" x14ac:dyDescent="0.2">
      <c r="A161" s="113" t="s">
        <v>2950</v>
      </c>
      <c r="B161" s="113" t="s">
        <v>2949</v>
      </c>
      <c r="C161" s="42">
        <v>6055</v>
      </c>
      <c r="D161" s="24" t="s">
        <v>2843</v>
      </c>
    </row>
    <row r="162" spans="1:4" s="376" customFormat="1" ht="20.399999999999999" x14ac:dyDescent="0.2">
      <c r="A162" s="113" t="s">
        <v>2948</v>
      </c>
      <c r="B162" s="113" t="s">
        <v>2947</v>
      </c>
      <c r="C162" s="42">
        <v>90046</v>
      </c>
      <c r="D162" s="24" t="s">
        <v>2843</v>
      </c>
    </row>
    <row r="163" spans="1:4" s="376" customFormat="1" ht="20.399999999999999" x14ac:dyDescent="0.2">
      <c r="A163" s="113" t="s">
        <v>2946</v>
      </c>
      <c r="B163" s="113" t="s">
        <v>2945</v>
      </c>
      <c r="C163" s="42">
        <v>540</v>
      </c>
      <c r="D163" s="24" t="s">
        <v>2843</v>
      </c>
    </row>
    <row r="164" spans="1:4" s="376" customFormat="1" ht="20.399999999999999" x14ac:dyDescent="0.2">
      <c r="A164" s="113" t="s">
        <v>2944</v>
      </c>
      <c r="B164" s="113" t="s">
        <v>2943</v>
      </c>
      <c r="C164" s="42">
        <v>29698</v>
      </c>
      <c r="D164" s="24" t="s">
        <v>2843</v>
      </c>
    </row>
    <row r="165" spans="1:4" s="376" customFormat="1" ht="20.399999999999999" x14ac:dyDescent="0.2">
      <c r="A165" s="113" t="s">
        <v>2942</v>
      </c>
      <c r="B165" s="113" t="s">
        <v>2941</v>
      </c>
      <c r="C165" s="42">
        <v>420</v>
      </c>
      <c r="D165" s="24" t="s">
        <v>2843</v>
      </c>
    </row>
    <row r="166" spans="1:4" s="376" customFormat="1" ht="20.399999999999999" x14ac:dyDescent="0.2">
      <c r="A166" s="113" t="s">
        <v>2940</v>
      </c>
      <c r="B166" s="113" t="s">
        <v>2939</v>
      </c>
      <c r="C166" s="42">
        <v>24325</v>
      </c>
      <c r="D166" s="24" t="s">
        <v>2843</v>
      </c>
    </row>
    <row r="167" spans="1:4" s="376" customFormat="1" ht="20.399999999999999" x14ac:dyDescent="0.2">
      <c r="A167" s="113" t="s">
        <v>2938</v>
      </c>
      <c r="B167" s="113" t="s">
        <v>2937</v>
      </c>
      <c r="C167" s="42">
        <v>69407</v>
      </c>
      <c r="D167" s="24" t="s">
        <v>2843</v>
      </c>
    </row>
    <row r="168" spans="1:4" s="376" customFormat="1" ht="20.399999999999999" x14ac:dyDescent="0.2">
      <c r="A168" s="113" t="s">
        <v>2936</v>
      </c>
      <c r="B168" s="113" t="s">
        <v>2924</v>
      </c>
      <c r="C168" s="42">
        <v>24567</v>
      </c>
      <c r="D168" s="24" t="s">
        <v>2843</v>
      </c>
    </row>
    <row r="169" spans="1:4" s="376" customFormat="1" ht="20.399999999999999" x14ac:dyDescent="0.2">
      <c r="A169" s="113" t="s">
        <v>2935</v>
      </c>
      <c r="B169" s="113" t="s">
        <v>2916</v>
      </c>
      <c r="C169" s="42">
        <v>15134</v>
      </c>
      <c r="D169" s="24" t="s">
        <v>2843</v>
      </c>
    </row>
    <row r="170" spans="1:4" s="376" customFormat="1" ht="20.399999999999999" x14ac:dyDescent="0.2">
      <c r="A170" s="113" t="s">
        <v>2934</v>
      </c>
      <c r="B170" s="113" t="s">
        <v>2933</v>
      </c>
      <c r="C170" s="42">
        <v>1606</v>
      </c>
      <c r="D170" s="24" t="s">
        <v>2843</v>
      </c>
    </row>
    <row r="171" spans="1:4" s="376" customFormat="1" ht="20.399999999999999" x14ac:dyDescent="0.2">
      <c r="A171" s="113" t="s">
        <v>2932</v>
      </c>
      <c r="B171" s="113" t="s">
        <v>2911</v>
      </c>
      <c r="C171" s="42">
        <v>63186</v>
      </c>
      <c r="D171" s="24" t="s">
        <v>2843</v>
      </c>
    </row>
    <row r="172" spans="1:4" s="376" customFormat="1" ht="20.399999999999999" x14ac:dyDescent="0.2">
      <c r="A172" s="113" t="s">
        <v>2931</v>
      </c>
      <c r="B172" s="113" t="s">
        <v>2930</v>
      </c>
      <c r="C172" s="42">
        <v>1959</v>
      </c>
      <c r="D172" s="24" t="s">
        <v>2843</v>
      </c>
    </row>
    <row r="173" spans="1:4" s="376" customFormat="1" ht="20.399999999999999" x14ac:dyDescent="0.2">
      <c r="A173" s="113" t="s">
        <v>2929</v>
      </c>
      <c r="B173" s="113" t="s">
        <v>2928</v>
      </c>
      <c r="C173" s="42">
        <v>960</v>
      </c>
      <c r="D173" s="24" t="s">
        <v>2843</v>
      </c>
    </row>
    <row r="174" spans="1:4" s="376" customFormat="1" ht="20.399999999999999" x14ac:dyDescent="0.2">
      <c r="A174" s="113" t="s">
        <v>2927</v>
      </c>
      <c r="B174" s="113" t="s">
        <v>2926</v>
      </c>
      <c r="C174" s="42">
        <v>873</v>
      </c>
      <c r="D174" s="24" t="s">
        <v>2843</v>
      </c>
    </row>
    <row r="175" spans="1:4" s="376" customFormat="1" ht="20.399999999999999" x14ac:dyDescent="0.2">
      <c r="A175" s="113" t="s">
        <v>2925</v>
      </c>
      <c r="B175" s="113" t="s">
        <v>2924</v>
      </c>
      <c r="C175" s="42">
        <v>5162</v>
      </c>
      <c r="D175" s="24" t="s">
        <v>2843</v>
      </c>
    </row>
    <row r="176" spans="1:4" s="376" customFormat="1" ht="20.399999999999999" x14ac:dyDescent="0.2">
      <c r="A176" s="113" t="s">
        <v>2923</v>
      </c>
      <c r="B176" s="113" t="s">
        <v>2916</v>
      </c>
      <c r="C176" s="42">
        <v>21222</v>
      </c>
      <c r="D176" s="24" t="s">
        <v>2843</v>
      </c>
    </row>
    <row r="177" spans="1:4" s="376" customFormat="1" ht="20.399999999999999" x14ac:dyDescent="0.2">
      <c r="A177" s="113" t="s">
        <v>2922</v>
      </c>
      <c r="B177" s="113" t="s">
        <v>2921</v>
      </c>
      <c r="C177" s="42">
        <v>71254</v>
      </c>
      <c r="D177" s="24" t="s">
        <v>2843</v>
      </c>
    </row>
    <row r="178" spans="1:4" s="376" customFormat="1" ht="20.399999999999999" x14ac:dyDescent="0.2">
      <c r="A178" s="113" t="s">
        <v>2920</v>
      </c>
      <c r="B178" s="113" t="s">
        <v>1231</v>
      </c>
      <c r="C178" s="42">
        <v>810</v>
      </c>
      <c r="D178" s="24" t="s">
        <v>2843</v>
      </c>
    </row>
    <row r="179" spans="1:4" s="376" customFormat="1" ht="20.399999999999999" x14ac:dyDescent="0.2">
      <c r="A179" s="113" t="s">
        <v>2919</v>
      </c>
      <c r="B179" s="113" t="s">
        <v>2918</v>
      </c>
      <c r="C179" s="42">
        <v>3616</v>
      </c>
      <c r="D179" s="24" t="s">
        <v>2843</v>
      </c>
    </row>
    <row r="180" spans="1:4" s="376" customFormat="1" ht="20.399999999999999" x14ac:dyDescent="0.2">
      <c r="A180" s="113" t="s">
        <v>2917</v>
      </c>
      <c r="B180" s="113" t="s">
        <v>2916</v>
      </c>
      <c r="C180" s="42">
        <v>960</v>
      </c>
      <c r="D180" s="24" t="s">
        <v>2843</v>
      </c>
    </row>
    <row r="181" spans="1:4" s="376" customFormat="1" ht="20.399999999999999" x14ac:dyDescent="0.2">
      <c r="A181" s="113" t="s">
        <v>2915</v>
      </c>
      <c r="B181" s="113" t="s">
        <v>2911</v>
      </c>
      <c r="C181" s="42">
        <v>43397</v>
      </c>
      <c r="D181" s="24" t="s">
        <v>2843</v>
      </c>
    </row>
    <row r="182" spans="1:4" s="376" customFormat="1" ht="20.399999999999999" x14ac:dyDescent="0.2">
      <c r="A182" s="113" t="s">
        <v>2914</v>
      </c>
      <c r="B182" s="113" t="s">
        <v>2913</v>
      </c>
      <c r="C182" s="42">
        <v>45</v>
      </c>
      <c r="D182" s="24" t="s">
        <v>2843</v>
      </c>
    </row>
    <row r="183" spans="1:4" s="376" customFormat="1" ht="20.399999999999999" x14ac:dyDescent="0.2">
      <c r="A183" s="113" t="s">
        <v>2912</v>
      </c>
      <c r="B183" s="113" t="s">
        <v>2911</v>
      </c>
      <c r="C183" s="42">
        <v>633.5</v>
      </c>
      <c r="D183" s="24" t="s">
        <v>2843</v>
      </c>
    </row>
    <row r="184" spans="1:4" s="376" customFormat="1" ht="20.399999999999999" x14ac:dyDescent="0.2">
      <c r="A184" s="113" t="s">
        <v>2910</v>
      </c>
      <c r="B184" s="113" t="s">
        <v>2909</v>
      </c>
      <c r="C184" s="42">
        <v>2335.5</v>
      </c>
      <c r="D184" s="24" t="s">
        <v>2843</v>
      </c>
    </row>
    <row r="185" spans="1:4" s="376" customFormat="1" ht="20.399999999999999" x14ac:dyDescent="0.2">
      <c r="A185" s="113" t="s">
        <v>2908</v>
      </c>
      <c r="B185" s="113" t="s">
        <v>2907</v>
      </c>
      <c r="C185" s="42">
        <v>11157</v>
      </c>
      <c r="D185" s="24" t="s">
        <v>2843</v>
      </c>
    </row>
    <row r="186" spans="1:4" s="376" customFormat="1" ht="20.399999999999999" x14ac:dyDescent="0.2">
      <c r="A186" s="113" t="s">
        <v>2906</v>
      </c>
      <c r="B186" s="113" t="s">
        <v>2888</v>
      </c>
      <c r="C186" s="42">
        <v>1031444</v>
      </c>
      <c r="D186" s="24" t="s">
        <v>2843</v>
      </c>
    </row>
    <row r="187" spans="1:4" s="376" customFormat="1" ht="20.399999999999999" x14ac:dyDescent="0.2">
      <c r="A187" s="113" t="s">
        <v>2905</v>
      </c>
      <c r="B187" s="113" t="s">
        <v>2904</v>
      </c>
      <c r="C187" s="42">
        <v>222974</v>
      </c>
      <c r="D187" s="24" t="s">
        <v>2843</v>
      </c>
    </row>
    <row r="188" spans="1:4" s="376" customFormat="1" ht="20.399999999999999" x14ac:dyDescent="0.2">
      <c r="A188" s="113" t="s">
        <v>2903</v>
      </c>
      <c r="B188" s="113" t="s">
        <v>2902</v>
      </c>
      <c r="C188" s="42">
        <v>198690</v>
      </c>
      <c r="D188" s="24" t="s">
        <v>2843</v>
      </c>
    </row>
    <row r="189" spans="1:4" s="376" customFormat="1" ht="20.399999999999999" x14ac:dyDescent="0.2">
      <c r="A189" s="113" t="s">
        <v>2901</v>
      </c>
      <c r="B189" s="113" t="s">
        <v>2900</v>
      </c>
      <c r="C189" s="42">
        <v>55638</v>
      </c>
      <c r="D189" s="24" t="s">
        <v>2843</v>
      </c>
    </row>
    <row r="190" spans="1:4" s="376" customFormat="1" ht="20.399999999999999" x14ac:dyDescent="0.2">
      <c r="A190" s="113" t="s">
        <v>2899</v>
      </c>
      <c r="B190" s="113" t="s">
        <v>2898</v>
      </c>
      <c r="C190" s="42">
        <v>55986</v>
      </c>
      <c r="D190" s="24" t="s">
        <v>2843</v>
      </c>
    </row>
    <row r="191" spans="1:4" s="376" customFormat="1" ht="20.399999999999999" x14ac:dyDescent="0.2">
      <c r="A191" s="113" t="s">
        <v>2897</v>
      </c>
      <c r="B191" s="113" t="s">
        <v>2896</v>
      </c>
      <c r="C191" s="42">
        <v>33689</v>
      </c>
      <c r="D191" s="24" t="s">
        <v>2843</v>
      </c>
    </row>
    <row r="192" spans="1:4" s="376" customFormat="1" ht="20.399999999999999" x14ac:dyDescent="0.2">
      <c r="A192" s="113" t="s">
        <v>2895</v>
      </c>
      <c r="B192" s="113" t="s">
        <v>2894</v>
      </c>
      <c r="C192" s="42">
        <v>10512.5</v>
      </c>
      <c r="D192" s="24" t="s">
        <v>2843</v>
      </c>
    </row>
    <row r="193" spans="1:6" s="376" customFormat="1" ht="20.399999999999999" x14ac:dyDescent="0.2">
      <c r="A193" s="113" t="s">
        <v>2893</v>
      </c>
      <c r="B193" s="113" t="s">
        <v>2892</v>
      </c>
      <c r="C193" s="42">
        <v>650</v>
      </c>
      <c r="D193" s="24" t="s">
        <v>2843</v>
      </c>
    </row>
    <row r="194" spans="1:6" s="376" customFormat="1" ht="20.399999999999999" x14ac:dyDescent="0.2">
      <c r="A194" s="113" t="s">
        <v>2891</v>
      </c>
      <c r="B194" s="113" t="s">
        <v>2890</v>
      </c>
      <c r="C194" s="42">
        <v>146678</v>
      </c>
      <c r="D194" s="24" t="s">
        <v>2843</v>
      </c>
    </row>
    <row r="195" spans="1:6" s="376" customFormat="1" ht="20.399999999999999" x14ac:dyDescent="0.2">
      <c r="A195" s="113" t="s">
        <v>2889</v>
      </c>
      <c r="B195" s="113" t="s">
        <v>2888</v>
      </c>
      <c r="C195" s="42">
        <v>185161</v>
      </c>
      <c r="D195" s="24" t="s">
        <v>2843</v>
      </c>
    </row>
    <row r="196" spans="1:6" s="376" customFormat="1" ht="20.399999999999999" x14ac:dyDescent="0.2">
      <c r="A196" s="113" t="s">
        <v>2887</v>
      </c>
      <c r="B196" s="113" t="s">
        <v>2886</v>
      </c>
      <c r="C196" s="42">
        <v>849</v>
      </c>
      <c r="D196" s="24" t="s">
        <v>2843</v>
      </c>
    </row>
    <row r="197" spans="1:6" s="376" customFormat="1" ht="20.399999999999999" x14ac:dyDescent="0.2">
      <c r="A197" s="113" t="s">
        <v>2885</v>
      </c>
      <c r="B197" s="113" t="s">
        <v>2884</v>
      </c>
      <c r="C197" s="42">
        <v>675</v>
      </c>
      <c r="D197" s="24" t="s">
        <v>2843</v>
      </c>
    </row>
    <row r="198" spans="1:6" s="376" customFormat="1" ht="20.399999999999999" x14ac:dyDescent="0.2">
      <c r="A198" s="113" t="s">
        <v>2883</v>
      </c>
      <c r="B198" s="113" t="s">
        <v>2882</v>
      </c>
      <c r="C198" s="42">
        <v>99300</v>
      </c>
      <c r="D198" s="24" t="s">
        <v>2843</v>
      </c>
    </row>
    <row r="199" spans="1:6" s="376" customFormat="1" ht="20.399999999999999" x14ac:dyDescent="0.2">
      <c r="A199" s="113" t="s">
        <v>2881</v>
      </c>
      <c r="B199" s="113" t="s">
        <v>2880</v>
      </c>
      <c r="C199" s="42">
        <v>3000</v>
      </c>
      <c r="D199" s="24" t="s">
        <v>2843</v>
      </c>
    </row>
    <row r="200" spans="1:6" s="376" customFormat="1" ht="20.399999999999999" x14ac:dyDescent="0.2">
      <c r="A200" s="113" t="s">
        <v>2879</v>
      </c>
      <c r="B200" s="113" t="s">
        <v>2878</v>
      </c>
      <c r="C200" s="42">
        <v>3606630.01</v>
      </c>
      <c r="D200" s="24" t="s">
        <v>2843</v>
      </c>
    </row>
    <row r="201" spans="1:6" s="376" customFormat="1" ht="20.399999999999999" x14ac:dyDescent="0.2">
      <c r="A201" s="113" t="s">
        <v>2877</v>
      </c>
      <c r="B201" s="113" t="s">
        <v>2876</v>
      </c>
      <c r="C201" s="42">
        <v>48000</v>
      </c>
      <c r="D201" s="24" t="s">
        <v>2843</v>
      </c>
    </row>
    <row r="202" spans="1:6" s="376" customFormat="1" ht="20.399999999999999" x14ac:dyDescent="0.2">
      <c r="A202" s="113" t="s">
        <v>2875</v>
      </c>
      <c r="B202" s="113" t="s">
        <v>2874</v>
      </c>
      <c r="C202" s="42">
        <v>4900</v>
      </c>
      <c r="D202" s="24" t="s">
        <v>2843</v>
      </c>
    </row>
    <row r="203" spans="1:6" s="376" customFormat="1" ht="20.399999999999999" x14ac:dyDescent="0.2">
      <c r="A203" s="113" t="s">
        <v>2873</v>
      </c>
      <c r="B203" s="113" t="s">
        <v>2872</v>
      </c>
      <c r="C203" s="42">
        <v>49900</v>
      </c>
      <c r="D203" s="24" t="s">
        <v>2843</v>
      </c>
    </row>
    <row r="204" spans="1:6" s="376" customFormat="1" ht="20.399999999999999" x14ac:dyDescent="0.2">
      <c r="A204" s="113" t="s">
        <v>2871</v>
      </c>
      <c r="B204" s="113" t="s">
        <v>2870</v>
      </c>
      <c r="C204" s="42">
        <v>14500</v>
      </c>
      <c r="D204" s="24" t="s">
        <v>2843</v>
      </c>
    </row>
    <row r="205" spans="1:6" s="376" customFormat="1" ht="20.399999999999999" x14ac:dyDescent="0.2">
      <c r="A205" s="113" t="s">
        <v>2869</v>
      </c>
      <c r="B205" s="113" t="s">
        <v>2868</v>
      </c>
      <c r="C205" s="42">
        <v>142760</v>
      </c>
      <c r="D205" s="24" t="s">
        <v>2843</v>
      </c>
    </row>
    <row r="206" spans="1:6" s="376" customFormat="1" ht="20.399999999999999" x14ac:dyDescent="0.2">
      <c r="A206" s="113" t="s">
        <v>2867</v>
      </c>
      <c r="B206" s="113" t="s">
        <v>2866</v>
      </c>
      <c r="C206" s="42">
        <v>281891</v>
      </c>
      <c r="D206" s="24" t="s">
        <v>2843</v>
      </c>
    </row>
    <row r="207" spans="1:6" s="376" customFormat="1" ht="20.399999999999999" x14ac:dyDescent="0.2">
      <c r="A207" s="113" t="s">
        <v>2865</v>
      </c>
      <c r="B207" s="113" t="s">
        <v>2864</v>
      </c>
      <c r="C207" s="42">
        <v>50000</v>
      </c>
      <c r="D207" s="24" t="s">
        <v>2843</v>
      </c>
    </row>
    <row r="208" spans="1:6" s="349" customFormat="1" x14ac:dyDescent="0.2">
      <c r="A208" s="63"/>
      <c r="B208" s="63" t="s">
        <v>598</v>
      </c>
      <c r="C208" s="39">
        <f>SUM(C8:C207)</f>
        <v>53850704.93999999</v>
      </c>
      <c r="D208" s="51"/>
      <c r="E208" s="376"/>
      <c r="F208" s="376"/>
    </row>
    <row r="209" spans="1:4" s="376" customFormat="1" x14ac:dyDescent="0.2">
      <c r="A209" s="113"/>
      <c r="B209" s="113"/>
      <c r="C209" s="42"/>
      <c r="D209" s="24"/>
    </row>
    <row r="210" spans="1:4" s="376" customFormat="1" x14ac:dyDescent="0.2">
      <c r="A210" s="143" t="s">
        <v>597</v>
      </c>
      <c r="B210" s="143"/>
      <c r="C210" s="228"/>
      <c r="D210" s="220" t="s">
        <v>596</v>
      </c>
    </row>
    <row r="211" spans="1:4" s="376" customFormat="1" x14ac:dyDescent="0.2">
      <c r="A211" s="149"/>
      <c r="B211" s="149"/>
      <c r="C211" s="150"/>
      <c r="D211" s="227"/>
    </row>
    <row r="212" spans="1:4" s="376" customFormat="1" x14ac:dyDescent="0.2">
      <c r="A212" s="30" t="s">
        <v>102</v>
      </c>
      <c r="B212" s="29" t="s">
        <v>101</v>
      </c>
      <c r="C212" s="27" t="s">
        <v>100</v>
      </c>
      <c r="D212" s="27" t="s">
        <v>227</v>
      </c>
    </row>
    <row r="213" spans="1:4" s="376" customFormat="1" ht="20.399999999999999" x14ac:dyDescent="0.2">
      <c r="A213" s="492" t="s">
        <v>2863</v>
      </c>
      <c r="B213" s="492" t="s">
        <v>2862</v>
      </c>
      <c r="C213" s="65">
        <v>65667.899999999994</v>
      </c>
      <c r="D213" s="24" t="s">
        <v>2843</v>
      </c>
    </row>
    <row r="214" spans="1:4" s="376" customFormat="1" ht="20.399999999999999" x14ac:dyDescent="0.2">
      <c r="A214" s="492" t="s">
        <v>2861</v>
      </c>
      <c r="B214" s="492" t="s">
        <v>2860</v>
      </c>
      <c r="C214" s="65">
        <v>353726.4</v>
      </c>
      <c r="D214" s="24" t="s">
        <v>2843</v>
      </c>
    </row>
    <row r="215" spans="1:4" s="376" customFormat="1" ht="20.399999999999999" x14ac:dyDescent="0.2">
      <c r="A215" s="492" t="s">
        <v>2859</v>
      </c>
      <c r="B215" s="492" t="s">
        <v>2858</v>
      </c>
      <c r="C215" s="65">
        <v>104629</v>
      </c>
      <c r="D215" s="24" t="s">
        <v>2843</v>
      </c>
    </row>
    <row r="216" spans="1:4" s="376" customFormat="1" ht="20.399999999999999" x14ac:dyDescent="0.2">
      <c r="A216" s="492" t="s">
        <v>2857</v>
      </c>
      <c r="B216" s="492" t="s">
        <v>2856</v>
      </c>
      <c r="C216" s="65">
        <v>8700</v>
      </c>
      <c r="D216" s="24" t="s">
        <v>2843</v>
      </c>
    </row>
    <row r="217" spans="1:4" s="376" customFormat="1" ht="20.399999999999999" x14ac:dyDescent="0.2">
      <c r="A217" s="492" t="s">
        <v>2855</v>
      </c>
      <c r="B217" s="492" t="s">
        <v>2854</v>
      </c>
      <c r="C217" s="65">
        <v>99365</v>
      </c>
      <c r="D217" s="24" t="s">
        <v>2843</v>
      </c>
    </row>
    <row r="218" spans="1:4" s="376" customFormat="1" ht="20.399999999999999" x14ac:dyDescent="0.2">
      <c r="A218" s="492" t="s">
        <v>2853</v>
      </c>
      <c r="B218" s="492" t="s">
        <v>2852</v>
      </c>
      <c r="C218" s="65">
        <v>47444</v>
      </c>
      <c r="D218" s="24" t="s">
        <v>2843</v>
      </c>
    </row>
    <row r="219" spans="1:4" s="376" customFormat="1" ht="20.399999999999999" x14ac:dyDescent="0.2">
      <c r="A219" s="492" t="s">
        <v>2851</v>
      </c>
      <c r="B219" s="492" t="s">
        <v>2850</v>
      </c>
      <c r="C219" s="65">
        <v>5000</v>
      </c>
      <c r="D219" s="24" t="s">
        <v>2843</v>
      </c>
    </row>
    <row r="220" spans="1:4" s="376" customFormat="1" ht="20.399999999999999" x14ac:dyDescent="0.2">
      <c r="A220" s="492" t="s">
        <v>2849</v>
      </c>
      <c r="B220" s="492" t="s">
        <v>2848</v>
      </c>
      <c r="C220" s="65">
        <v>825000</v>
      </c>
      <c r="D220" s="24" t="s">
        <v>2843</v>
      </c>
    </row>
    <row r="221" spans="1:4" s="376" customFormat="1" ht="20.399999999999999" x14ac:dyDescent="0.2">
      <c r="A221" s="492" t="s">
        <v>2847</v>
      </c>
      <c r="B221" s="492" t="s">
        <v>2846</v>
      </c>
      <c r="C221" s="65">
        <v>1200</v>
      </c>
      <c r="D221" s="24" t="s">
        <v>2843</v>
      </c>
    </row>
    <row r="222" spans="1:4" s="376" customFormat="1" ht="20.399999999999999" x14ac:dyDescent="0.2">
      <c r="A222" s="492" t="s">
        <v>2845</v>
      </c>
      <c r="B222" s="492" t="s">
        <v>2844</v>
      </c>
      <c r="C222" s="65">
        <v>82280</v>
      </c>
      <c r="D222" s="24" t="s">
        <v>2843</v>
      </c>
    </row>
    <row r="223" spans="1:4" s="376" customFormat="1" ht="20.399999999999999" x14ac:dyDescent="0.2">
      <c r="A223" s="113" t="s">
        <v>2842</v>
      </c>
      <c r="B223" s="113" t="s">
        <v>2841</v>
      </c>
      <c r="C223" s="65">
        <v>16900006.440000001</v>
      </c>
      <c r="D223" s="24" t="s">
        <v>2820</v>
      </c>
    </row>
    <row r="224" spans="1:4" s="376" customFormat="1" ht="20.399999999999999" x14ac:dyDescent="0.2">
      <c r="A224" s="492" t="s">
        <v>2840</v>
      </c>
      <c r="B224" s="492" t="s">
        <v>2839</v>
      </c>
      <c r="C224" s="65">
        <v>1500000</v>
      </c>
      <c r="D224" s="24" t="s">
        <v>2820</v>
      </c>
    </row>
    <row r="225" spans="1:4" s="376" customFormat="1" ht="20.399999999999999" x14ac:dyDescent="0.2">
      <c r="A225" s="492" t="s">
        <v>2838</v>
      </c>
      <c r="B225" s="492" t="s">
        <v>2837</v>
      </c>
      <c r="C225" s="65">
        <v>1000000</v>
      </c>
      <c r="D225" s="24" t="s">
        <v>2820</v>
      </c>
    </row>
    <row r="226" spans="1:4" s="376" customFormat="1" ht="20.399999999999999" x14ac:dyDescent="0.2">
      <c r="A226" s="492" t="s">
        <v>2836</v>
      </c>
      <c r="B226" s="492" t="s">
        <v>2835</v>
      </c>
      <c r="C226" s="65">
        <v>300000</v>
      </c>
      <c r="D226" s="24" t="s">
        <v>2820</v>
      </c>
    </row>
    <row r="227" spans="1:4" s="376" customFormat="1" ht="20.399999999999999" x14ac:dyDescent="0.2">
      <c r="A227" s="492" t="s">
        <v>2834</v>
      </c>
      <c r="B227" s="492" t="s">
        <v>2833</v>
      </c>
      <c r="C227" s="65">
        <v>2500000</v>
      </c>
      <c r="D227" s="24" t="s">
        <v>2820</v>
      </c>
    </row>
    <row r="228" spans="1:4" s="376" customFormat="1" ht="20.399999999999999" x14ac:dyDescent="0.2">
      <c r="A228" s="492" t="s">
        <v>2832</v>
      </c>
      <c r="B228" s="492" t="s">
        <v>2831</v>
      </c>
      <c r="C228" s="65">
        <v>800000</v>
      </c>
      <c r="D228" s="24" t="s">
        <v>2820</v>
      </c>
    </row>
    <row r="229" spans="1:4" s="376" customFormat="1" ht="20.399999999999999" x14ac:dyDescent="0.2">
      <c r="A229" s="492" t="s">
        <v>2830</v>
      </c>
      <c r="B229" s="492" t="s">
        <v>2829</v>
      </c>
      <c r="C229" s="65">
        <v>100000</v>
      </c>
      <c r="D229" s="24" t="s">
        <v>2820</v>
      </c>
    </row>
    <row r="230" spans="1:4" s="376" customFormat="1" ht="20.399999999999999" x14ac:dyDescent="0.2">
      <c r="A230" s="492" t="s">
        <v>2828</v>
      </c>
      <c r="B230" s="492" t="s">
        <v>2827</v>
      </c>
      <c r="C230" s="65">
        <v>750000</v>
      </c>
      <c r="D230" s="24" t="s">
        <v>2820</v>
      </c>
    </row>
    <row r="231" spans="1:4" s="376" customFormat="1" ht="20.399999999999999" x14ac:dyDescent="0.2">
      <c r="A231" s="492" t="s">
        <v>2826</v>
      </c>
      <c r="B231" s="492" t="s">
        <v>1882</v>
      </c>
      <c r="C231" s="65">
        <v>400000</v>
      </c>
      <c r="D231" s="24" t="s">
        <v>2820</v>
      </c>
    </row>
    <row r="232" spans="1:4" s="376" customFormat="1" ht="20.399999999999999" x14ac:dyDescent="0.2">
      <c r="A232" s="492" t="s">
        <v>2825</v>
      </c>
      <c r="B232" s="492" t="s">
        <v>2824</v>
      </c>
      <c r="C232" s="65">
        <v>500000</v>
      </c>
      <c r="D232" s="24" t="s">
        <v>2820</v>
      </c>
    </row>
    <row r="233" spans="1:4" s="376" customFormat="1" ht="20.399999999999999" x14ac:dyDescent="0.2">
      <c r="A233" s="492" t="s">
        <v>2823</v>
      </c>
      <c r="B233" s="492" t="s">
        <v>2822</v>
      </c>
      <c r="C233" s="65">
        <v>77628.86</v>
      </c>
      <c r="D233" s="24" t="s">
        <v>2820</v>
      </c>
    </row>
    <row r="234" spans="1:4" s="376" customFormat="1" ht="20.399999999999999" x14ac:dyDescent="0.2">
      <c r="A234" s="492" t="s">
        <v>2821</v>
      </c>
      <c r="B234" s="492" t="s">
        <v>1306</v>
      </c>
      <c r="C234" s="65">
        <v>217391</v>
      </c>
      <c r="D234" s="24" t="s">
        <v>2820</v>
      </c>
    </row>
    <row r="235" spans="1:4" s="376" customFormat="1" x14ac:dyDescent="0.2">
      <c r="A235" s="63"/>
      <c r="B235" s="63" t="s">
        <v>569</v>
      </c>
      <c r="C235" s="39">
        <f>SUM(C213:C234)</f>
        <v>26638038.600000001</v>
      </c>
      <c r="D235" s="51"/>
    </row>
    <row r="236" spans="1:4" s="376" customFormat="1" x14ac:dyDescent="0.2">
      <c r="A236" s="126"/>
      <c r="B236" s="126"/>
      <c r="C236" s="18"/>
      <c r="D236" s="18"/>
    </row>
    <row r="237" spans="1:4" s="376" customFormat="1" x14ac:dyDescent="0.2">
      <c r="A237" s="126"/>
      <c r="B237" s="126"/>
      <c r="C237" s="17"/>
    </row>
    <row r="238" spans="1:4" x14ac:dyDescent="0.2">
      <c r="A238" s="37"/>
      <c r="B238" s="37"/>
      <c r="C238" s="31"/>
      <c r="D238" s="375"/>
    </row>
    <row r="239" spans="1:4" x14ac:dyDescent="0.2">
      <c r="A239" s="37"/>
      <c r="B239" s="37"/>
      <c r="C239" s="31"/>
      <c r="D239" s="375"/>
    </row>
    <row r="240" spans="1:4" x14ac:dyDescent="0.2">
      <c r="A240" s="37"/>
      <c r="B240" s="37"/>
      <c r="C240" s="224"/>
      <c r="D240" s="414"/>
    </row>
    <row r="241" spans="1:4" x14ac:dyDescent="0.2">
      <c r="A241" s="37"/>
      <c r="B241" s="37"/>
      <c r="C241" s="224"/>
      <c r="D241" s="414"/>
    </row>
    <row r="242" spans="1:4" x14ac:dyDescent="0.2">
      <c r="A242" s="37"/>
      <c r="B242" s="37"/>
      <c r="C242" s="224"/>
      <c r="D242" s="414"/>
    </row>
    <row r="243" spans="1:4" x14ac:dyDescent="0.2">
      <c r="A243" s="37"/>
      <c r="B243" s="37"/>
      <c r="C243" s="224"/>
      <c r="D243" s="414"/>
    </row>
    <row r="244" spans="1:4" x14ac:dyDescent="0.2">
      <c r="A244" s="37"/>
      <c r="B244" s="37"/>
      <c r="C244" s="224"/>
      <c r="D244" s="414"/>
    </row>
    <row r="245" spans="1:4" x14ac:dyDescent="0.2">
      <c r="A245" s="37"/>
      <c r="B245" s="37"/>
      <c r="C245" s="224"/>
      <c r="D245" s="414"/>
    </row>
    <row r="246" spans="1:4" x14ac:dyDescent="0.2">
      <c r="A246" s="37"/>
      <c r="B246" s="37"/>
      <c r="C246" s="224"/>
      <c r="D246" s="414"/>
    </row>
    <row r="247" spans="1:4" x14ac:dyDescent="0.2">
      <c r="A247" s="37"/>
      <c r="B247" s="37"/>
      <c r="C247" s="224"/>
      <c r="D247" s="414"/>
    </row>
    <row r="248" spans="1:4" x14ac:dyDescent="0.2">
      <c r="A248" s="37"/>
      <c r="B248" s="37"/>
      <c r="C248" s="224"/>
      <c r="D248" s="414"/>
    </row>
    <row r="249" spans="1:4" x14ac:dyDescent="0.2">
      <c r="A249" s="37"/>
      <c r="B249" s="37"/>
      <c r="C249" s="224"/>
      <c r="D249" s="414"/>
    </row>
    <row r="250" spans="1:4" x14ac:dyDescent="0.2">
      <c r="A250" s="37"/>
      <c r="B250" s="37"/>
      <c r="C250" s="224"/>
      <c r="D250" s="414"/>
    </row>
    <row r="251" spans="1:4" x14ac:dyDescent="0.2">
      <c r="A251" s="37"/>
      <c r="B251" s="37"/>
      <c r="C251" s="224"/>
      <c r="D251" s="414"/>
    </row>
    <row r="252" spans="1:4" x14ac:dyDescent="0.2">
      <c r="A252" s="37"/>
      <c r="B252" s="37"/>
      <c r="C252" s="224"/>
      <c r="D252" s="414"/>
    </row>
    <row r="253" spans="1:4" x14ac:dyDescent="0.2">
      <c r="A253" s="37"/>
      <c r="B253" s="37"/>
      <c r="C253" s="224"/>
      <c r="D253" s="414"/>
    </row>
    <row r="254" spans="1:4" x14ac:dyDescent="0.2">
      <c r="A254" s="37"/>
      <c r="B254" s="37"/>
      <c r="C254" s="224"/>
      <c r="D254" s="414"/>
    </row>
    <row r="255" spans="1:4" x14ac:dyDescent="0.2">
      <c r="A255" s="37"/>
      <c r="B255" s="37"/>
      <c r="C255" s="224"/>
      <c r="D255" s="414"/>
    </row>
    <row r="256" spans="1:4" x14ac:dyDescent="0.2">
      <c r="A256" s="37"/>
      <c r="B256" s="37"/>
      <c r="C256" s="224"/>
      <c r="D256" s="414"/>
    </row>
    <row r="257" spans="1:4" x14ac:dyDescent="0.2">
      <c r="A257" s="37"/>
      <c r="B257" s="37"/>
      <c r="C257" s="224"/>
      <c r="D257" s="414"/>
    </row>
    <row r="258" spans="1:4" x14ac:dyDescent="0.2">
      <c r="A258" s="37"/>
      <c r="B258" s="37"/>
      <c r="C258" s="224"/>
      <c r="D258" s="414"/>
    </row>
    <row r="259" spans="1:4" x14ac:dyDescent="0.2">
      <c r="A259" s="37"/>
      <c r="B259" s="37"/>
      <c r="C259" s="224"/>
      <c r="D259" s="414"/>
    </row>
    <row r="260" spans="1:4" x14ac:dyDescent="0.2">
      <c r="A260" s="37"/>
      <c r="B260" s="37"/>
      <c r="C260" s="224"/>
      <c r="D260" s="414"/>
    </row>
    <row r="261" spans="1:4" x14ac:dyDescent="0.2">
      <c r="A261" s="37"/>
      <c r="B261" s="37"/>
      <c r="C261" s="224"/>
      <c r="D261" s="414"/>
    </row>
    <row r="262" spans="1:4" x14ac:dyDescent="0.2">
      <c r="A262" s="37"/>
      <c r="B262" s="37"/>
      <c r="C262" s="224"/>
      <c r="D262" s="414"/>
    </row>
    <row r="263" spans="1:4" x14ac:dyDescent="0.2">
      <c r="A263" s="37"/>
      <c r="B263" s="37"/>
      <c r="C263" s="224"/>
      <c r="D263" s="414"/>
    </row>
    <row r="264" spans="1:4" x14ac:dyDescent="0.2">
      <c r="A264" s="37"/>
      <c r="B264" s="37"/>
      <c r="C264" s="224"/>
      <c r="D264" s="414"/>
    </row>
    <row r="265" spans="1:4" x14ac:dyDescent="0.2">
      <c r="A265" s="37"/>
      <c r="B265" s="37"/>
      <c r="C265" s="224"/>
      <c r="D265" s="414"/>
    </row>
    <row r="266" spans="1:4" x14ac:dyDescent="0.2">
      <c r="A266" s="37"/>
      <c r="B266" s="37"/>
      <c r="C266" s="224"/>
      <c r="D266" s="414"/>
    </row>
    <row r="267" spans="1:4" x14ac:dyDescent="0.2">
      <c r="A267" s="37"/>
      <c r="B267" s="37"/>
      <c r="C267" s="224"/>
      <c r="D267" s="414"/>
    </row>
    <row r="268" spans="1:4" x14ac:dyDescent="0.2">
      <c r="A268" s="37"/>
      <c r="B268" s="37"/>
      <c r="C268" s="224"/>
      <c r="D268" s="414"/>
    </row>
    <row r="269" spans="1:4" x14ac:dyDescent="0.2">
      <c r="A269" s="37"/>
      <c r="B269" s="37"/>
      <c r="C269" s="224"/>
      <c r="D269" s="414"/>
    </row>
    <row r="270" spans="1:4" x14ac:dyDescent="0.2">
      <c r="A270" s="37"/>
      <c r="B270" s="37"/>
      <c r="C270" s="224"/>
      <c r="D270" s="414"/>
    </row>
    <row r="271" spans="1:4" x14ac:dyDescent="0.2">
      <c r="A271" s="37"/>
      <c r="B271" s="37"/>
      <c r="C271" s="224"/>
      <c r="D271" s="414"/>
    </row>
    <row r="272" spans="1:4" x14ac:dyDescent="0.2">
      <c r="A272" s="37"/>
      <c r="B272" s="37"/>
      <c r="C272" s="224"/>
      <c r="D272" s="414"/>
    </row>
    <row r="273" spans="1:4" x14ac:dyDescent="0.2">
      <c r="A273" s="37"/>
      <c r="B273" s="37"/>
      <c r="C273" s="224"/>
      <c r="D273" s="414"/>
    </row>
    <row r="274" spans="1:4" x14ac:dyDescent="0.2">
      <c r="A274" s="37"/>
      <c r="B274" s="37"/>
      <c r="C274" s="224"/>
      <c r="D274" s="414"/>
    </row>
    <row r="275" spans="1:4" x14ac:dyDescent="0.2">
      <c r="A275" s="37"/>
      <c r="B275" s="37"/>
      <c r="C275" s="224"/>
      <c r="D275" s="414"/>
    </row>
    <row r="276" spans="1:4" x14ac:dyDescent="0.2">
      <c r="A276" s="37"/>
      <c r="B276" s="37"/>
      <c r="C276" s="224"/>
      <c r="D276" s="414"/>
    </row>
    <row r="277" spans="1:4" x14ac:dyDescent="0.2">
      <c r="A277" s="37"/>
      <c r="B277" s="37"/>
      <c r="C277" s="224"/>
      <c r="D277" s="414"/>
    </row>
    <row r="278" spans="1:4" x14ac:dyDescent="0.2">
      <c r="A278" s="37"/>
      <c r="B278" s="37"/>
      <c r="C278" s="224"/>
      <c r="D278" s="414"/>
    </row>
    <row r="279" spans="1:4" x14ac:dyDescent="0.2">
      <c r="A279" s="37"/>
      <c r="B279" s="37"/>
      <c r="C279" s="224"/>
      <c r="D279" s="414"/>
    </row>
    <row r="280" spans="1:4" x14ac:dyDescent="0.2">
      <c r="A280" s="37"/>
      <c r="B280" s="37"/>
      <c r="C280" s="224"/>
      <c r="D280" s="414"/>
    </row>
    <row r="281" spans="1:4" x14ac:dyDescent="0.2">
      <c r="A281" s="37"/>
      <c r="B281" s="37"/>
      <c r="C281" s="224"/>
      <c r="D281" s="414"/>
    </row>
    <row r="282" spans="1:4" x14ac:dyDescent="0.2">
      <c r="A282" s="37"/>
      <c r="B282" s="37"/>
      <c r="C282" s="224"/>
      <c r="D282" s="414"/>
    </row>
    <row r="283" spans="1:4" x14ac:dyDescent="0.2">
      <c r="A283" s="37"/>
      <c r="B283" s="37"/>
      <c r="C283" s="224"/>
      <c r="D283" s="414"/>
    </row>
    <row r="284" spans="1:4" x14ac:dyDescent="0.2">
      <c r="A284" s="37"/>
      <c r="B284" s="37"/>
      <c r="C284" s="224"/>
      <c r="D284" s="414"/>
    </row>
    <row r="285" spans="1:4" x14ac:dyDescent="0.2">
      <c r="A285" s="37"/>
      <c r="B285" s="37"/>
      <c r="C285" s="224"/>
      <c r="D285" s="414"/>
    </row>
    <row r="286" spans="1:4" x14ac:dyDescent="0.2">
      <c r="A286" s="37"/>
      <c r="B286" s="37"/>
      <c r="C286" s="224"/>
      <c r="D286" s="414"/>
    </row>
    <row r="287" spans="1:4" x14ac:dyDescent="0.2">
      <c r="A287" s="37"/>
      <c r="B287" s="37"/>
      <c r="C287" s="224"/>
      <c r="D287" s="414"/>
    </row>
    <row r="288" spans="1:4" x14ac:dyDescent="0.2">
      <c r="A288" s="37"/>
      <c r="B288" s="37"/>
      <c r="C288" s="224"/>
      <c r="D288" s="414"/>
    </row>
    <row r="289" spans="1:4" x14ac:dyDescent="0.2">
      <c r="A289" s="37"/>
      <c r="B289" s="37"/>
      <c r="C289" s="224"/>
      <c r="D289" s="414"/>
    </row>
    <row r="290" spans="1:4" x14ac:dyDescent="0.2">
      <c r="A290" s="37"/>
      <c r="B290" s="37"/>
      <c r="C290" s="224"/>
      <c r="D290" s="414"/>
    </row>
    <row r="291" spans="1:4" x14ac:dyDescent="0.2">
      <c r="A291" s="37"/>
      <c r="B291" s="37"/>
      <c r="C291" s="224"/>
      <c r="D291" s="414"/>
    </row>
    <row r="292" spans="1:4" x14ac:dyDescent="0.2">
      <c r="A292" s="37"/>
      <c r="B292" s="37"/>
      <c r="C292" s="224"/>
      <c r="D292" s="414"/>
    </row>
    <row r="293" spans="1:4" x14ac:dyDescent="0.2">
      <c r="A293" s="37"/>
      <c r="B293" s="37"/>
      <c r="C293" s="224"/>
      <c r="D293" s="414"/>
    </row>
    <row r="294" spans="1:4" x14ac:dyDescent="0.2">
      <c r="A294" s="37"/>
      <c r="B294" s="37"/>
      <c r="C294" s="224"/>
      <c r="D294" s="414"/>
    </row>
    <row r="295" spans="1:4" x14ac:dyDescent="0.2">
      <c r="A295" s="37"/>
      <c r="B295" s="37"/>
      <c r="C295" s="224"/>
      <c r="D295" s="414"/>
    </row>
    <row r="296" spans="1:4" x14ac:dyDescent="0.2">
      <c r="A296" s="37"/>
      <c r="B296" s="37"/>
      <c r="C296" s="224"/>
      <c r="D296" s="414"/>
    </row>
    <row r="297" spans="1:4" x14ac:dyDescent="0.2">
      <c r="A297" s="37"/>
      <c r="B297" s="37"/>
      <c r="C297" s="224"/>
      <c r="D297" s="414"/>
    </row>
    <row r="298" spans="1:4" x14ac:dyDescent="0.2">
      <c r="A298" s="37"/>
      <c r="B298" s="37"/>
      <c r="C298" s="224"/>
      <c r="D298" s="414"/>
    </row>
    <row r="299" spans="1:4" x14ac:dyDescent="0.2">
      <c r="A299" s="37"/>
      <c r="B299" s="37"/>
      <c r="C299" s="224"/>
      <c r="D299" s="414"/>
    </row>
    <row r="300" spans="1:4" x14ac:dyDescent="0.2">
      <c r="A300" s="37"/>
      <c r="B300" s="37"/>
      <c r="C300" s="224"/>
      <c r="D300" s="414"/>
    </row>
    <row r="301" spans="1:4" x14ac:dyDescent="0.2">
      <c r="A301" s="37"/>
      <c r="B301" s="37"/>
      <c r="C301" s="224"/>
      <c r="D301" s="414"/>
    </row>
    <row r="302" spans="1:4" x14ac:dyDescent="0.2">
      <c r="A302" s="37"/>
      <c r="B302" s="37"/>
      <c r="C302" s="224"/>
      <c r="D302" s="414"/>
    </row>
    <row r="303" spans="1:4" x14ac:dyDescent="0.2">
      <c r="A303" s="37"/>
      <c r="B303" s="37"/>
      <c r="C303" s="224"/>
      <c r="D303" s="414"/>
    </row>
    <row r="304" spans="1:4" x14ac:dyDescent="0.2">
      <c r="A304" s="37"/>
      <c r="B304" s="37"/>
      <c r="C304" s="224"/>
      <c r="D304" s="414"/>
    </row>
    <row r="305" spans="1:4" x14ac:dyDescent="0.2">
      <c r="A305" s="37"/>
      <c r="B305" s="37"/>
      <c r="C305" s="224"/>
      <c r="D305" s="414"/>
    </row>
    <row r="306" spans="1:4" x14ac:dyDescent="0.2">
      <c r="A306" s="37"/>
      <c r="B306" s="37"/>
      <c r="C306" s="224"/>
      <c r="D306" s="414"/>
    </row>
  </sheetData>
  <dataValidations count="6">
    <dataValidation allowBlank="1" showInputMessage="1" showErrorMessage="1" prompt="Corresponde al número de la cuenta de acuerdo al Plan de Cuentas emitido por el CONAC (DOF 23/12/2015)." sqref="A212"/>
    <dataValidation allowBlank="1" showInputMessage="1" showErrorMessage="1" prompt="Saldo final de la Información Financiera Trimestral que se presenta (trimestral: 1er, 2do, 3ro. o 4to.)." sqref="C212"/>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B212"/>
    <dataValidation allowBlank="1" showInputMessage="1" showErrorMessage="1" prompt="Corresponde al número de la cuenta de acuerdo al Plan de Cuentas emitido por el CONAC (DOF 22/11/2010)." sqref="A7"/>
    <dataValidation allowBlank="1" showInputMessage="1" showErrorMessage="1" prompt="Características cualitativas significativas que les impacten financieramente." sqref="D7 D212"/>
  </dataValidations>
  <printOptions horizontalCentered="1"/>
  <pageMargins left="0.31496062992125984" right="0.31496062992125984" top="0.39370078740157483" bottom="0.78740157480314965" header="0.31496062992125984" footer="0.31496062992125984"/>
  <pageSetup scale="78" fitToHeight="0" orientation="portrait" horizontalDpi="4294967293" verticalDpi="4294967293"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2.33203125" style="375" customWidth="1"/>
    <col min="2" max="2" width="50" style="375" bestFit="1" customWidth="1"/>
    <col min="3" max="3" width="20.6640625" style="31" customWidth="1"/>
    <col min="4" max="4" width="22.33203125" style="375" customWidth="1"/>
    <col min="5" max="5" width="27.5546875" style="376" customWidth="1"/>
    <col min="6" max="6" width="11.44140625" style="375" customWidth="1"/>
    <col min="7" max="16384" width="11.44140625" style="375"/>
  </cols>
  <sheetData>
    <row r="1" spans="1:5" x14ac:dyDescent="0.2">
      <c r="A1" s="155" t="s">
        <v>115</v>
      </c>
      <c r="B1" s="155"/>
      <c r="C1" s="47"/>
      <c r="E1" s="352" t="s">
        <v>524</v>
      </c>
    </row>
    <row r="2" spans="1:5" x14ac:dyDescent="0.2">
      <c r="A2" s="155" t="s">
        <v>3213</v>
      </c>
      <c r="B2" s="155"/>
      <c r="C2" s="47"/>
    </row>
    <row r="3" spans="1:5" x14ac:dyDescent="0.2">
      <c r="A3" s="79"/>
      <c r="B3" s="79"/>
      <c r="C3" s="154"/>
      <c r="D3" s="79"/>
      <c r="E3" s="176"/>
    </row>
    <row r="4" spans="1:5" s="376" customFormat="1" x14ac:dyDescent="0.2">
      <c r="A4" s="176"/>
      <c r="B4" s="176"/>
      <c r="C4" s="261"/>
      <c r="D4" s="176"/>
      <c r="E4" s="176"/>
    </row>
    <row r="5" spans="1:5" s="376" customFormat="1" ht="11.25" customHeight="1" x14ac:dyDescent="0.2">
      <c r="A5" s="35" t="s">
        <v>718</v>
      </c>
      <c r="B5" s="35"/>
      <c r="C5" s="261"/>
      <c r="E5" s="29" t="s">
        <v>3214</v>
      </c>
    </row>
    <row r="6" spans="1:5" x14ac:dyDescent="0.2">
      <c r="A6" s="149"/>
      <c r="B6" s="149"/>
      <c r="C6" s="150"/>
      <c r="D6" s="149"/>
      <c r="E6" s="415"/>
    </row>
    <row r="7" spans="1:5" ht="15" customHeight="1" x14ac:dyDescent="0.2">
      <c r="A7" s="30" t="s">
        <v>102</v>
      </c>
      <c r="B7" s="29" t="s">
        <v>101</v>
      </c>
      <c r="C7" s="27" t="s">
        <v>100</v>
      </c>
      <c r="D7" s="237" t="s">
        <v>519</v>
      </c>
      <c r="E7" s="29" t="s">
        <v>227</v>
      </c>
    </row>
    <row r="8" spans="1:5" x14ac:dyDescent="0.2">
      <c r="A8" s="234"/>
      <c r="B8" s="1225" t="s">
        <v>13593</v>
      </c>
      <c r="C8" s="233"/>
      <c r="D8" s="232"/>
      <c r="E8" s="416"/>
    </row>
    <row r="9" spans="1:5" x14ac:dyDescent="0.2">
      <c r="A9" s="231"/>
      <c r="B9" s="231" t="s">
        <v>1223</v>
      </c>
      <c r="C9" s="21">
        <f>SUM(C8:C8)</f>
        <v>0</v>
      </c>
      <c r="D9" s="230"/>
      <c r="E9" s="231"/>
    </row>
  </sheetData>
  <dataValidations count="5">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úmero de la cuenta de acuerdo al Plan de Cuentas emitido por el CONAC (DOF 22/11/2010)." sqref="A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horizontalDpi="4294967293" verticalDpi="4294967293"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pageSetUpPr fitToPage="1"/>
  </sheetPr>
  <dimension ref="A1:H608"/>
  <sheetViews>
    <sheetView zoomScaleNormal="100" zoomScaleSheetLayoutView="100" workbookViewId="0">
      <selection activeCell="B1" sqref="B1"/>
    </sheetView>
  </sheetViews>
  <sheetFormatPr baseColWidth="10" defaultColWidth="11.44140625" defaultRowHeight="10.199999999999999" x14ac:dyDescent="0.2"/>
  <cols>
    <col min="1" max="1" width="19.88671875" style="37" customWidth="1"/>
    <col min="2" max="2" width="45.109375" style="37" customWidth="1"/>
    <col min="3" max="3" width="16.44140625" style="224" customWidth="1"/>
    <col min="4" max="4" width="15.33203125" style="238" customWidth="1"/>
    <col min="5" max="5" width="20" style="417" customWidth="1"/>
    <col min="6" max="8" width="11.44140625" style="37"/>
    <col min="9" max="16384" width="11.44140625" style="1"/>
  </cols>
  <sheetData>
    <row r="1" spans="1:8" s="79" customFormat="1" ht="11.25" customHeight="1" x14ac:dyDescent="0.2">
      <c r="A1" s="155" t="s">
        <v>115</v>
      </c>
      <c r="B1" s="155"/>
      <c r="C1" s="154"/>
      <c r="D1" s="254"/>
      <c r="E1" s="352" t="s">
        <v>524</v>
      </c>
    </row>
    <row r="2" spans="1:8" s="79" customFormat="1" ht="11.25" customHeight="1" x14ac:dyDescent="0.2">
      <c r="A2" s="155" t="s">
        <v>3213</v>
      </c>
      <c r="B2" s="155"/>
      <c r="C2" s="154"/>
      <c r="D2" s="254"/>
      <c r="E2" s="421"/>
    </row>
    <row r="3" spans="1:8" s="79" customFormat="1" ht="10.5" hidden="1" customHeight="1" x14ac:dyDescent="0.2">
      <c r="C3" s="154"/>
      <c r="D3" s="254"/>
      <c r="E3" s="421"/>
    </row>
    <row r="4" spans="1:8" s="176" customFormat="1" ht="10.5" customHeight="1" x14ac:dyDescent="0.2">
      <c r="C4" s="261"/>
      <c r="D4" s="422"/>
      <c r="E4" s="421"/>
    </row>
    <row r="5" spans="1:8" s="176" customFormat="1" ht="11.25" customHeight="1" x14ac:dyDescent="0.2">
      <c r="A5" s="141" t="s">
        <v>3403</v>
      </c>
      <c r="B5" s="29"/>
      <c r="C5" s="261"/>
      <c r="D5" s="420"/>
      <c r="E5" s="29" t="s">
        <v>3402</v>
      </c>
    </row>
    <row r="6" spans="1:8" ht="11.25" customHeight="1" x14ac:dyDescent="0.2">
      <c r="A6" s="60"/>
      <c r="B6" s="60"/>
      <c r="C6" s="58"/>
      <c r="D6" s="250"/>
      <c r="E6" s="349"/>
      <c r="F6" s="1"/>
      <c r="G6" s="1"/>
      <c r="H6" s="1"/>
    </row>
    <row r="7" spans="1:8" ht="15" customHeight="1" x14ac:dyDescent="0.2">
      <c r="A7" s="30" t="s">
        <v>102</v>
      </c>
      <c r="B7" s="29" t="s">
        <v>101</v>
      </c>
      <c r="C7" s="27" t="s">
        <v>100</v>
      </c>
      <c r="D7" s="249" t="s">
        <v>1014</v>
      </c>
      <c r="E7" s="29" t="s">
        <v>1013</v>
      </c>
      <c r="F7" s="1"/>
      <c r="G7" s="1"/>
      <c r="H7" s="1"/>
    </row>
    <row r="8" spans="1:8" x14ac:dyDescent="0.2">
      <c r="A8" s="44" t="s">
        <v>3401</v>
      </c>
      <c r="B8" s="44" t="s">
        <v>3400</v>
      </c>
      <c r="C8" s="65">
        <v>13047990.300000001</v>
      </c>
      <c r="D8" s="419">
        <f t="shared" ref="D8:D39" si="0">+C8/C$117</f>
        <v>0.16640718736051141</v>
      </c>
      <c r="E8" s="245" t="s">
        <v>1231</v>
      </c>
      <c r="F8" s="1"/>
      <c r="G8" s="1"/>
      <c r="H8" s="1"/>
    </row>
    <row r="9" spans="1:8" x14ac:dyDescent="0.2">
      <c r="A9" s="44" t="s">
        <v>3399</v>
      </c>
      <c r="B9" s="44" t="s">
        <v>864</v>
      </c>
      <c r="C9" s="65">
        <v>305312</v>
      </c>
      <c r="D9" s="419">
        <f t="shared" si="0"/>
        <v>3.8937882401255662E-3</v>
      </c>
      <c r="E9" s="245" t="s">
        <v>1231</v>
      </c>
      <c r="F9" s="1"/>
      <c r="G9" s="1"/>
      <c r="H9" s="1"/>
    </row>
    <row r="10" spans="1:8" x14ac:dyDescent="0.2">
      <c r="A10" s="44" t="s">
        <v>3398</v>
      </c>
      <c r="B10" s="44" t="s">
        <v>3397</v>
      </c>
      <c r="C10" s="65">
        <v>16047306.369999999</v>
      </c>
      <c r="D10" s="419">
        <f t="shared" si="0"/>
        <v>0.20465888281232997</v>
      </c>
      <c r="E10" s="245" t="s">
        <v>1231</v>
      </c>
      <c r="F10" s="1"/>
      <c r="G10" s="1"/>
      <c r="H10" s="1"/>
    </row>
    <row r="11" spans="1:8" x14ac:dyDescent="0.2">
      <c r="A11" s="44" t="s">
        <v>3396</v>
      </c>
      <c r="B11" s="44" t="s">
        <v>3395</v>
      </c>
      <c r="C11" s="65">
        <v>378272.28</v>
      </c>
      <c r="D11" s="419">
        <f t="shared" si="0"/>
        <v>4.8242851752616518E-3</v>
      </c>
      <c r="E11" s="245" t="s">
        <v>1231</v>
      </c>
      <c r="F11" s="1"/>
      <c r="G11" s="1"/>
      <c r="H11" s="1"/>
    </row>
    <row r="12" spans="1:8" x14ac:dyDescent="0.2">
      <c r="A12" s="44" t="s">
        <v>3394</v>
      </c>
      <c r="B12" s="44" t="s">
        <v>1004</v>
      </c>
      <c r="C12" s="65">
        <v>397794.08</v>
      </c>
      <c r="D12" s="419">
        <f t="shared" si="0"/>
        <v>5.0732559175386775E-3</v>
      </c>
      <c r="E12" s="245" t="s">
        <v>1231</v>
      </c>
      <c r="F12" s="1"/>
      <c r="G12" s="1"/>
      <c r="H12" s="1"/>
    </row>
    <row r="13" spans="1:8" x14ac:dyDescent="0.2">
      <c r="A13" s="44" t="s">
        <v>3393</v>
      </c>
      <c r="B13" s="44" t="s">
        <v>1002</v>
      </c>
      <c r="C13" s="65">
        <v>192998.53</v>
      </c>
      <c r="D13" s="419">
        <f t="shared" si="0"/>
        <v>2.4614014728393291E-3</v>
      </c>
      <c r="E13" s="245" t="s">
        <v>1231</v>
      </c>
      <c r="F13" s="1"/>
      <c r="G13" s="1"/>
      <c r="H13" s="1"/>
    </row>
    <row r="14" spans="1:8" x14ac:dyDescent="0.2">
      <c r="A14" s="44" t="s">
        <v>3392</v>
      </c>
      <c r="B14" s="44" t="s">
        <v>3391</v>
      </c>
      <c r="C14" s="65">
        <v>2272326.7200000002</v>
      </c>
      <c r="D14" s="419">
        <f t="shared" si="0"/>
        <v>2.8980056663541233E-2</v>
      </c>
      <c r="E14" s="245" t="s">
        <v>1231</v>
      </c>
      <c r="F14" s="1"/>
      <c r="G14" s="1"/>
      <c r="H14" s="1"/>
    </row>
    <row r="15" spans="1:8" x14ac:dyDescent="0.2">
      <c r="A15" s="44" t="s">
        <v>3390</v>
      </c>
      <c r="B15" s="44" t="s">
        <v>3389</v>
      </c>
      <c r="C15" s="65">
        <v>28675.23</v>
      </c>
      <c r="D15" s="419">
        <f t="shared" si="0"/>
        <v>3.6570876138800913E-4</v>
      </c>
      <c r="E15" s="245" t="s">
        <v>1231</v>
      </c>
      <c r="F15" s="1"/>
      <c r="G15" s="1"/>
      <c r="H15" s="1"/>
    </row>
    <row r="16" spans="1:8" x14ac:dyDescent="0.2">
      <c r="A16" s="44" t="s">
        <v>3388</v>
      </c>
      <c r="B16" s="44" t="s">
        <v>3387</v>
      </c>
      <c r="C16" s="65">
        <v>3366689.76</v>
      </c>
      <c r="D16" s="419">
        <f t="shared" si="0"/>
        <v>4.2936985757648455E-2</v>
      </c>
      <c r="E16" s="245" t="s">
        <v>1231</v>
      </c>
      <c r="F16" s="1"/>
      <c r="G16" s="1"/>
      <c r="H16" s="1"/>
    </row>
    <row r="17" spans="1:5" s="1" customFormat="1" x14ac:dyDescent="0.2">
      <c r="A17" s="44" t="s">
        <v>3386</v>
      </c>
      <c r="B17" s="44" t="s">
        <v>3385</v>
      </c>
      <c r="C17" s="65">
        <v>981497.61</v>
      </c>
      <c r="D17" s="419">
        <f t="shared" si="0"/>
        <v>1.2517502920059969E-2</v>
      </c>
      <c r="E17" s="245" t="s">
        <v>1231</v>
      </c>
    </row>
    <row r="18" spans="1:5" s="1" customFormat="1" x14ac:dyDescent="0.2">
      <c r="A18" s="44" t="s">
        <v>3384</v>
      </c>
      <c r="B18" s="44" t="s">
        <v>990</v>
      </c>
      <c r="C18" s="65">
        <v>485358.82</v>
      </c>
      <c r="D18" s="419">
        <f t="shared" si="0"/>
        <v>6.1900104337766666E-3</v>
      </c>
      <c r="E18" s="245" t="s">
        <v>1231</v>
      </c>
    </row>
    <row r="19" spans="1:5" s="1" customFormat="1" x14ac:dyDescent="0.2">
      <c r="A19" s="44" t="s">
        <v>3383</v>
      </c>
      <c r="B19" s="44" t="s">
        <v>3382</v>
      </c>
      <c r="C19" s="65">
        <v>241116.51</v>
      </c>
      <c r="D19" s="419">
        <f t="shared" si="0"/>
        <v>3.0750728144917938E-3</v>
      </c>
      <c r="E19" s="245" t="s">
        <v>1231</v>
      </c>
    </row>
    <row r="20" spans="1:5" s="1" customFormat="1" x14ac:dyDescent="0.2">
      <c r="A20" s="44" t="s">
        <v>3381</v>
      </c>
      <c r="B20" s="44" t="s">
        <v>3380</v>
      </c>
      <c r="C20" s="65">
        <v>7142824.5499999998</v>
      </c>
      <c r="D20" s="419">
        <f t="shared" si="0"/>
        <v>9.1095817504946386E-2</v>
      </c>
      <c r="E20" s="245" t="s">
        <v>1231</v>
      </c>
    </row>
    <row r="21" spans="1:5" s="1" customFormat="1" x14ac:dyDescent="0.2">
      <c r="A21" s="44" t="s">
        <v>3379</v>
      </c>
      <c r="B21" s="44" t="s">
        <v>3378</v>
      </c>
      <c r="C21" s="65">
        <v>1348990.61</v>
      </c>
      <c r="D21" s="419">
        <f t="shared" si="0"/>
        <v>1.7204314842711111E-2</v>
      </c>
      <c r="E21" s="245" t="s">
        <v>1231</v>
      </c>
    </row>
    <row r="22" spans="1:5" s="1" customFormat="1" x14ac:dyDescent="0.2">
      <c r="A22" s="44" t="s">
        <v>3377</v>
      </c>
      <c r="B22" s="44" t="s">
        <v>3376</v>
      </c>
      <c r="C22" s="65">
        <v>22500</v>
      </c>
      <c r="D22" s="419">
        <f t="shared" si="0"/>
        <v>2.8695313450773384E-4</v>
      </c>
      <c r="E22" s="245" t="s">
        <v>1231</v>
      </c>
    </row>
    <row r="23" spans="1:5" s="1" customFormat="1" x14ac:dyDescent="0.2">
      <c r="A23" s="44" t="s">
        <v>3375</v>
      </c>
      <c r="B23" s="44" t="s">
        <v>3374</v>
      </c>
      <c r="C23" s="65">
        <v>412043.6</v>
      </c>
      <c r="D23" s="419">
        <f t="shared" si="0"/>
        <v>5.2549867810600392E-3</v>
      </c>
      <c r="E23" s="245" t="s">
        <v>1231</v>
      </c>
    </row>
    <row r="24" spans="1:5" s="1" customFormat="1" x14ac:dyDescent="0.2">
      <c r="A24" s="44" t="s">
        <v>3373</v>
      </c>
      <c r="B24" s="44" t="s">
        <v>3372</v>
      </c>
      <c r="C24" s="65">
        <v>121087.98</v>
      </c>
      <c r="D24" s="419">
        <f t="shared" si="0"/>
        <v>1.5442922405426573E-3</v>
      </c>
      <c r="E24" s="245" t="s">
        <v>1231</v>
      </c>
    </row>
    <row r="25" spans="1:5" s="1" customFormat="1" x14ac:dyDescent="0.2">
      <c r="A25" s="44" t="s">
        <v>3371</v>
      </c>
      <c r="B25" s="44" t="s">
        <v>3370</v>
      </c>
      <c r="C25" s="65">
        <v>20413.55</v>
      </c>
      <c r="D25" s="419">
        <f t="shared" si="0"/>
        <v>2.6034365150801557E-4</v>
      </c>
      <c r="E25" s="245" t="s">
        <v>1231</v>
      </c>
    </row>
    <row r="26" spans="1:5" s="1" customFormat="1" x14ac:dyDescent="0.2">
      <c r="A26" s="44" t="s">
        <v>3369</v>
      </c>
      <c r="B26" s="44" t="s">
        <v>3368</v>
      </c>
      <c r="C26" s="65">
        <v>110609.09</v>
      </c>
      <c r="D26" s="419">
        <f t="shared" si="0"/>
        <v>1.4106500035799129E-3</v>
      </c>
      <c r="E26" s="245" t="s">
        <v>1231</v>
      </c>
    </row>
    <row r="27" spans="1:5" s="1" customFormat="1" x14ac:dyDescent="0.2">
      <c r="A27" s="44" t="s">
        <v>3367</v>
      </c>
      <c r="B27" s="44" t="s">
        <v>3366</v>
      </c>
      <c r="C27" s="65">
        <v>8915</v>
      </c>
      <c r="D27" s="419">
        <f t="shared" si="0"/>
        <v>1.1369720862828655E-4</v>
      </c>
      <c r="E27" s="245" t="s">
        <v>1231</v>
      </c>
    </row>
    <row r="28" spans="1:5" s="1" customFormat="1" x14ac:dyDescent="0.2">
      <c r="A28" s="44" t="s">
        <v>3365</v>
      </c>
      <c r="B28" s="44" t="s">
        <v>960</v>
      </c>
      <c r="C28" s="65">
        <v>126832.32000000001</v>
      </c>
      <c r="D28" s="419">
        <f t="shared" si="0"/>
        <v>1.6175525235950197E-3</v>
      </c>
      <c r="E28" s="245" t="s">
        <v>1231</v>
      </c>
    </row>
    <row r="29" spans="1:5" s="1" customFormat="1" x14ac:dyDescent="0.2">
      <c r="A29" s="44" t="s">
        <v>3364</v>
      </c>
      <c r="B29" s="44" t="s">
        <v>3363</v>
      </c>
      <c r="C29" s="65">
        <v>24077.17</v>
      </c>
      <c r="D29" s="419">
        <f t="shared" si="0"/>
        <v>3.0706752895891438E-4</v>
      </c>
      <c r="E29" s="245" t="s">
        <v>1231</v>
      </c>
    </row>
    <row r="30" spans="1:5" s="1" customFormat="1" x14ac:dyDescent="0.2">
      <c r="A30" s="44" t="s">
        <v>3362</v>
      </c>
      <c r="B30" s="44" t="s">
        <v>3361</v>
      </c>
      <c r="C30" s="65">
        <v>15380.73</v>
      </c>
      <c r="D30" s="419">
        <f t="shared" si="0"/>
        <v>1.9615771931187276E-4</v>
      </c>
      <c r="E30" s="245"/>
    </row>
    <row r="31" spans="1:5" s="1" customFormat="1" x14ac:dyDescent="0.2">
      <c r="A31" s="44" t="s">
        <v>3360</v>
      </c>
      <c r="B31" s="44" t="s">
        <v>3359</v>
      </c>
      <c r="C31" s="65">
        <v>63486.78</v>
      </c>
      <c r="D31" s="419">
        <f t="shared" si="0"/>
        <v>8.0967691203568477E-4</v>
      </c>
      <c r="E31" s="245" t="s">
        <v>1231</v>
      </c>
    </row>
    <row r="32" spans="1:5" s="1" customFormat="1" x14ac:dyDescent="0.2">
      <c r="A32" s="44" t="s">
        <v>3358</v>
      </c>
      <c r="B32" s="44" t="s">
        <v>3357</v>
      </c>
      <c r="C32" s="492">
        <v>125</v>
      </c>
      <c r="D32" s="419">
        <f t="shared" si="0"/>
        <v>1.5941840805985215E-6</v>
      </c>
      <c r="E32" s="245" t="s">
        <v>1231</v>
      </c>
    </row>
    <row r="33" spans="1:5" s="1" customFormat="1" x14ac:dyDescent="0.2">
      <c r="A33" s="44" t="s">
        <v>3356</v>
      </c>
      <c r="B33" s="44" t="s">
        <v>3355</v>
      </c>
      <c r="C33" s="65">
        <v>131792.03</v>
      </c>
      <c r="D33" s="419">
        <f t="shared" si="0"/>
        <v>1.680806049406102E-3</v>
      </c>
      <c r="E33" s="245" t="s">
        <v>1231</v>
      </c>
    </row>
    <row r="34" spans="1:5" s="1" customFormat="1" x14ac:dyDescent="0.2">
      <c r="A34" s="44" t="s">
        <v>3354</v>
      </c>
      <c r="B34" s="44" t="s">
        <v>3353</v>
      </c>
      <c r="C34" s="65">
        <v>148441.65</v>
      </c>
      <c r="D34" s="419">
        <f t="shared" si="0"/>
        <v>1.8931465226222201E-3</v>
      </c>
      <c r="E34" s="245" t="s">
        <v>1231</v>
      </c>
    </row>
    <row r="35" spans="1:5" s="1" customFormat="1" x14ac:dyDescent="0.2">
      <c r="A35" s="44" t="s">
        <v>3352</v>
      </c>
      <c r="B35" s="44" t="s">
        <v>3351</v>
      </c>
      <c r="C35" s="65">
        <v>111933.34</v>
      </c>
      <c r="D35" s="419">
        <f t="shared" si="0"/>
        <v>1.4275387897297737E-3</v>
      </c>
      <c r="E35" s="245" t="s">
        <v>1231</v>
      </c>
    </row>
    <row r="36" spans="1:5" s="1" customFormat="1" x14ac:dyDescent="0.2">
      <c r="A36" s="44" t="s">
        <v>3350</v>
      </c>
      <c r="B36" s="44" t="s">
        <v>3349</v>
      </c>
      <c r="C36" s="65">
        <v>44895.93</v>
      </c>
      <c r="D36" s="419">
        <f t="shared" si="0"/>
        <v>5.7257901511732464E-4</v>
      </c>
      <c r="E36" s="245" t="s">
        <v>1231</v>
      </c>
    </row>
    <row r="37" spans="1:5" s="1" customFormat="1" x14ac:dyDescent="0.2">
      <c r="A37" s="44" t="s">
        <v>3348</v>
      </c>
      <c r="B37" s="44" t="s">
        <v>3347</v>
      </c>
      <c r="C37" s="65">
        <v>10010.799999999999</v>
      </c>
      <c r="D37" s="419">
        <f t="shared" si="0"/>
        <v>1.2767246395244542E-4</v>
      </c>
      <c r="E37" s="245" t="s">
        <v>1231</v>
      </c>
    </row>
    <row r="38" spans="1:5" s="1" customFormat="1" x14ac:dyDescent="0.2">
      <c r="A38" s="44" t="s">
        <v>3346</v>
      </c>
      <c r="B38" s="44" t="s">
        <v>3345</v>
      </c>
      <c r="C38" s="65">
        <v>191353.26</v>
      </c>
      <c r="D38" s="419">
        <f t="shared" si="0"/>
        <v>2.4404185669010389E-3</v>
      </c>
      <c r="E38" s="245" t="s">
        <v>1231</v>
      </c>
    </row>
    <row r="39" spans="1:5" s="1" customFormat="1" x14ac:dyDescent="0.2">
      <c r="A39" s="44" t="s">
        <v>3344</v>
      </c>
      <c r="B39" s="44" t="s">
        <v>3343</v>
      </c>
      <c r="C39" s="65">
        <v>242353.89</v>
      </c>
      <c r="D39" s="419">
        <f t="shared" si="0"/>
        <v>3.0908537064730018E-3</v>
      </c>
      <c r="E39" s="245" t="s">
        <v>1231</v>
      </c>
    </row>
    <row r="40" spans="1:5" s="1" customFormat="1" x14ac:dyDescent="0.2">
      <c r="A40" s="44" t="s">
        <v>3342</v>
      </c>
      <c r="B40" s="44" t="s">
        <v>3341</v>
      </c>
      <c r="C40" s="65">
        <v>14877.52</v>
      </c>
      <c r="D40" s="419">
        <f t="shared" ref="D40:D71" si="1">+C40/C$117</f>
        <v>1.8974004434228894E-4</v>
      </c>
      <c r="E40" s="245" t="s">
        <v>1231</v>
      </c>
    </row>
    <row r="41" spans="1:5" s="1" customFormat="1" x14ac:dyDescent="0.2">
      <c r="A41" s="44" t="s">
        <v>3340</v>
      </c>
      <c r="B41" s="44" t="s">
        <v>3339</v>
      </c>
      <c r="C41" s="65">
        <v>647143.81000000006</v>
      </c>
      <c r="D41" s="419">
        <f t="shared" si="1"/>
        <v>8.2533308780789946E-3</v>
      </c>
      <c r="E41" s="245" t="s">
        <v>1231</v>
      </c>
    </row>
    <row r="42" spans="1:5" s="1" customFormat="1" x14ac:dyDescent="0.2">
      <c r="A42" s="44" t="s">
        <v>3338</v>
      </c>
      <c r="B42" s="44" t="s">
        <v>3337</v>
      </c>
      <c r="C42" s="65">
        <v>50280</v>
      </c>
      <c r="D42" s="419">
        <f t="shared" si="1"/>
        <v>6.4124460457994927E-4</v>
      </c>
      <c r="E42" s="245" t="s">
        <v>1231</v>
      </c>
    </row>
    <row r="43" spans="1:5" s="1" customFormat="1" x14ac:dyDescent="0.2">
      <c r="A43" s="44" t="s">
        <v>3336</v>
      </c>
      <c r="B43" s="44" t="s">
        <v>3335</v>
      </c>
      <c r="C43" s="65">
        <v>11871.98</v>
      </c>
      <c r="D43" s="419">
        <f t="shared" si="1"/>
        <v>1.5140897216947227E-4</v>
      </c>
      <c r="E43" s="245" t="s">
        <v>1231</v>
      </c>
    </row>
    <row r="44" spans="1:5" s="1" customFormat="1" x14ac:dyDescent="0.2">
      <c r="A44" s="44" t="s">
        <v>3334</v>
      </c>
      <c r="B44" s="44" t="s">
        <v>3333</v>
      </c>
      <c r="C44" s="65">
        <v>46965.41</v>
      </c>
      <c r="D44" s="419">
        <f t="shared" si="1"/>
        <v>5.989720716862609E-4</v>
      </c>
      <c r="E44" s="245" t="s">
        <v>1231</v>
      </c>
    </row>
    <row r="45" spans="1:5" s="1" customFormat="1" x14ac:dyDescent="0.2">
      <c r="A45" s="44" t="s">
        <v>3332</v>
      </c>
      <c r="B45" s="44" t="s">
        <v>3331</v>
      </c>
      <c r="C45" s="65">
        <v>115591.21</v>
      </c>
      <c r="D45" s="419">
        <f t="shared" si="1"/>
        <v>1.4741893347129651E-3</v>
      </c>
      <c r="E45" s="245" t="s">
        <v>1231</v>
      </c>
    </row>
    <row r="46" spans="1:5" s="1" customFormat="1" x14ac:dyDescent="0.2">
      <c r="A46" s="44" t="s">
        <v>3330</v>
      </c>
      <c r="B46" s="44" t="s">
        <v>3329</v>
      </c>
      <c r="C46" s="65">
        <v>1339602.1399999999</v>
      </c>
      <c r="D46" s="419">
        <f t="shared" si="1"/>
        <v>1.7084579247389695E-2</v>
      </c>
      <c r="E46" s="245" t="s">
        <v>1231</v>
      </c>
    </row>
    <row r="47" spans="1:5" s="1" customFormat="1" x14ac:dyDescent="0.2">
      <c r="A47" s="44" t="s">
        <v>3328</v>
      </c>
      <c r="B47" s="44" t="s">
        <v>3327</v>
      </c>
      <c r="C47" s="65">
        <v>383273.69</v>
      </c>
      <c r="D47" s="419">
        <f t="shared" si="1"/>
        <v>4.888070520882022E-3</v>
      </c>
      <c r="E47" s="245" t="s">
        <v>1231</v>
      </c>
    </row>
    <row r="48" spans="1:5" s="1" customFormat="1" x14ac:dyDescent="0.2">
      <c r="A48" s="44" t="s">
        <v>3326</v>
      </c>
      <c r="B48" s="44" t="s">
        <v>3325</v>
      </c>
      <c r="C48" s="65">
        <v>20719.09</v>
      </c>
      <c r="D48" s="419">
        <f t="shared" si="1"/>
        <v>2.6424034753990414E-4</v>
      </c>
      <c r="E48" s="245" t="s">
        <v>1231</v>
      </c>
    </row>
    <row r="49" spans="1:5" s="1" customFormat="1" x14ac:dyDescent="0.2">
      <c r="A49" s="44" t="s">
        <v>3324</v>
      </c>
      <c r="B49" s="44" t="s">
        <v>3323</v>
      </c>
      <c r="C49" s="65">
        <v>2426902.4900000002</v>
      </c>
      <c r="D49" s="419">
        <f t="shared" si="1"/>
        <v>3.0951434517783302E-2</v>
      </c>
      <c r="E49" s="245" t="s">
        <v>1231</v>
      </c>
    </row>
    <row r="50" spans="1:5" s="1" customFormat="1" x14ac:dyDescent="0.2">
      <c r="A50" s="44" t="s">
        <v>3322</v>
      </c>
      <c r="B50" s="44" t="s">
        <v>3321</v>
      </c>
      <c r="C50" s="65">
        <v>36258.980000000003</v>
      </c>
      <c r="D50" s="419">
        <f t="shared" si="1"/>
        <v>4.6242790955792145E-4</v>
      </c>
      <c r="E50" s="245" t="s">
        <v>1231</v>
      </c>
    </row>
    <row r="51" spans="1:5" s="1" customFormat="1" x14ac:dyDescent="0.2">
      <c r="A51" s="44" t="s">
        <v>3320</v>
      </c>
      <c r="B51" s="44" t="s">
        <v>3319</v>
      </c>
      <c r="C51" s="65">
        <v>1659975.11</v>
      </c>
      <c r="D51" s="419">
        <f t="shared" si="1"/>
        <v>2.1170447156414238E-2</v>
      </c>
      <c r="E51" s="245" t="s">
        <v>1231</v>
      </c>
    </row>
    <row r="52" spans="1:5" s="1" customFormat="1" x14ac:dyDescent="0.2">
      <c r="A52" s="44" t="s">
        <v>3318</v>
      </c>
      <c r="B52" s="44" t="s">
        <v>906</v>
      </c>
      <c r="C52" s="65">
        <v>39795.879999999997</v>
      </c>
      <c r="D52" s="419">
        <f t="shared" si="1"/>
        <v>5.0753566695527262E-4</v>
      </c>
      <c r="E52" s="245" t="s">
        <v>1231</v>
      </c>
    </row>
    <row r="53" spans="1:5" s="1" customFormat="1" x14ac:dyDescent="0.2">
      <c r="A53" s="44" t="s">
        <v>3317</v>
      </c>
      <c r="B53" s="44" t="s">
        <v>3316</v>
      </c>
      <c r="C53" s="65">
        <v>13885.54</v>
      </c>
      <c r="D53" s="419">
        <f t="shared" si="1"/>
        <v>1.7708885454811196E-4</v>
      </c>
      <c r="E53" s="245" t="s">
        <v>1231</v>
      </c>
    </row>
    <row r="54" spans="1:5" s="1" customFormat="1" x14ac:dyDescent="0.2">
      <c r="A54" s="44" t="s">
        <v>3315</v>
      </c>
      <c r="B54" s="44" t="s">
        <v>3314</v>
      </c>
      <c r="C54" s="65">
        <v>14483.05</v>
      </c>
      <c r="D54" s="419">
        <f t="shared" si="1"/>
        <v>1.8470918198809931E-4</v>
      </c>
      <c r="E54" s="245" t="s">
        <v>1231</v>
      </c>
    </row>
    <row r="55" spans="1:5" s="1" customFormat="1" x14ac:dyDescent="0.2">
      <c r="A55" s="44" t="s">
        <v>3313</v>
      </c>
      <c r="B55" s="44" t="s">
        <v>3312</v>
      </c>
      <c r="C55" s="65">
        <v>169110.29</v>
      </c>
      <c r="D55" s="419">
        <f t="shared" si="1"/>
        <v>2.1567434574671948E-3</v>
      </c>
      <c r="E55" s="245" t="s">
        <v>1231</v>
      </c>
    </row>
    <row r="56" spans="1:5" s="1" customFormat="1" x14ac:dyDescent="0.2">
      <c r="A56" s="44" t="s">
        <v>3311</v>
      </c>
      <c r="B56" s="44" t="s">
        <v>3310</v>
      </c>
      <c r="C56" s="65">
        <v>27266.63</v>
      </c>
      <c r="D56" s="419">
        <f t="shared" si="1"/>
        <v>3.477442198205605E-4</v>
      </c>
      <c r="E56" s="245" t="s">
        <v>1231</v>
      </c>
    </row>
    <row r="57" spans="1:5" s="1" customFormat="1" x14ac:dyDescent="0.2">
      <c r="A57" s="44" t="s">
        <v>3309</v>
      </c>
      <c r="B57" s="44" t="s">
        <v>3308</v>
      </c>
      <c r="C57" s="65">
        <v>57759.68</v>
      </c>
      <c r="D57" s="419">
        <f t="shared" si="1"/>
        <v>7.3663649885171844E-4</v>
      </c>
      <c r="E57" s="245" t="s">
        <v>1231</v>
      </c>
    </row>
    <row r="58" spans="1:5" s="1" customFormat="1" x14ac:dyDescent="0.2">
      <c r="A58" s="44" t="s">
        <v>3307</v>
      </c>
      <c r="B58" s="44" t="s">
        <v>3306</v>
      </c>
      <c r="C58" s="65">
        <v>22605.99</v>
      </c>
      <c r="D58" s="419">
        <f t="shared" si="1"/>
        <v>2.88304875073355E-4</v>
      </c>
      <c r="E58" s="245" t="s">
        <v>1231</v>
      </c>
    </row>
    <row r="59" spans="1:5" s="1" customFormat="1" x14ac:dyDescent="0.2">
      <c r="A59" s="44" t="s">
        <v>3305</v>
      </c>
      <c r="B59" s="44" t="s">
        <v>3304</v>
      </c>
      <c r="C59" s="65">
        <v>3854735.8</v>
      </c>
      <c r="D59" s="419">
        <f t="shared" si="1"/>
        <v>4.9161267578185647E-2</v>
      </c>
      <c r="E59" s="245" t="s">
        <v>1231</v>
      </c>
    </row>
    <row r="60" spans="1:5" s="1" customFormat="1" x14ac:dyDescent="0.2">
      <c r="A60" s="44" t="s">
        <v>3303</v>
      </c>
      <c r="B60" s="44" t="s">
        <v>890</v>
      </c>
      <c r="C60" s="65">
        <v>2279412.1</v>
      </c>
      <c r="D60" s="419">
        <f t="shared" si="1"/>
        <v>2.9070419863549163E-2</v>
      </c>
      <c r="E60" s="245" t="s">
        <v>1231</v>
      </c>
    </row>
    <row r="61" spans="1:5" s="1" customFormat="1" x14ac:dyDescent="0.2">
      <c r="A61" s="44" t="s">
        <v>3302</v>
      </c>
      <c r="B61" s="44" t="s">
        <v>886</v>
      </c>
      <c r="C61" s="65">
        <v>129319</v>
      </c>
      <c r="D61" s="419">
        <f t="shared" si="1"/>
        <v>1.6492663289513615E-3</v>
      </c>
      <c r="E61" s="245" t="s">
        <v>1231</v>
      </c>
    </row>
    <row r="62" spans="1:5" s="1" customFormat="1" x14ac:dyDescent="0.2">
      <c r="A62" s="44" t="s">
        <v>3301</v>
      </c>
      <c r="B62" s="44" t="s">
        <v>884</v>
      </c>
      <c r="C62" s="65">
        <v>75635.91</v>
      </c>
      <c r="D62" s="419">
        <f t="shared" si="1"/>
        <v>9.6462050914866021E-4</v>
      </c>
      <c r="E62" s="245" t="s">
        <v>1231</v>
      </c>
    </row>
    <row r="63" spans="1:5" s="1" customFormat="1" x14ac:dyDescent="0.2">
      <c r="A63" s="44" t="s">
        <v>3300</v>
      </c>
      <c r="B63" s="44" t="s">
        <v>3299</v>
      </c>
      <c r="C63" s="65">
        <v>28907.62</v>
      </c>
      <c r="D63" s="419">
        <f t="shared" si="1"/>
        <v>3.6867254089593141E-4</v>
      </c>
      <c r="E63" s="245" t="s">
        <v>1231</v>
      </c>
    </row>
    <row r="64" spans="1:5" s="1" customFormat="1" x14ac:dyDescent="0.2">
      <c r="A64" s="44" t="s">
        <v>3298</v>
      </c>
      <c r="B64" s="44" t="s">
        <v>3297</v>
      </c>
      <c r="C64" s="65">
        <v>4000</v>
      </c>
      <c r="D64" s="419">
        <f t="shared" si="1"/>
        <v>5.1013890579152688E-5</v>
      </c>
      <c r="E64" s="245"/>
    </row>
    <row r="65" spans="1:5" s="1" customFormat="1" x14ac:dyDescent="0.2">
      <c r="A65" s="44" t="s">
        <v>3296</v>
      </c>
      <c r="B65" s="44" t="s">
        <v>3295</v>
      </c>
      <c r="C65" s="65">
        <v>1512405.03</v>
      </c>
      <c r="D65" s="419">
        <f t="shared" si="1"/>
        <v>1.9288416177945033E-2</v>
      </c>
      <c r="E65" s="245" t="s">
        <v>1231</v>
      </c>
    </row>
    <row r="66" spans="1:5" s="1" customFormat="1" x14ac:dyDescent="0.2">
      <c r="A66" s="44" t="s">
        <v>3294</v>
      </c>
      <c r="B66" s="44" t="s">
        <v>876</v>
      </c>
      <c r="C66" s="65">
        <v>174000</v>
      </c>
      <c r="D66" s="419">
        <f t="shared" si="1"/>
        <v>2.2191042401931418E-3</v>
      </c>
      <c r="E66" s="245" t="s">
        <v>1231</v>
      </c>
    </row>
    <row r="67" spans="1:5" s="1" customFormat="1" x14ac:dyDescent="0.2">
      <c r="A67" s="44" t="s">
        <v>3293</v>
      </c>
      <c r="B67" s="44" t="s">
        <v>874</v>
      </c>
      <c r="C67" s="65">
        <v>353682.84</v>
      </c>
      <c r="D67" s="419">
        <f t="shared" si="1"/>
        <v>4.5106844248709917E-3</v>
      </c>
      <c r="E67" s="245" t="s">
        <v>1231</v>
      </c>
    </row>
    <row r="68" spans="1:5" s="1" customFormat="1" x14ac:dyDescent="0.2">
      <c r="A68" s="44" t="s">
        <v>3292</v>
      </c>
      <c r="B68" s="44" t="s">
        <v>872</v>
      </c>
      <c r="C68" s="65">
        <v>78300</v>
      </c>
      <c r="D68" s="419">
        <f t="shared" si="1"/>
        <v>9.9859690808691386E-4</v>
      </c>
      <c r="E68" s="245"/>
    </row>
    <row r="69" spans="1:5" s="1" customFormat="1" x14ac:dyDescent="0.2">
      <c r="A69" s="44" t="s">
        <v>3291</v>
      </c>
      <c r="B69" s="44" t="s">
        <v>3290</v>
      </c>
      <c r="C69" s="65">
        <v>52200</v>
      </c>
      <c r="D69" s="419">
        <f t="shared" si="1"/>
        <v>6.6573127205794261E-4</v>
      </c>
      <c r="E69" s="245" t="s">
        <v>1231</v>
      </c>
    </row>
    <row r="70" spans="1:5" s="1" customFormat="1" x14ac:dyDescent="0.2">
      <c r="A70" s="44" t="s">
        <v>3289</v>
      </c>
      <c r="B70" s="44" t="s">
        <v>3288</v>
      </c>
      <c r="C70" s="65">
        <v>118152.97</v>
      </c>
      <c r="D70" s="419">
        <f t="shared" si="1"/>
        <v>1.5068606707954776E-3</v>
      </c>
      <c r="E70" s="245" t="s">
        <v>1231</v>
      </c>
    </row>
    <row r="71" spans="1:5" s="1" customFormat="1" x14ac:dyDescent="0.2">
      <c r="A71" s="44" t="s">
        <v>3287</v>
      </c>
      <c r="B71" s="44" t="s">
        <v>858</v>
      </c>
      <c r="C71" s="65">
        <v>383457.14</v>
      </c>
      <c r="D71" s="419">
        <f t="shared" si="1"/>
        <v>4.8904101454387084E-3</v>
      </c>
      <c r="E71" s="245" t="s">
        <v>1231</v>
      </c>
    </row>
    <row r="72" spans="1:5" s="1" customFormat="1" x14ac:dyDescent="0.2">
      <c r="A72" s="44" t="s">
        <v>3286</v>
      </c>
      <c r="B72" s="44" t="s">
        <v>3285</v>
      </c>
      <c r="C72" s="65">
        <v>206544.28</v>
      </c>
      <c r="D72" s="419">
        <f t="shared" ref="D72:D103" si="2">+C72/C$117</f>
        <v>2.6341568249174684E-3</v>
      </c>
      <c r="E72" s="245" t="s">
        <v>1231</v>
      </c>
    </row>
    <row r="73" spans="1:5" s="1" customFormat="1" x14ac:dyDescent="0.2">
      <c r="A73" s="44" t="s">
        <v>3284</v>
      </c>
      <c r="B73" s="44" t="s">
        <v>852</v>
      </c>
      <c r="C73" s="65">
        <v>2109764.8199999998</v>
      </c>
      <c r="D73" s="419">
        <f t="shared" si="2"/>
        <v>2.6906827918806438E-2</v>
      </c>
      <c r="E73" s="245" t="s">
        <v>1231</v>
      </c>
    </row>
    <row r="74" spans="1:5" s="1" customFormat="1" x14ac:dyDescent="0.2">
      <c r="A74" s="44" t="s">
        <v>3283</v>
      </c>
      <c r="B74" s="44" t="s">
        <v>3282</v>
      </c>
      <c r="C74" s="65">
        <v>1283692.23</v>
      </c>
      <c r="D74" s="419">
        <f t="shared" si="2"/>
        <v>1.6371533739632127E-2</v>
      </c>
      <c r="E74" s="245" t="s">
        <v>1231</v>
      </c>
    </row>
    <row r="75" spans="1:5" s="1" customFormat="1" x14ac:dyDescent="0.2">
      <c r="A75" s="44" t="s">
        <v>3281</v>
      </c>
      <c r="B75" s="44" t="s">
        <v>850</v>
      </c>
      <c r="C75" s="65">
        <v>60003.06</v>
      </c>
      <c r="D75" s="419">
        <f t="shared" si="2"/>
        <v>7.6524738431358328E-4</v>
      </c>
      <c r="E75" s="245" t="s">
        <v>1231</v>
      </c>
    </row>
    <row r="76" spans="1:5" s="1" customFormat="1" x14ac:dyDescent="0.2">
      <c r="A76" s="44" t="s">
        <v>3280</v>
      </c>
      <c r="B76" s="44" t="s">
        <v>3279</v>
      </c>
      <c r="C76" s="65">
        <v>317946.93</v>
      </c>
      <c r="D76" s="419">
        <f t="shared" si="2"/>
        <v>4.0549274742493792E-3</v>
      </c>
      <c r="E76" s="245" t="s">
        <v>1231</v>
      </c>
    </row>
    <row r="77" spans="1:5" s="1" customFormat="1" x14ac:dyDescent="0.2">
      <c r="A77" s="44" t="s">
        <v>3278</v>
      </c>
      <c r="B77" s="44" t="s">
        <v>3277</v>
      </c>
      <c r="C77" s="65">
        <v>27222.69</v>
      </c>
      <c r="D77" s="419">
        <f t="shared" si="2"/>
        <v>3.4718383223254849E-4</v>
      </c>
      <c r="E77" s="245" t="s">
        <v>1231</v>
      </c>
    </row>
    <row r="78" spans="1:5" s="1" customFormat="1" x14ac:dyDescent="0.2">
      <c r="A78" s="44" t="s">
        <v>3276</v>
      </c>
      <c r="B78" s="44" t="s">
        <v>848</v>
      </c>
      <c r="C78" s="65">
        <v>103475.96</v>
      </c>
      <c r="D78" s="419">
        <f t="shared" si="2"/>
        <v>1.3196778252531952E-3</v>
      </c>
      <c r="E78" s="245" t="s">
        <v>1231</v>
      </c>
    </row>
    <row r="79" spans="1:5" s="1" customFormat="1" x14ac:dyDescent="0.2">
      <c r="A79" s="44" t="s">
        <v>3275</v>
      </c>
      <c r="B79" s="44" t="s">
        <v>846</v>
      </c>
      <c r="C79" s="65">
        <v>17491.07</v>
      </c>
      <c r="D79" s="419">
        <f t="shared" si="2"/>
        <v>2.2307188277307505E-4</v>
      </c>
      <c r="E79" s="245" t="s">
        <v>1231</v>
      </c>
    </row>
    <row r="80" spans="1:5" s="1" customFormat="1" x14ac:dyDescent="0.2">
      <c r="A80" s="44" t="s">
        <v>3274</v>
      </c>
      <c r="B80" s="44" t="s">
        <v>3273</v>
      </c>
      <c r="C80" s="65">
        <v>448691.84</v>
      </c>
      <c r="D80" s="419">
        <f t="shared" si="2"/>
        <v>5.7223791073796717E-3</v>
      </c>
      <c r="E80" s="245" t="s">
        <v>1231</v>
      </c>
    </row>
    <row r="81" spans="1:5" s="1" customFormat="1" x14ac:dyDescent="0.2">
      <c r="A81" s="44" t="s">
        <v>3272</v>
      </c>
      <c r="B81" s="44" t="s">
        <v>3271</v>
      </c>
      <c r="C81" s="65">
        <v>99248.27</v>
      </c>
      <c r="D81" s="419">
        <f t="shared" si="2"/>
        <v>1.2657600964875507E-3</v>
      </c>
      <c r="E81" s="245" t="s">
        <v>1231</v>
      </c>
    </row>
    <row r="82" spans="1:5" s="1" customFormat="1" x14ac:dyDescent="0.2">
      <c r="A82" s="44" t="s">
        <v>3270</v>
      </c>
      <c r="B82" s="44" t="s">
        <v>3269</v>
      </c>
      <c r="C82" s="65">
        <v>7639.03</v>
      </c>
      <c r="D82" s="419">
        <f t="shared" si="2"/>
        <v>9.7424160137716179E-5</v>
      </c>
      <c r="E82" s="245" t="s">
        <v>1231</v>
      </c>
    </row>
    <row r="83" spans="1:5" s="1" customFormat="1" x14ac:dyDescent="0.2">
      <c r="A83" s="44" t="s">
        <v>3268</v>
      </c>
      <c r="B83" s="44" t="s">
        <v>3267</v>
      </c>
      <c r="C83" s="65">
        <v>133887.70000000001</v>
      </c>
      <c r="D83" s="419">
        <f t="shared" si="2"/>
        <v>1.7075331194236053E-3</v>
      </c>
      <c r="E83" s="245" t="s">
        <v>1231</v>
      </c>
    </row>
    <row r="84" spans="1:5" s="1" customFormat="1" x14ac:dyDescent="0.2">
      <c r="A84" s="44" t="s">
        <v>3266</v>
      </c>
      <c r="B84" s="44" t="s">
        <v>3265</v>
      </c>
      <c r="C84" s="65">
        <v>46372.13</v>
      </c>
      <c r="D84" s="419">
        <f t="shared" si="2"/>
        <v>5.9140569143556086E-4</v>
      </c>
      <c r="E84" s="245" t="s">
        <v>1231</v>
      </c>
    </row>
    <row r="85" spans="1:5" s="1" customFormat="1" x14ac:dyDescent="0.2">
      <c r="A85" s="44" t="s">
        <v>3264</v>
      </c>
      <c r="B85" s="44" t="s">
        <v>3263</v>
      </c>
      <c r="C85" s="65">
        <v>25814.9</v>
      </c>
      <c r="D85" s="419">
        <f t="shared" si="2"/>
        <v>3.2922962097794219E-4</v>
      </c>
      <c r="E85" s="245" t="s">
        <v>1231</v>
      </c>
    </row>
    <row r="86" spans="1:5" s="1" customFormat="1" x14ac:dyDescent="0.2">
      <c r="A86" s="44" t="s">
        <v>3262</v>
      </c>
      <c r="B86" s="44" t="s">
        <v>3261</v>
      </c>
      <c r="C86" s="65">
        <v>49980.92</v>
      </c>
      <c r="D86" s="419">
        <f t="shared" si="2"/>
        <v>6.3743029598134601E-4</v>
      </c>
      <c r="E86" s="245" t="s">
        <v>1231</v>
      </c>
    </row>
    <row r="87" spans="1:5" s="1" customFormat="1" x14ac:dyDescent="0.2">
      <c r="A87" s="44" t="s">
        <v>3260</v>
      </c>
      <c r="B87" s="44" t="s">
        <v>3259</v>
      </c>
      <c r="C87" s="65">
        <v>58699.74</v>
      </c>
      <c r="D87" s="419">
        <f t="shared" si="2"/>
        <v>7.4862552834617806E-4</v>
      </c>
      <c r="E87" s="245" t="s">
        <v>1231</v>
      </c>
    </row>
    <row r="88" spans="1:5" s="1" customFormat="1" x14ac:dyDescent="0.2">
      <c r="A88" s="44" t="s">
        <v>3258</v>
      </c>
      <c r="B88" s="44" t="s">
        <v>3257</v>
      </c>
      <c r="C88" s="65">
        <v>1873027.64</v>
      </c>
      <c r="D88" s="419">
        <f t="shared" si="2"/>
        <v>2.3887606769672148E-2</v>
      </c>
      <c r="E88" s="245" t="s">
        <v>1231</v>
      </c>
    </row>
    <row r="89" spans="1:5" s="1" customFormat="1" x14ac:dyDescent="0.2">
      <c r="A89" s="44" t="s">
        <v>3256</v>
      </c>
      <c r="B89" s="44" t="s">
        <v>3255</v>
      </c>
      <c r="C89" s="65">
        <v>13340</v>
      </c>
      <c r="D89" s="419">
        <f t="shared" si="2"/>
        <v>1.7013132508147421E-4</v>
      </c>
      <c r="E89" s="245"/>
    </row>
    <row r="90" spans="1:5" s="1" customFormat="1" x14ac:dyDescent="0.2">
      <c r="A90" s="44" t="s">
        <v>3254</v>
      </c>
      <c r="B90" s="44" t="s">
        <v>3253</v>
      </c>
      <c r="C90" s="65">
        <v>19720</v>
      </c>
      <c r="D90" s="419">
        <f t="shared" si="2"/>
        <v>2.5149848055522274E-4</v>
      </c>
      <c r="E90" s="245"/>
    </row>
    <row r="91" spans="1:5" s="1" customFormat="1" x14ac:dyDescent="0.2">
      <c r="A91" s="44" t="s">
        <v>3252</v>
      </c>
      <c r="B91" s="44" t="s">
        <v>3251</v>
      </c>
      <c r="C91" s="65">
        <v>149469.79999999999</v>
      </c>
      <c r="D91" s="419">
        <f t="shared" si="2"/>
        <v>1.906259005521959E-3</v>
      </c>
      <c r="E91" s="245" t="s">
        <v>1231</v>
      </c>
    </row>
    <row r="92" spans="1:5" s="1" customFormat="1" x14ac:dyDescent="0.2">
      <c r="A92" s="44" t="s">
        <v>3250</v>
      </c>
      <c r="B92" s="44" t="s">
        <v>3249</v>
      </c>
      <c r="C92" s="65">
        <v>204419.39</v>
      </c>
      <c r="D92" s="419">
        <f t="shared" si="2"/>
        <v>2.607057098429285E-3</v>
      </c>
      <c r="E92" s="245" t="s">
        <v>1231</v>
      </c>
    </row>
    <row r="93" spans="1:5" s="1" customFormat="1" x14ac:dyDescent="0.2">
      <c r="A93" s="44" t="s">
        <v>3248</v>
      </c>
      <c r="B93" s="44" t="s">
        <v>3247</v>
      </c>
      <c r="C93" s="65">
        <v>14916</v>
      </c>
      <c r="D93" s="419">
        <f t="shared" si="2"/>
        <v>1.9023079796966037E-4</v>
      </c>
      <c r="E93" s="245" t="s">
        <v>1231</v>
      </c>
    </row>
    <row r="94" spans="1:5" s="1" customFormat="1" x14ac:dyDescent="0.2">
      <c r="A94" s="44" t="s">
        <v>3246</v>
      </c>
      <c r="B94" s="44" t="s">
        <v>808</v>
      </c>
      <c r="C94" s="65">
        <v>114799.81</v>
      </c>
      <c r="D94" s="419">
        <f t="shared" si="2"/>
        <v>1.4640962364618796E-3</v>
      </c>
      <c r="E94" s="245" t="s">
        <v>1231</v>
      </c>
    </row>
    <row r="95" spans="1:5" s="1" customFormat="1" x14ac:dyDescent="0.2">
      <c r="A95" s="44" t="s">
        <v>3245</v>
      </c>
      <c r="B95" s="44" t="s">
        <v>3244</v>
      </c>
      <c r="C95" s="65">
        <v>175890.56</v>
      </c>
      <c r="D95" s="419">
        <f t="shared" si="2"/>
        <v>2.2432154454364727E-3</v>
      </c>
      <c r="E95" s="245" t="s">
        <v>1231</v>
      </c>
    </row>
    <row r="96" spans="1:5" s="1" customFormat="1" x14ac:dyDescent="0.2">
      <c r="A96" s="44" t="s">
        <v>3243</v>
      </c>
      <c r="B96" s="44" t="s">
        <v>3242</v>
      </c>
      <c r="C96" s="65">
        <v>6408.1</v>
      </c>
      <c r="D96" s="419">
        <f t="shared" si="2"/>
        <v>8.1725528055067088E-5</v>
      </c>
      <c r="E96" s="245" t="s">
        <v>1231</v>
      </c>
    </row>
    <row r="97" spans="1:5" s="1" customFormat="1" x14ac:dyDescent="0.2">
      <c r="A97" s="44" t="s">
        <v>3241</v>
      </c>
      <c r="B97" s="44" t="s">
        <v>790</v>
      </c>
      <c r="C97" s="492">
        <v>191.24</v>
      </c>
      <c r="D97" s="419">
        <f t="shared" si="2"/>
        <v>2.4389741085892901E-6</v>
      </c>
      <c r="E97" s="245" t="s">
        <v>1231</v>
      </c>
    </row>
    <row r="98" spans="1:5" s="1" customFormat="1" x14ac:dyDescent="0.2">
      <c r="A98" s="44" t="s">
        <v>3240</v>
      </c>
      <c r="B98" s="44" t="s">
        <v>786</v>
      </c>
      <c r="C98" s="65">
        <v>121051.58</v>
      </c>
      <c r="D98" s="419">
        <f t="shared" si="2"/>
        <v>1.543828014138387E-3</v>
      </c>
      <c r="E98" s="245" t="s">
        <v>1231</v>
      </c>
    </row>
    <row r="99" spans="1:5" s="1" customFormat="1" x14ac:dyDescent="0.2">
      <c r="A99" s="44" t="s">
        <v>3239</v>
      </c>
      <c r="B99" s="44" t="s">
        <v>3238</v>
      </c>
      <c r="C99" s="65">
        <v>638722.72</v>
      </c>
      <c r="D99" s="419">
        <f t="shared" si="2"/>
        <v>8.1459327371246944E-3</v>
      </c>
      <c r="E99" s="245" t="s">
        <v>1231</v>
      </c>
    </row>
    <row r="100" spans="1:5" s="1" customFormat="1" x14ac:dyDescent="0.2">
      <c r="A100" s="44" t="s">
        <v>3237</v>
      </c>
      <c r="B100" s="44" t="s">
        <v>3236</v>
      </c>
      <c r="C100" s="65">
        <v>1810059.81</v>
      </c>
      <c r="D100" s="419">
        <f t="shared" si="2"/>
        <v>2.3084548272265477E-2</v>
      </c>
      <c r="E100" s="245" t="s">
        <v>1231</v>
      </c>
    </row>
    <row r="101" spans="1:5" s="1" customFormat="1" x14ac:dyDescent="0.2">
      <c r="A101" s="44" t="s">
        <v>3235</v>
      </c>
      <c r="B101" s="44" t="s">
        <v>3234</v>
      </c>
      <c r="C101" s="65">
        <v>461000</v>
      </c>
      <c r="D101" s="419">
        <f t="shared" si="2"/>
        <v>5.879350889247347E-3</v>
      </c>
      <c r="E101" s="245"/>
    </row>
    <row r="102" spans="1:5" s="1" customFormat="1" x14ac:dyDescent="0.2">
      <c r="A102" s="44" t="s">
        <v>3233</v>
      </c>
      <c r="B102" s="44" t="s">
        <v>764</v>
      </c>
      <c r="C102" s="65">
        <v>2551800</v>
      </c>
      <c r="D102" s="419">
        <f t="shared" si="2"/>
        <v>3.254431149497046E-2</v>
      </c>
      <c r="E102" s="245" t="s">
        <v>1231</v>
      </c>
    </row>
    <row r="103" spans="1:5" s="1" customFormat="1" x14ac:dyDescent="0.2">
      <c r="A103" s="44" t="s">
        <v>3232</v>
      </c>
      <c r="B103" s="44" t="s">
        <v>1777</v>
      </c>
      <c r="C103" s="65">
        <v>154017.18</v>
      </c>
      <c r="D103" s="419">
        <f t="shared" si="2"/>
        <v>1.9642538919574159E-3</v>
      </c>
      <c r="E103" s="245" t="s">
        <v>1231</v>
      </c>
    </row>
    <row r="104" spans="1:5" s="1" customFormat="1" x14ac:dyDescent="0.2">
      <c r="A104" s="44" t="s">
        <v>3231</v>
      </c>
      <c r="B104" s="44" t="s">
        <v>352</v>
      </c>
      <c r="C104" s="65">
        <v>20496.48</v>
      </c>
      <c r="D104" s="419">
        <f t="shared" ref="D104:D116" si="3">+C104/C$117</f>
        <v>2.6140129699444783E-4</v>
      </c>
      <c r="E104" s="245" t="s">
        <v>1231</v>
      </c>
    </row>
    <row r="105" spans="1:5" s="1" customFormat="1" x14ac:dyDescent="0.2">
      <c r="A105" s="44" t="s">
        <v>3230</v>
      </c>
      <c r="B105" s="44" t="s">
        <v>1772</v>
      </c>
      <c r="C105" s="65">
        <v>43684.35</v>
      </c>
      <c r="D105" s="419">
        <f t="shared" si="3"/>
        <v>5.5712716273035212E-4</v>
      </c>
      <c r="E105" s="245" t="s">
        <v>1231</v>
      </c>
    </row>
    <row r="106" spans="1:5" s="1" customFormat="1" x14ac:dyDescent="0.2">
      <c r="A106" s="44" t="s">
        <v>3229</v>
      </c>
      <c r="B106" s="44" t="s">
        <v>1774</v>
      </c>
      <c r="C106" s="492">
        <v>506.88</v>
      </c>
      <c r="D106" s="419">
        <f t="shared" si="3"/>
        <v>6.4644802141902285E-6</v>
      </c>
      <c r="E106" s="245" t="s">
        <v>1231</v>
      </c>
    </row>
    <row r="107" spans="1:5" s="1" customFormat="1" x14ac:dyDescent="0.2">
      <c r="A107" s="44" t="s">
        <v>3228</v>
      </c>
      <c r="B107" s="44" t="s">
        <v>1779</v>
      </c>
      <c r="C107" s="65">
        <v>32394.799999999999</v>
      </c>
      <c r="D107" s="419">
        <f t="shared" si="3"/>
        <v>4.1314619563338387E-4</v>
      </c>
      <c r="E107" s="245" t="s">
        <v>1231</v>
      </c>
    </row>
    <row r="108" spans="1:5" s="1" customFormat="1" x14ac:dyDescent="0.2">
      <c r="A108" s="44" t="s">
        <v>3227</v>
      </c>
      <c r="B108" s="44" t="s">
        <v>3226</v>
      </c>
      <c r="C108" s="65">
        <v>17143.080000000002</v>
      </c>
      <c r="D108" s="419">
        <f t="shared" si="3"/>
        <v>2.1863380182741523E-4</v>
      </c>
      <c r="E108" s="245" t="s">
        <v>1231</v>
      </c>
    </row>
    <row r="109" spans="1:5" s="1" customFormat="1" x14ac:dyDescent="0.2">
      <c r="A109" s="44" t="s">
        <v>3225</v>
      </c>
      <c r="B109" s="44" t="s">
        <v>1768</v>
      </c>
      <c r="C109" s="65">
        <v>126477.8</v>
      </c>
      <c r="D109" s="419">
        <f t="shared" si="3"/>
        <v>1.6130311624729895E-3</v>
      </c>
      <c r="E109" s="245" t="s">
        <v>1231</v>
      </c>
    </row>
    <row r="110" spans="1:5" s="1" customFormat="1" x14ac:dyDescent="0.2">
      <c r="A110" s="44" t="s">
        <v>3224</v>
      </c>
      <c r="B110" s="44" t="s">
        <v>3223</v>
      </c>
      <c r="C110" s="65">
        <v>479234.85</v>
      </c>
      <c r="D110" s="419">
        <f t="shared" si="3"/>
        <v>6.1119085499041622E-3</v>
      </c>
      <c r="E110" s="245" t="s">
        <v>1231</v>
      </c>
    </row>
    <row r="111" spans="1:5" s="1" customFormat="1" x14ac:dyDescent="0.2">
      <c r="A111" s="44" t="s">
        <v>3222</v>
      </c>
      <c r="B111" s="44" t="s">
        <v>370</v>
      </c>
      <c r="C111" s="65">
        <v>36032.06</v>
      </c>
      <c r="D111" s="419">
        <f t="shared" si="3"/>
        <v>4.5953389154536605E-4</v>
      </c>
      <c r="E111" s="245" t="s">
        <v>1231</v>
      </c>
    </row>
    <row r="112" spans="1:5" s="1" customFormat="1" x14ac:dyDescent="0.2">
      <c r="A112" s="44" t="s">
        <v>3221</v>
      </c>
      <c r="B112" s="44" t="s">
        <v>1761</v>
      </c>
      <c r="C112" s="65">
        <v>59473.08</v>
      </c>
      <c r="D112" s="419">
        <f t="shared" si="3"/>
        <v>7.5848829888129849E-4</v>
      </c>
      <c r="E112" s="245" t="s">
        <v>1231</v>
      </c>
    </row>
    <row r="113" spans="1:8" x14ac:dyDescent="0.2">
      <c r="A113" s="44" t="s">
        <v>3220</v>
      </c>
      <c r="B113" s="44" t="s">
        <v>732</v>
      </c>
      <c r="C113" s="65">
        <v>39912.26</v>
      </c>
      <c r="D113" s="419">
        <f t="shared" si="3"/>
        <v>5.0901991610167313E-4</v>
      </c>
      <c r="E113" s="245" t="s">
        <v>1231</v>
      </c>
      <c r="F113" s="1"/>
      <c r="G113" s="1"/>
      <c r="H113" s="1"/>
    </row>
    <row r="114" spans="1:8" x14ac:dyDescent="0.2">
      <c r="A114" s="44" t="s">
        <v>3219</v>
      </c>
      <c r="B114" s="44" t="s">
        <v>392</v>
      </c>
      <c r="C114" s="65">
        <v>48714.66</v>
      </c>
      <c r="D114" s="419">
        <f t="shared" si="3"/>
        <v>6.2128108371015665E-4</v>
      </c>
      <c r="E114" s="245" t="s">
        <v>1231</v>
      </c>
      <c r="F114" s="1"/>
      <c r="G114" s="1"/>
      <c r="H114" s="1"/>
    </row>
    <row r="115" spans="1:8" x14ac:dyDescent="0.2">
      <c r="A115" s="44" t="s">
        <v>3218</v>
      </c>
      <c r="B115" s="44" t="s">
        <v>3217</v>
      </c>
      <c r="C115" s="65">
        <v>1591.33</v>
      </c>
      <c r="D115" s="419">
        <f t="shared" si="3"/>
        <v>2.0294983623830762E-5</v>
      </c>
      <c r="E115" s="245"/>
      <c r="F115" s="1"/>
      <c r="G115" s="1"/>
      <c r="H115" s="1"/>
    </row>
    <row r="116" spans="1:8" x14ac:dyDescent="0.2">
      <c r="A116" s="44" t="s">
        <v>3216</v>
      </c>
      <c r="B116" s="44" t="s">
        <v>3215</v>
      </c>
      <c r="C116" s="65">
        <v>13063.04</v>
      </c>
      <c r="D116" s="419">
        <f t="shared" si="3"/>
        <v>1.6659912329777368E-4</v>
      </c>
      <c r="E116" s="245" t="s">
        <v>1231</v>
      </c>
      <c r="F116" s="1"/>
      <c r="G116" s="1"/>
      <c r="H116" s="1"/>
    </row>
    <row r="117" spans="1:8" x14ac:dyDescent="0.2">
      <c r="A117" s="63"/>
      <c r="B117" s="63" t="s">
        <v>1223</v>
      </c>
      <c r="C117" s="62">
        <f>SUM(C8:C116)</f>
        <v>78410016.459999979</v>
      </c>
      <c r="D117" s="418">
        <f>SUM(D8:D116)</f>
        <v>1.0000000000000009</v>
      </c>
      <c r="E117" s="63"/>
    </row>
    <row r="118" spans="1:8" x14ac:dyDescent="0.2">
      <c r="A118" s="243"/>
      <c r="B118" s="243"/>
      <c r="C118" s="242"/>
      <c r="D118" s="240"/>
      <c r="E118" s="240"/>
    </row>
    <row r="119" spans="1:8" x14ac:dyDescent="0.2">
      <c r="A119" s="243"/>
      <c r="B119" s="243"/>
      <c r="C119" s="242"/>
      <c r="D119" s="240"/>
      <c r="E119" s="240"/>
    </row>
    <row r="120" spans="1:8" hidden="1" x14ac:dyDescent="0.2">
      <c r="A120" s="243"/>
      <c r="B120" s="243"/>
      <c r="C120" s="240"/>
      <c r="D120" s="240"/>
      <c r="E120" s="240"/>
    </row>
    <row r="121" spans="1:8" hidden="1" x14ac:dyDescent="0.2">
      <c r="A121" s="243"/>
      <c r="B121" s="243"/>
      <c r="C121" s="242"/>
      <c r="D121" s="240"/>
      <c r="E121" s="240"/>
    </row>
    <row r="122" spans="1:8" x14ac:dyDescent="0.2">
      <c r="A122" s="243"/>
      <c r="B122" s="243"/>
      <c r="C122" s="242"/>
      <c r="D122" s="240"/>
      <c r="E122" s="240"/>
    </row>
    <row r="123" spans="1:8" x14ac:dyDescent="0.2">
      <c r="A123" s="243"/>
      <c r="B123" s="243"/>
      <c r="C123" s="242"/>
      <c r="D123" s="240"/>
      <c r="E123" s="240"/>
    </row>
    <row r="124" spans="1:8" x14ac:dyDescent="0.2">
      <c r="A124" s="243"/>
      <c r="B124" s="243"/>
      <c r="C124" s="242"/>
      <c r="D124" s="240"/>
      <c r="E124" s="240"/>
    </row>
    <row r="125" spans="1:8" x14ac:dyDescent="0.2">
      <c r="A125" s="243"/>
      <c r="B125" s="243"/>
      <c r="C125" s="242"/>
      <c r="D125" s="240"/>
      <c r="E125" s="240"/>
    </row>
    <row r="126" spans="1:8" x14ac:dyDescent="0.2">
      <c r="A126" s="243"/>
      <c r="B126" s="243"/>
      <c r="C126" s="242"/>
      <c r="D126" s="240"/>
      <c r="E126" s="240"/>
    </row>
    <row r="127" spans="1:8" x14ac:dyDescent="0.2">
      <c r="A127" s="243"/>
      <c r="B127" s="243"/>
      <c r="C127" s="242"/>
      <c r="D127" s="240"/>
      <c r="E127" s="240"/>
    </row>
    <row r="128" spans="1:8" x14ac:dyDescent="0.2">
      <c r="A128" s="243"/>
      <c r="B128" s="243"/>
      <c r="C128" s="242"/>
      <c r="D128" s="240"/>
      <c r="E128" s="240"/>
    </row>
    <row r="129" spans="1:5" x14ac:dyDescent="0.2">
      <c r="A129" s="243"/>
      <c r="B129" s="243"/>
      <c r="C129" s="242"/>
      <c r="D129" s="240"/>
      <c r="E129" s="240"/>
    </row>
    <row r="130" spans="1:5" x14ac:dyDescent="0.2">
      <c r="A130" s="243"/>
      <c r="B130" s="243"/>
      <c r="C130" s="242"/>
      <c r="D130" s="240"/>
      <c r="E130" s="240"/>
    </row>
    <row r="131" spans="1:5" x14ac:dyDescent="0.2">
      <c r="A131" s="243"/>
      <c r="B131" s="243"/>
      <c r="C131" s="242"/>
      <c r="D131" s="240"/>
      <c r="E131" s="240"/>
    </row>
    <row r="132" spans="1:5" x14ac:dyDescent="0.2">
      <c r="A132" s="243"/>
      <c r="B132" s="243"/>
      <c r="C132" s="242"/>
      <c r="D132" s="240"/>
      <c r="E132" s="240"/>
    </row>
    <row r="133" spans="1:5" x14ac:dyDescent="0.2">
      <c r="A133" s="243"/>
      <c r="B133" s="243"/>
      <c r="C133" s="242"/>
      <c r="D133" s="240"/>
      <c r="E133" s="240"/>
    </row>
    <row r="134" spans="1:5" x14ac:dyDescent="0.2">
      <c r="A134" s="243"/>
      <c r="B134" s="243"/>
      <c r="C134" s="242"/>
      <c r="D134" s="240"/>
      <c r="E134" s="240"/>
    </row>
    <row r="135" spans="1:5" x14ac:dyDescent="0.2">
      <c r="A135" s="243"/>
      <c r="B135" s="243"/>
      <c r="C135" s="242"/>
      <c r="D135" s="240"/>
      <c r="E135" s="240"/>
    </row>
    <row r="136" spans="1:5" x14ac:dyDescent="0.2">
      <c r="A136" s="243"/>
      <c r="B136" s="243"/>
      <c r="C136" s="242"/>
      <c r="D136" s="240"/>
      <c r="E136" s="240"/>
    </row>
    <row r="137" spans="1:5" x14ac:dyDescent="0.2">
      <c r="A137" s="243"/>
      <c r="B137" s="243"/>
      <c r="C137" s="242"/>
      <c r="D137" s="240"/>
      <c r="E137" s="240"/>
    </row>
    <row r="138" spans="1:5" x14ac:dyDescent="0.2">
      <c r="A138" s="243"/>
      <c r="B138" s="243"/>
      <c r="C138" s="242"/>
      <c r="D138" s="240"/>
      <c r="E138" s="240"/>
    </row>
    <row r="139" spans="1:5" x14ac:dyDescent="0.2">
      <c r="A139" s="243"/>
      <c r="B139" s="243"/>
      <c r="C139" s="242"/>
      <c r="D139" s="240"/>
      <c r="E139" s="240"/>
    </row>
    <row r="140" spans="1:5" x14ac:dyDescent="0.2">
      <c r="A140" s="243"/>
      <c r="B140" s="243"/>
      <c r="C140" s="242"/>
      <c r="D140" s="240"/>
      <c r="E140" s="240"/>
    </row>
    <row r="141" spans="1:5" x14ac:dyDescent="0.2">
      <c r="A141" s="243"/>
      <c r="B141" s="243"/>
      <c r="C141" s="242"/>
      <c r="D141" s="240"/>
      <c r="E141" s="240"/>
    </row>
    <row r="142" spans="1:5" x14ac:dyDescent="0.2">
      <c r="A142" s="243"/>
      <c r="B142" s="243"/>
      <c r="C142" s="242"/>
      <c r="D142" s="240"/>
      <c r="E142" s="240"/>
    </row>
    <row r="143" spans="1:5" x14ac:dyDescent="0.2">
      <c r="A143" s="243"/>
      <c r="B143" s="243"/>
      <c r="C143" s="242"/>
      <c r="D143" s="240"/>
      <c r="E143" s="240"/>
    </row>
    <row r="144" spans="1:5" x14ac:dyDescent="0.2">
      <c r="A144" s="243"/>
      <c r="B144" s="243"/>
      <c r="C144" s="242"/>
      <c r="D144" s="240"/>
      <c r="E144" s="240"/>
    </row>
    <row r="145" spans="1:5" x14ac:dyDescent="0.2">
      <c r="A145" s="243"/>
      <c r="B145" s="243"/>
      <c r="C145" s="242"/>
      <c r="D145" s="240"/>
      <c r="E145" s="240"/>
    </row>
    <row r="146" spans="1:5" x14ac:dyDescent="0.2">
      <c r="A146" s="243"/>
      <c r="B146" s="243"/>
      <c r="C146" s="242"/>
      <c r="D146" s="240"/>
      <c r="E146" s="240"/>
    </row>
    <row r="147" spans="1:5" x14ac:dyDescent="0.2">
      <c r="A147" s="243"/>
      <c r="B147" s="243"/>
      <c r="C147" s="242"/>
      <c r="D147" s="240"/>
      <c r="E147" s="240"/>
    </row>
    <row r="148" spans="1:5" x14ac:dyDescent="0.2">
      <c r="A148" s="243"/>
      <c r="B148" s="243"/>
      <c r="C148" s="242"/>
      <c r="D148" s="240"/>
      <c r="E148" s="240"/>
    </row>
    <row r="149" spans="1:5" x14ac:dyDescent="0.2">
      <c r="A149" s="243"/>
      <c r="B149" s="243"/>
      <c r="C149" s="242"/>
      <c r="D149" s="240"/>
      <c r="E149" s="240"/>
    </row>
    <row r="150" spans="1:5" x14ac:dyDescent="0.2">
      <c r="A150" s="243"/>
      <c r="B150" s="243"/>
      <c r="C150" s="242"/>
      <c r="D150" s="240"/>
      <c r="E150" s="240"/>
    </row>
    <row r="151" spans="1:5" x14ac:dyDescent="0.2">
      <c r="A151" s="243"/>
      <c r="B151" s="243"/>
      <c r="C151" s="242"/>
      <c r="D151" s="240"/>
      <c r="E151" s="240"/>
    </row>
    <row r="152" spans="1:5" x14ac:dyDescent="0.2">
      <c r="A152" s="243"/>
      <c r="B152" s="243"/>
      <c r="C152" s="242"/>
      <c r="D152" s="240"/>
      <c r="E152" s="240"/>
    </row>
    <row r="153" spans="1:5" x14ac:dyDescent="0.2">
      <c r="A153" s="243"/>
      <c r="B153" s="243"/>
      <c r="C153" s="242"/>
      <c r="D153" s="240"/>
      <c r="E153" s="240"/>
    </row>
    <row r="154" spans="1:5" x14ac:dyDescent="0.2">
      <c r="A154" s="243"/>
      <c r="B154" s="243"/>
      <c r="C154" s="242"/>
      <c r="D154" s="240"/>
      <c r="E154" s="240"/>
    </row>
    <row r="155" spans="1:5" x14ac:dyDescent="0.2">
      <c r="A155" s="243"/>
      <c r="B155" s="243"/>
      <c r="C155" s="242"/>
      <c r="D155" s="240"/>
      <c r="E155" s="240"/>
    </row>
    <row r="156" spans="1:5" x14ac:dyDescent="0.2">
      <c r="A156" s="243"/>
      <c r="B156" s="243"/>
      <c r="C156" s="242"/>
      <c r="D156" s="240"/>
      <c r="E156" s="240"/>
    </row>
    <row r="157" spans="1:5" x14ac:dyDescent="0.2">
      <c r="A157" s="243"/>
      <c r="B157" s="243"/>
      <c r="C157" s="242"/>
      <c r="D157" s="240"/>
      <c r="E157" s="240"/>
    </row>
    <row r="158" spans="1:5" x14ac:dyDescent="0.2">
      <c r="A158" s="243"/>
      <c r="B158" s="243"/>
      <c r="C158" s="242"/>
      <c r="D158" s="240"/>
      <c r="E158" s="240"/>
    </row>
    <row r="159" spans="1:5" x14ac:dyDescent="0.2">
      <c r="A159" s="243"/>
      <c r="B159" s="243"/>
      <c r="C159" s="242"/>
      <c r="D159" s="240"/>
      <c r="E159" s="240"/>
    </row>
    <row r="160" spans="1:5" x14ac:dyDescent="0.2">
      <c r="A160" s="243"/>
      <c r="B160" s="243"/>
      <c r="C160" s="242"/>
      <c r="D160" s="240"/>
      <c r="E160" s="240"/>
    </row>
    <row r="161" spans="1:5" x14ac:dyDescent="0.2">
      <c r="A161" s="243"/>
      <c r="B161" s="243"/>
      <c r="C161" s="242"/>
      <c r="D161" s="240"/>
      <c r="E161" s="240"/>
    </row>
    <row r="162" spans="1:5" x14ac:dyDescent="0.2">
      <c r="A162" s="243"/>
      <c r="B162" s="243"/>
      <c r="C162" s="242"/>
      <c r="D162" s="240"/>
      <c r="E162" s="240"/>
    </row>
    <row r="163" spans="1:5" x14ac:dyDescent="0.2">
      <c r="A163" s="243"/>
      <c r="B163" s="243"/>
      <c r="C163" s="242"/>
      <c r="D163" s="240"/>
      <c r="E163" s="240"/>
    </row>
    <row r="164" spans="1:5" x14ac:dyDescent="0.2">
      <c r="A164" s="243"/>
      <c r="B164" s="243"/>
      <c r="C164" s="242"/>
      <c r="D164" s="240"/>
      <c r="E164" s="240"/>
    </row>
    <row r="165" spans="1:5" x14ac:dyDescent="0.2">
      <c r="A165" s="243"/>
      <c r="B165" s="243"/>
      <c r="C165" s="242"/>
      <c r="D165" s="240"/>
      <c r="E165" s="240"/>
    </row>
    <row r="166" spans="1:5" x14ac:dyDescent="0.2">
      <c r="A166" s="243"/>
      <c r="B166" s="243"/>
      <c r="C166" s="242"/>
      <c r="D166" s="240"/>
      <c r="E166" s="240"/>
    </row>
    <row r="167" spans="1:5" x14ac:dyDescent="0.2">
      <c r="A167" s="243"/>
      <c r="B167" s="243"/>
      <c r="C167" s="242"/>
      <c r="D167" s="240"/>
      <c r="E167" s="240"/>
    </row>
    <row r="168" spans="1:5" x14ac:dyDescent="0.2">
      <c r="A168" s="243"/>
      <c r="B168" s="243"/>
      <c r="C168" s="242"/>
      <c r="D168" s="240"/>
      <c r="E168" s="240"/>
    </row>
    <row r="169" spans="1:5" x14ac:dyDescent="0.2">
      <c r="A169" s="243"/>
      <c r="B169" s="243"/>
      <c r="C169" s="242"/>
      <c r="D169" s="240"/>
      <c r="E169" s="240"/>
    </row>
    <row r="170" spans="1:5" x14ac:dyDescent="0.2">
      <c r="A170" s="243"/>
      <c r="B170" s="243"/>
      <c r="C170" s="242"/>
      <c r="D170" s="240"/>
      <c r="E170" s="240"/>
    </row>
    <row r="171" spans="1:5" x14ac:dyDescent="0.2">
      <c r="A171" s="243"/>
      <c r="B171" s="243"/>
      <c r="C171" s="242"/>
      <c r="D171" s="240"/>
      <c r="E171" s="240"/>
    </row>
    <row r="172" spans="1:5" x14ac:dyDescent="0.2">
      <c r="A172" s="243"/>
      <c r="B172" s="243"/>
      <c r="C172" s="242"/>
      <c r="D172" s="240"/>
      <c r="E172" s="240"/>
    </row>
    <row r="173" spans="1:5" x14ac:dyDescent="0.2">
      <c r="A173" s="243"/>
      <c r="B173" s="243"/>
      <c r="C173" s="242"/>
      <c r="D173" s="240"/>
      <c r="E173" s="240"/>
    </row>
    <row r="174" spans="1:5" x14ac:dyDescent="0.2">
      <c r="A174" s="243"/>
      <c r="B174" s="243"/>
      <c r="C174" s="242"/>
      <c r="D174" s="240"/>
      <c r="E174" s="240"/>
    </row>
    <row r="175" spans="1:5" x14ac:dyDescent="0.2">
      <c r="A175" s="243"/>
      <c r="B175" s="243"/>
      <c r="C175" s="242"/>
      <c r="D175" s="240"/>
      <c r="E175" s="240"/>
    </row>
    <row r="176" spans="1:5" x14ac:dyDescent="0.2">
      <c r="A176" s="243"/>
      <c r="B176" s="243"/>
      <c r="C176" s="242"/>
      <c r="D176" s="240"/>
      <c r="E176" s="240"/>
    </row>
    <row r="177" spans="1:5" x14ac:dyDescent="0.2">
      <c r="A177" s="243"/>
      <c r="B177" s="243"/>
      <c r="C177" s="242"/>
      <c r="D177" s="240"/>
      <c r="E177" s="240"/>
    </row>
    <row r="178" spans="1:5" x14ac:dyDescent="0.2">
      <c r="A178" s="243"/>
      <c r="B178" s="243"/>
      <c r="C178" s="242"/>
      <c r="D178" s="240"/>
      <c r="E178" s="240"/>
    </row>
    <row r="179" spans="1:5" x14ac:dyDescent="0.2">
      <c r="A179" s="243"/>
      <c r="B179" s="243"/>
      <c r="C179" s="242"/>
      <c r="D179" s="240"/>
      <c r="E179" s="240"/>
    </row>
    <row r="180" spans="1:5" x14ac:dyDescent="0.2">
      <c r="A180" s="243"/>
      <c r="B180" s="243"/>
      <c r="C180" s="242"/>
      <c r="D180" s="240"/>
      <c r="E180" s="240"/>
    </row>
    <row r="181" spans="1:5" x14ac:dyDescent="0.2">
      <c r="A181" s="243"/>
      <c r="B181" s="243"/>
      <c r="C181" s="242"/>
      <c r="D181" s="240"/>
      <c r="E181" s="240"/>
    </row>
    <row r="182" spans="1:5" x14ac:dyDescent="0.2">
      <c r="A182" s="243"/>
      <c r="B182" s="243"/>
      <c r="C182" s="242"/>
      <c r="D182" s="240"/>
      <c r="E182" s="240"/>
    </row>
    <row r="183" spans="1:5" x14ac:dyDescent="0.2">
      <c r="A183" s="243"/>
      <c r="B183" s="243"/>
      <c r="C183" s="242"/>
      <c r="D183" s="240"/>
      <c r="E183" s="240"/>
    </row>
    <row r="184" spans="1:5" x14ac:dyDescent="0.2">
      <c r="A184" s="243"/>
      <c r="B184" s="243"/>
      <c r="C184" s="242"/>
      <c r="D184" s="240"/>
      <c r="E184" s="240"/>
    </row>
    <row r="185" spans="1:5" x14ac:dyDescent="0.2">
      <c r="A185" s="243"/>
      <c r="B185" s="243"/>
      <c r="C185" s="242"/>
      <c r="D185" s="240"/>
      <c r="E185" s="240"/>
    </row>
    <row r="186" spans="1:5" x14ac:dyDescent="0.2">
      <c r="A186" s="243"/>
      <c r="B186" s="243"/>
      <c r="C186" s="242"/>
      <c r="D186" s="240"/>
      <c r="E186" s="240"/>
    </row>
    <row r="187" spans="1:5" x14ac:dyDescent="0.2">
      <c r="A187" s="243"/>
      <c r="B187" s="243"/>
      <c r="C187" s="242"/>
      <c r="D187" s="240"/>
      <c r="E187" s="240"/>
    </row>
    <row r="188" spans="1:5" x14ac:dyDescent="0.2">
      <c r="A188" s="243"/>
      <c r="B188" s="243"/>
      <c r="C188" s="242"/>
      <c r="D188" s="240"/>
      <c r="E188" s="240"/>
    </row>
    <row r="189" spans="1:5" x14ac:dyDescent="0.2">
      <c r="A189" s="243"/>
      <c r="B189" s="243"/>
      <c r="C189" s="242"/>
      <c r="D189" s="240"/>
      <c r="E189" s="240"/>
    </row>
    <row r="190" spans="1:5" x14ac:dyDescent="0.2">
      <c r="A190" s="243"/>
      <c r="B190" s="243"/>
      <c r="C190" s="242"/>
      <c r="D190" s="240"/>
      <c r="E190" s="240"/>
    </row>
    <row r="191" spans="1:5" x14ac:dyDescent="0.2">
      <c r="A191" s="243"/>
      <c r="B191" s="243"/>
      <c r="C191" s="242"/>
      <c r="D191" s="240"/>
      <c r="E191" s="240"/>
    </row>
    <row r="192" spans="1:5" x14ac:dyDescent="0.2">
      <c r="A192" s="243"/>
      <c r="B192" s="243"/>
      <c r="C192" s="242"/>
      <c r="D192" s="240"/>
      <c r="E192" s="240"/>
    </row>
    <row r="193" spans="1:5" x14ac:dyDescent="0.2">
      <c r="A193" s="243"/>
      <c r="B193" s="243"/>
      <c r="C193" s="242"/>
      <c r="D193" s="240"/>
      <c r="E193" s="240"/>
    </row>
    <row r="194" spans="1:5" x14ac:dyDescent="0.2">
      <c r="A194" s="243"/>
      <c r="B194" s="243"/>
      <c r="C194" s="242"/>
      <c r="D194" s="240"/>
      <c r="E194" s="240"/>
    </row>
    <row r="195" spans="1:5" x14ac:dyDescent="0.2">
      <c r="A195" s="243"/>
      <c r="B195" s="243"/>
      <c r="C195" s="242"/>
      <c r="D195" s="240"/>
      <c r="E195" s="240"/>
    </row>
    <row r="196" spans="1:5" x14ac:dyDescent="0.2">
      <c r="A196" s="243"/>
      <c r="B196" s="243"/>
      <c r="C196" s="242"/>
      <c r="D196" s="240"/>
      <c r="E196" s="240"/>
    </row>
    <row r="197" spans="1:5" x14ac:dyDescent="0.2">
      <c r="A197" s="243"/>
      <c r="B197" s="243"/>
      <c r="C197" s="242"/>
      <c r="D197" s="240"/>
      <c r="E197" s="240"/>
    </row>
    <row r="198" spans="1:5" x14ac:dyDescent="0.2">
      <c r="A198" s="243"/>
      <c r="B198" s="243"/>
      <c r="C198" s="242"/>
      <c r="D198" s="240"/>
      <c r="E198" s="240"/>
    </row>
    <row r="199" spans="1:5" x14ac:dyDescent="0.2">
      <c r="A199" s="243"/>
      <c r="B199" s="243"/>
      <c r="C199" s="242"/>
      <c r="D199" s="240"/>
      <c r="E199" s="240"/>
    </row>
    <row r="200" spans="1:5" x14ac:dyDescent="0.2">
      <c r="A200" s="243"/>
      <c r="B200" s="243"/>
      <c r="C200" s="242"/>
      <c r="D200" s="240"/>
      <c r="E200" s="240"/>
    </row>
    <row r="201" spans="1:5" x14ac:dyDescent="0.2">
      <c r="A201" s="243"/>
      <c r="B201" s="243"/>
      <c r="C201" s="242"/>
      <c r="D201" s="240"/>
      <c r="E201" s="240"/>
    </row>
    <row r="202" spans="1:5" x14ac:dyDescent="0.2">
      <c r="A202" s="243"/>
      <c r="B202" s="243"/>
      <c r="C202" s="242"/>
      <c r="D202" s="240"/>
      <c r="E202" s="240"/>
    </row>
    <row r="203" spans="1:5" x14ac:dyDescent="0.2">
      <c r="A203" s="243"/>
      <c r="B203" s="243"/>
      <c r="C203" s="242"/>
      <c r="D203" s="240"/>
      <c r="E203" s="240"/>
    </row>
    <row r="204" spans="1:5" x14ac:dyDescent="0.2">
      <c r="A204" s="243"/>
      <c r="B204" s="243"/>
      <c r="C204" s="242"/>
      <c r="D204" s="240"/>
      <c r="E204" s="240"/>
    </row>
    <row r="205" spans="1:5" x14ac:dyDescent="0.2">
      <c r="A205" s="243"/>
      <c r="B205" s="243"/>
      <c r="C205" s="242"/>
      <c r="D205" s="240"/>
      <c r="E205" s="240"/>
    </row>
    <row r="206" spans="1:5" x14ac:dyDescent="0.2">
      <c r="A206" s="243"/>
      <c r="B206" s="243"/>
      <c r="C206" s="242"/>
      <c r="D206" s="240"/>
      <c r="E206" s="240"/>
    </row>
    <row r="207" spans="1:5" x14ac:dyDescent="0.2">
      <c r="A207" s="243"/>
      <c r="B207" s="243"/>
      <c r="C207" s="242"/>
      <c r="D207" s="240"/>
      <c r="E207" s="240"/>
    </row>
    <row r="208" spans="1:5" x14ac:dyDescent="0.2">
      <c r="A208" s="243"/>
      <c r="B208" s="243"/>
      <c r="C208" s="242"/>
      <c r="D208" s="240"/>
      <c r="E208" s="240"/>
    </row>
    <row r="209" spans="1:5" x14ac:dyDescent="0.2">
      <c r="A209" s="243"/>
      <c r="B209" s="243"/>
      <c r="C209" s="242"/>
      <c r="D209" s="240"/>
      <c r="E209" s="240"/>
    </row>
    <row r="210" spans="1:5" x14ac:dyDescent="0.2">
      <c r="A210" s="243"/>
      <c r="B210" s="243"/>
      <c r="C210" s="242"/>
      <c r="D210" s="240"/>
      <c r="E210" s="240"/>
    </row>
    <row r="211" spans="1:5" x14ac:dyDescent="0.2">
      <c r="A211" s="243"/>
      <c r="B211" s="243"/>
      <c r="C211" s="242"/>
      <c r="D211" s="240"/>
      <c r="E211" s="240"/>
    </row>
    <row r="212" spans="1:5" x14ac:dyDescent="0.2">
      <c r="A212" s="243"/>
      <c r="B212" s="243"/>
      <c r="C212" s="242"/>
      <c r="D212" s="240"/>
      <c r="E212" s="240"/>
    </row>
    <row r="213" spans="1:5" x14ac:dyDescent="0.2">
      <c r="A213" s="243"/>
      <c r="B213" s="243"/>
      <c r="C213" s="242"/>
      <c r="D213" s="240"/>
      <c r="E213" s="240"/>
    </row>
    <row r="214" spans="1:5" x14ac:dyDescent="0.2">
      <c r="A214" s="243"/>
      <c r="B214" s="243"/>
      <c r="C214" s="242"/>
      <c r="D214" s="240"/>
      <c r="E214" s="240"/>
    </row>
    <row r="215" spans="1:5" x14ac:dyDescent="0.2">
      <c r="A215" s="243"/>
      <c r="B215" s="243"/>
      <c r="C215" s="242"/>
      <c r="D215" s="240"/>
      <c r="E215" s="240"/>
    </row>
    <row r="216" spans="1:5" x14ac:dyDescent="0.2">
      <c r="A216" s="243"/>
      <c r="B216" s="243"/>
      <c r="C216" s="242"/>
      <c r="D216" s="240"/>
      <c r="E216" s="240"/>
    </row>
    <row r="217" spans="1:5" x14ac:dyDescent="0.2">
      <c r="A217" s="243"/>
      <c r="B217" s="243"/>
      <c r="C217" s="242"/>
      <c r="D217" s="240"/>
      <c r="E217" s="240"/>
    </row>
    <row r="218" spans="1:5" x14ac:dyDescent="0.2">
      <c r="A218" s="243"/>
      <c r="B218" s="243"/>
      <c r="C218" s="242"/>
      <c r="D218" s="240"/>
      <c r="E218" s="240"/>
    </row>
    <row r="219" spans="1:5" x14ac:dyDescent="0.2">
      <c r="A219" s="243"/>
      <c r="B219" s="243"/>
      <c r="C219" s="242"/>
      <c r="D219" s="240"/>
      <c r="E219" s="240"/>
    </row>
    <row r="220" spans="1:5" x14ac:dyDescent="0.2">
      <c r="A220" s="243"/>
      <c r="B220" s="243"/>
      <c r="C220" s="242"/>
      <c r="D220" s="240"/>
      <c r="E220" s="240"/>
    </row>
    <row r="221" spans="1:5" x14ac:dyDescent="0.2">
      <c r="A221" s="243"/>
      <c r="B221" s="243"/>
      <c r="C221" s="242"/>
      <c r="D221" s="240"/>
      <c r="E221" s="240"/>
    </row>
    <row r="222" spans="1:5" x14ac:dyDescent="0.2">
      <c r="A222" s="243"/>
      <c r="B222" s="243"/>
      <c r="C222" s="242"/>
      <c r="D222" s="240"/>
      <c r="E222" s="240"/>
    </row>
    <row r="223" spans="1:5" x14ac:dyDescent="0.2">
      <c r="A223" s="243"/>
      <c r="B223" s="243"/>
      <c r="C223" s="242"/>
      <c r="D223" s="240"/>
      <c r="E223" s="240"/>
    </row>
    <row r="224" spans="1:5" x14ac:dyDescent="0.2">
      <c r="A224" s="243"/>
      <c r="B224" s="243"/>
      <c r="C224" s="242"/>
      <c r="D224" s="240"/>
      <c r="E224" s="240"/>
    </row>
    <row r="225" spans="1:5" x14ac:dyDescent="0.2">
      <c r="A225" s="243"/>
      <c r="B225" s="243"/>
      <c r="C225" s="242"/>
      <c r="D225" s="240"/>
      <c r="E225" s="240"/>
    </row>
    <row r="226" spans="1:5" x14ac:dyDescent="0.2">
      <c r="A226" s="243"/>
      <c r="B226" s="243"/>
      <c r="C226" s="242"/>
      <c r="D226" s="240"/>
      <c r="E226" s="240"/>
    </row>
    <row r="227" spans="1:5" x14ac:dyDescent="0.2">
      <c r="A227" s="243"/>
      <c r="B227" s="243"/>
      <c r="C227" s="242"/>
      <c r="D227" s="240"/>
      <c r="E227" s="240"/>
    </row>
    <row r="228" spans="1:5" x14ac:dyDescent="0.2">
      <c r="A228" s="243"/>
      <c r="B228" s="243"/>
      <c r="C228" s="242"/>
      <c r="D228" s="240"/>
      <c r="E228" s="240"/>
    </row>
    <row r="229" spans="1:5" x14ac:dyDescent="0.2">
      <c r="A229" s="243"/>
      <c r="B229" s="243"/>
      <c r="C229" s="242"/>
      <c r="D229" s="240"/>
      <c r="E229" s="240"/>
    </row>
    <row r="230" spans="1:5" x14ac:dyDescent="0.2">
      <c r="A230" s="243"/>
      <c r="B230" s="243"/>
      <c r="C230" s="242"/>
      <c r="D230" s="240"/>
      <c r="E230" s="240"/>
    </row>
    <row r="231" spans="1:5" x14ac:dyDescent="0.2">
      <c r="A231" s="243"/>
      <c r="B231" s="243"/>
      <c r="C231" s="242"/>
      <c r="D231" s="240"/>
      <c r="E231" s="240"/>
    </row>
    <row r="232" spans="1:5" x14ac:dyDescent="0.2">
      <c r="A232" s="243"/>
      <c r="B232" s="243"/>
      <c r="C232" s="242"/>
      <c r="D232" s="240"/>
      <c r="E232" s="240"/>
    </row>
    <row r="233" spans="1:5" x14ac:dyDescent="0.2">
      <c r="A233" s="243"/>
      <c r="B233" s="243"/>
      <c r="C233" s="242"/>
      <c r="D233" s="240"/>
      <c r="E233" s="240"/>
    </row>
    <row r="234" spans="1:5" x14ac:dyDescent="0.2">
      <c r="A234" s="243"/>
      <c r="B234" s="243"/>
      <c r="C234" s="242"/>
      <c r="D234" s="240"/>
      <c r="E234" s="240"/>
    </row>
    <row r="235" spans="1:5" x14ac:dyDescent="0.2">
      <c r="A235" s="243"/>
      <c r="B235" s="243"/>
      <c r="C235" s="242"/>
      <c r="D235" s="240"/>
      <c r="E235" s="240"/>
    </row>
    <row r="236" spans="1:5" x14ac:dyDescent="0.2">
      <c r="A236" s="243"/>
      <c r="B236" s="243"/>
      <c r="C236" s="242"/>
      <c r="D236" s="240"/>
      <c r="E236" s="240"/>
    </row>
    <row r="237" spans="1:5" x14ac:dyDescent="0.2">
      <c r="A237" s="243"/>
      <c r="B237" s="243"/>
      <c r="C237" s="242"/>
      <c r="D237" s="240"/>
      <c r="E237" s="240"/>
    </row>
    <row r="238" spans="1:5" x14ac:dyDescent="0.2">
      <c r="A238" s="243"/>
      <c r="B238" s="243"/>
      <c r="C238" s="242"/>
      <c r="D238" s="240"/>
      <c r="E238" s="240"/>
    </row>
    <row r="239" spans="1:5" x14ac:dyDescent="0.2">
      <c r="A239" s="243"/>
      <c r="B239" s="243"/>
      <c r="C239" s="242"/>
      <c r="D239" s="240"/>
      <c r="E239" s="240"/>
    </row>
    <row r="240" spans="1:5" x14ac:dyDescent="0.2">
      <c r="A240" s="243"/>
      <c r="B240" s="243"/>
      <c r="C240" s="242"/>
      <c r="D240" s="240"/>
      <c r="E240" s="240"/>
    </row>
    <row r="241" spans="1:5" x14ac:dyDescent="0.2">
      <c r="A241" s="243"/>
      <c r="B241" s="243"/>
      <c r="C241" s="242"/>
      <c r="D241" s="240"/>
      <c r="E241" s="240"/>
    </row>
    <row r="242" spans="1:5" x14ac:dyDescent="0.2">
      <c r="A242" s="243"/>
      <c r="B242" s="243"/>
      <c r="C242" s="242"/>
      <c r="D242" s="240"/>
      <c r="E242" s="240"/>
    </row>
    <row r="243" spans="1:5" x14ac:dyDescent="0.2">
      <c r="A243" s="243"/>
      <c r="B243" s="243"/>
      <c r="C243" s="242"/>
      <c r="D243" s="240"/>
      <c r="E243" s="240"/>
    </row>
    <row r="244" spans="1:5" x14ac:dyDescent="0.2">
      <c r="A244" s="243"/>
      <c r="B244" s="243"/>
      <c r="C244" s="242"/>
      <c r="D244" s="240"/>
      <c r="E244" s="240"/>
    </row>
    <row r="245" spans="1:5" x14ac:dyDescent="0.2">
      <c r="A245" s="243"/>
      <c r="B245" s="243"/>
      <c r="C245" s="242"/>
      <c r="D245" s="240"/>
      <c r="E245" s="240"/>
    </row>
    <row r="246" spans="1:5" x14ac:dyDescent="0.2">
      <c r="A246" s="243"/>
      <c r="B246" s="243"/>
      <c r="C246" s="242"/>
      <c r="D246" s="240"/>
      <c r="E246" s="240"/>
    </row>
    <row r="247" spans="1:5" x14ac:dyDescent="0.2">
      <c r="A247" s="243"/>
      <c r="B247" s="243"/>
      <c r="C247" s="242"/>
      <c r="D247" s="240"/>
      <c r="E247" s="240"/>
    </row>
    <row r="248" spans="1:5" x14ac:dyDescent="0.2">
      <c r="A248" s="243"/>
      <c r="B248" s="243"/>
      <c r="C248" s="242"/>
      <c r="D248" s="240"/>
      <c r="E248" s="240"/>
    </row>
    <row r="249" spans="1:5" x14ac:dyDescent="0.2">
      <c r="A249" s="243"/>
      <c r="B249" s="243"/>
      <c r="C249" s="242"/>
      <c r="D249" s="240"/>
      <c r="E249" s="240"/>
    </row>
    <row r="250" spans="1:5" x14ac:dyDescent="0.2">
      <c r="A250" s="243"/>
      <c r="B250" s="243"/>
      <c r="C250" s="242"/>
      <c r="D250" s="240"/>
      <c r="E250" s="240"/>
    </row>
    <row r="251" spans="1:5" x14ac:dyDescent="0.2">
      <c r="A251" s="243"/>
      <c r="B251" s="243"/>
      <c r="C251" s="242"/>
      <c r="D251" s="240"/>
      <c r="E251" s="240"/>
    </row>
    <row r="252" spans="1:5" x14ac:dyDescent="0.2">
      <c r="A252" s="243"/>
      <c r="B252" s="243"/>
      <c r="C252" s="242"/>
      <c r="D252" s="240"/>
      <c r="E252" s="240"/>
    </row>
    <row r="253" spans="1:5" x14ac:dyDescent="0.2">
      <c r="A253" s="243"/>
      <c r="B253" s="243"/>
      <c r="C253" s="242"/>
      <c r="D253" s="240"/>
      <c r="E253" s="240"/>
    </row>
    <row r="254" spans="1:5" x14ac:dyDescent="0.2">
      <c r="A254" s="243"/>
      <c r="B254" s="243"/>
      <c r="C254" s="242"/>
      <c r="D254" s="240"/>
      <c r="E254" s="240"/>
    </row>
    <row r="255" spans="1:5" x14ac:dyDescent="0.2">
      <c r="A255" s="243"/>
      <c r="B255" s="243"/>
      <c r="C255" s="242"/>
      <c r="D255" s="240"/>
      <c r="E255" s="240"/>
    </row>
    <row r="256" spans="1:5" x14ac:dyDescent="0.2">
      <c r="A256" s="243"/>
      <c r="B256" s="243"/>
      <c r="C256" s="242"/>
      <c r="D256" s="240"/>
      <c r="E256" s="240"/>
    </row>
    <row r="257" spans="1:5" x14ac:dyDescent="0.2">
      <c r="A257" s="243"/>
      <c r="B257" s="243"/>
      <c r="C257" s="242"/>
      <c r="D257" s="240"/>
      <c r="E257" s="240"/>
    </row>
    <row r="258" spans="1:5" x14ac:dyDescent="0.2">
      <c r="A258" s="243"/>
      <c r="B258" s="243"/>
      <c r="C258" s="242"/>
      <c r="D258" s="240"/>
      <c r="E258" s="240"/>
    </row>
    <row r="259" spans="1:5" x14ac:dyDescent="0.2">
      <c r="A259" s="243"/>
      <c r="B259" s="243"/>
      <c r="C259" s="242"/>
      <c r="D259" s="240"/>
      <c r="E259" s="240"/>
    </row>
    <row r="260" spans="1:5" x14ac:dyDescent="0.2">
      <c r="A260" s="243"/>
      <c r="B260" s="243"/>
      <c r="C260" s="242"/>
      <c r="D260" s="240"/>
      <c r="E260" s="240"/>
    </row>
    <row r="261" spans="1:5" x14ac:dyDescent="0.2">
      <c r="A261" s="243"/>
      <c r="B261" s="243"/>
      <c r="C261" s="242"/>
      <c r="D261" s="240"/>
      <c r="E261" s="240"/>
    </row>
    <row r="262" spans="1:5" x14ac:dyDescent="0.2">
      <c r="A262" s="243"/>
      <c r="B262" s="243"/>
      <c r="C262" s="242"/>
      <c r="D262" s="240"/>
      <c r="E262" s="240"/>
    </row>
    <row r="263" spans="1:5" x14ac:dyDescent="0.2">
      <c r="A263" s="243"/>
      <c r="B263" s="243"/>
      <c r="C263" s="242"/>
      <c r="D263" s="240"/>
      <c r="E263" s="240"/>
    </row>
    <row r="264" spans="1:5" x14ac:dyDescent="0.2">
      <c r="A264" s="243"/>
      <c r="B264" s="243"/>
      <c r="C264" s="242"/>
      <c r="D264" s="240"/>
      <c r="E264" s="240"/>
    </row>
    <row r="265" spans="1:5" x14ac:dyDescent="0.2">
      <c r="A265" s="243"/>
      <c r="B265" s="243"/>
      <c r="C265" s="242"/>
      <c r="D265" s="240"/>
      <c r="E265" s="240"/>
    </row>
    <row r="266" spans="1:5" x14ac:dyDescent="0.2">
      <c r="A266" s="243"/>
      <c r="B266" s="243"/>
      <c r="C266" s="242"/>
      <c r="D266" s="240"/>
      <c r="E266" s="240"/>
    </row>
    <row r="267" spans="1:5" x14ac:dyDescent="0.2">
      <c r="A267" s="243"/>
      <c r="B267" s="243"/>
      <c r="C267" s="242"/>
      <c r="D267" s="240"/>
      <c r="E267" s="240"/>
    </row>
    <row r="268" spans="1:5" x14ac:dyDescent="0.2">
      <c r="A268" s="243"/>
      <c r="B268" s="243"/>
      <c r="C268" s="242"/>
      <c r="D268" s="240"/>
      <c r="E268" s="240"/>
    </row>
    <row r="269" spans="1:5" x14ac:dyDescent="0.2">
      <c r="A269" s="243"/>
      <c r="B269" s="243"/>
      <c r="C269" s="242"/>
      <c r="D269" s="240"/>
      <c r="E269" s="240"/>
    </row>
    <row r="270" spans="1:5" x14ac:dyDescent="0.2">
      <c r="A270" s="243"/>
      <c r="B270" s="243"/>
      <c r="C270" s="242"/>
      <c r="D270" s="240"/>
      <c r="E270" s="240"/>
    </row>
    <row r="271" spans="1:5" x14ac:dyDescent="0.2">
      <c r="A271" s="243"/>
      <c r="B271" s="243"/>
      <c r="C271" s="242"/>
      <c r="D271" s="240"/>
      <c r="E271" s="240"/>
    </row>
    <row r="272" spans="1:5" x14ac:dyDescent="0.2">
      <c r="A272" s="243"/>
      <c r="B272" s="243"/>
      <c r="C272" s="242"/>
      <c r="D272" s="240"/>
      <c r="E272" s="240"/>
    </row>
    <row r="273" spans="1:5" x14ac:dyDescent="0.2">
      <c r="A273" s="243"/>
      <c r="B273" s="243"/>
      <c r="C273" s="242"/>
      <c r="D273" s="240"/>
      <c r="E273" s="240"/>
    </row>
    <row r="274" spans="1:5" x14ac:dyDescent="0.2">
      <c r="A274" s="243"/>
      <c r="B274" s="243"/>
      <c r="C274" s="242"/>
      <c r="D274" s="240"/>
      <c r="E274" s="240"/>
    </row>
    <row r="275" spans="1:5" x14ac:dyDescent="0.2">
      <c r="A275" s="243"/>
      <c r="B275" s="243"/>
      <c r="C275" s="242"/>
      <c r="D275" s="240"/>
      <c r="E275" s="240"/>
    </row>
    <row r="276" spans="1:5" x14ac:dyDescent="0.2">
      <c r="A276" s="243"/>
      <c r="B276" s="243"/>
      <c r="C276" s="242"/>
      <c r="D276" s="240"/>
      <c r="E276" s="240"/>
    </row>
    <row r="277" spans="1:5" x14ac:dyDescent="0.2">
      <c r="A277" s="243"/>
      <c r="B277" s="243"/>
      <c r="C277" s="242"/>
      <c r="D277" s="240"/>
      <c r="E277" s="240"/>
    </row>
    <row r="278" spans="1:5" x14ac:dyDescent="0.2">
      <c r="A278" s="243"/>
      <c r="B278" s="243"/>
      <c r="C278" s="242"/>
      <c r="D278" s="240"/>
      <c r="E278" s="240"/>
    </row>
    <row r="279" spans="1:5" x14ac:dyDescent="0.2">
      <c r="A279" s="243"/>
      <c r="B279" s="243"/>
      <c r="C279" s="242"/>
      <c r="D279" s="240"/>
      <c r="E279" s="240"/>
    </row>
    <row r="280" spans="1:5" x14ac:dyDescent="0.2">
      <c r="A280" s="243"/>
      <c r="B280" s="243"/>
      <c r="C280" s="242"/>
      <c r="D280" s="240"/>
      <c r="E280" s="240"/>
    </row>
    <row r="281" spans="1:5" x14ac:dyDescent="0.2">
      <c r="A281" s="243"/>
      <c r="B281" s="243"/>
      <c r="C281" s="242"/>
      <c r="D281" s="240"/>
      <c r="E281" s="240"/>
    </row>
    <row r="282" spans="1:5" x14ac:dyDescent="0.2">
      <c r="A282" s="243"/>
      <c r="B282" s="243"/>
      <c r="C282" s="242"/>
      <c r="D282" s="240"/>
      <c r="E282" s="240"/>
    </row>
    <row r="283" spans="1:5" x14ac:dyDescent="0.2">
      <c r="A283" s="243"/>
      <c r="B283" s="243"/>
      <c r="C283" s="242"/>
      <c r="D283" s="240"/>
      <c r="E283" s="240"/>
    </row>
    <row r="284" spans="1:5" x14ac:dyDescent="0.2">
      <c r="A284" s="243"/>
      <c r="B284" s="243"/>
      <c r="C284" s="242"/>
      <c r="D284" s="240"/>
      <c r="E284" s="240"/>
    </row>
    <row r="285" spans="1:5" x14ac:dyDescent="0.2">
      <c r="A285" s="243"/>
      <c r="B285" s="243"/>
      <c r="C285" s="242"/>
      <c r="D285" s="240"/>
      <c r="E285" s="240"/>
    </row>
    <row r="286" spans="1:5" x14ac:dyDescent="0.2">
      <c r="A286" s="243"/>
      <c r="B286" s="243"/>
      <c r="C286" s="242"/>
      <c r="D286" s="240"/>
      <c r="E286" s="240"/>
    </row>
    <row r="287" spans="1:5" x14ac:dyDescent="0.2">
      <c r="A287" s="243"/>
      <c r="B287" s="243"/>
      <c r="C287" s="242"/>
      <c r="D287" s="240"/>
      <c r="E287" s="240"/>
    </row>
    <row r="288" spans="1:5" x14ac:dyDescent="0.2">
      <c r="A288" s="243"/>
      <c r="B288" s="243"/>
      <c r="C288" s="242"/>
      <c r="D288" s="240"/>
      <c r="E288" s="240"/>
    </row>
    <row r="289" spans="1:5" x14ac:dyDescent="0.2">
      <c r="A289" s="243"/>
      <c r="B289" s="243"/>
      <c r="C289" s="242"/>
      <c r="D289" s="240"/>
      <c r="E289" s="240"/>
    </row>
    <row r="290" spans="1:5" x14ac:dyDescent="0.2">
      <c r="A290" s="243"/>
      <c r="B290" s="243"/>
      <c r="C290" s="242"/>
      <c r="D290" s="240"/>
      <c r="E290" s="240"/>
    </row>
    <row r="291" spans="1:5" x14ac:dyDescent="0.2">
      <c r="A291" s="243"/>
      <c r="B291" s="243"/>
      <c r="C291" s="242"/>
      <c r="D291" s="240"/>
      <c r="E291" s="240"/>
    </row>
    <row r="292" spans="1:5" x14ac:dyDescent="0.2">
      <c r="A292" s="243"/>
      <c r="B292" s="243"/>
      <c r="C292" s="242"/>
      <c r="D292" s="240"/>
      <c r="E292" s="240"/>
    </row>
    <row r="293" spans="1:5" x14ac:dyDescent="0.2">
      <c r="A293" s="243"/>
      <c r="B293" s="243"/>
      <c r="C293" s="242"/>
      <c r="D293" s="240"/>
      <c r="E293" s="240"/>
    </row>
    <row r="294" spans="1:5" x14ac:dyDescent="0.2">
      <c r="A294" s="243"/>
      <c r="B294" s="243"/>
      <c r="C294" s="242"/>
      <c r="D294" s="240"/>
      <c r="E294" s="240"/>
    </row>
    <row r="295" spans="1:5" x14ac:dyDescent="0.2">
      <c r="A295" s="243"/>
      <c r="B295" s="243"/>
      <c r="C295" s="242"/>
      <c r="D295" s="240"/>
      <c r="E295" s="240"/>
    </row>
    <row r="296" spans="1:5" x14ac:dyDescent="0.2">
      <c r="A296" s="243"/>
      <c r="B296" s="243"/>
      <c r="C296" s="242"/>
      <c r="D296" s="240"/>
      <c r="E296" s="240"/>
    </row>
    <row r="297" spans="1:5" x14ac:dyDescent="0.2">
      <c r="A297" s="243"/>
      <c r="B297" s="243"/>
      <c r="C297" s="242"/>
      <c r="D297" s="240"/>
      <c r="E297" s="240"/>
    </row>
    <row r="298" spans="1:5" x14ac:dyDescent="0.2">
      <c r="A298" s="243"/>
      <c r="B298" s="243"/>
      <c r="C298" s="242"/>
      <c r="D298" s="240"/>
      <c r="E298" s="240"/>
    </row>
    <row r="299" spans="1:5" x14ac:dyDescent="0.2">
      <c r="A299" s="243"/>
      <c r="B299" s="243"/>
      <c r="C299" s="242"/>
      <c r="D299" s="240"/>
      <c r="E299" s="240"/>
    </row>
    <row r="300" spans="1:5" x14ac:dyDescent="0.2">
      <c r="A300" s="243"/>
      <c r="B300" s="243"/>
      <c r="C300" s="242"/>
      <c r="D300" s="240"/>
      <c r="E300" s="240"/>
    </row>
    <row r="301" spans="1:5" x14ac:dyDescent="0.2">
      <c r="A301" s="243"/>
      <c r="B301" s="243"/>
      <c r="C301" s="242"/>
      <c r="D301" s="240"/>
      <c r="E301" s="240"/>
    </row>
    <row r="302" spans="1:5" x14ac:dyDescent="0.2">
      <c r="A302" s="243"/>
      <c r="B302" s="243"/>
      <c r="C302" s="242"/>
      <c r="D302" s="240"/>
      <c r="E302" s="240"/>
    </row>
    <row r="303" spans="1:5" x14ac:dyDescent="0.2">
      <c r="A303" s="243"/>
      <c r="B303" s="243"/>
      <c r="C303" s="242"/>
      <c r="D303" s="240"/>
      <c r="E303" s="240"/>
    </row>
    <row r="304" spans="1:5" x14ac:dyDescent="0.2">
      <c r="A304" s="243"/>
      <c r="B304" s="243"/>
      <c r="C304" s="242"/>
      <c r="D304" s="240"/>
      <c r="E304" s="240"/>
    </row>
    <row r="305" spans="1:5" x14ac:dyDescent="0.2">
      <c r="A305" s="243"/>
      <c r="B305" s="243"/>
      <c r="C305" s="242"/>
      <c r="D305" s="240"/>
      <c r="E305" s="240"/>
    </row>
    <row r="306" spans="1:5" x14ac:dyDescent="0.2">
      <c r="A306" s="243"/>
      <c r="B306" s="243"/>
      <c r="C306" s="242"/>
      <c r="D306" s="240"/>
      <c r="E306" s="240"/>
    </row>
    <row r="307" spans="1:5" x14ac:dyDescent="0.2">
      <c r="A307" s="243"/>
      <c r="B307" s="243"/>
      <c r="C307" s="242"/>
      <c r="D307" s="240"/>
      <c r="E307" s="240"/>
    </row>
    <row r="308" spans="1:5" x14ac:dyDescent="0.2">
      <c r="A308" s="243"/>
      <c r="B308" s="243"/>
      <c r="C308" s="242"/>
      <c r="D308" s="240"/>
      <c r="E308" s="240"/>
    </row>
    <row r="309" spans="1:5" x14ac:dyDescent="0.2">
      <c r="A309" s="243"/>
      <c r="B309" s="243"/>
      <c r="C309" s="242"/>
      <c r="D309" s="240"/>
      <c r="E309" s="240"/>
    </row>
    <row r="310" spans="1:5" x14ac:dyDescent="0.2">
      <c r="A310" s="243"/>
      <c r="B310" s="243"/>
      <c r="C310" s="242"/>
      <c r="D310" s="240"/>
      <c r="E310" s="240"/>
    </row>
    <row r="311" spans="1:5" x14ac:dyDescent="0.2">
      <c r="A311" s="243"/>
      <c r="B311" s="243"/>
      <c r="C311" s="242"/>
      <c r="D311" s="240"/>
      <c r="E311" s="240"/>
    </row>
    <row r="312" spans="1:5" x14ac:dyDescent="0.2">
      <c r="A312" s="243"/>
      <c r="B312" s="243"/>
      <c r="C312" s="242"/>
      <c r="D312" s="240"/>
      <c r="E312" s="240"/>
    </row>
    <row r="313" spans="1:5" x14ac:dyDescent="0.2">
      <c r="A313" s="243"/>
      <c r="B313" s="243"/>
      <c r="C313" s="242"/>
      <c r="D313" s="240"/>
      <c r="E313" s="240"/>
    </row>
    <row r="314" spans="1:5" x14ac:dyDescent="0.2">
      <c r="A314" s="243"/>
      <c r="B314" s="243"/>
      <c r="C314" s="242"/>
      <c r="D314" s="240"/>
      <c r="E314" s="240"/>
    </row>
    <row r="315" spans="1:5" x14ac:dyDescent="0.2">
      <c r="A315" s="243"/>
      <c r="B315" s="243"/>
      <c r="C315" s="242"/>
      <c r="D315" s="240"/>
      <c r="E315" s="240"/>
    </row>
    <row r="316" spans="1:5" x14ac:dyDescent="0.2">
      <c r="A316" s="243"/>
      <c r="B316" s="243"/>
      <c r="C316" s="242"/>
      <c r="D316" s="240"/>
      <c r="E316" s="240"/>
    </row>
    <row r="317" spans="1:5" x14ac:dyDescent="0.2">
      <c r="A317" s="243"/>
      <c r="B317" s="243"/>
      <c r="C317" s="242"/>
      <c r="D317" s="240"/>
      <c r="E317" s="240"/>
    </row>
    <row r="318" spans="1:5" x14ac:dyDescent="0.2">
      <c r="A318" s="243"/>
      <c r="B318" s="243"/>
      <c r="C318" s="242"/>
      <c r="D318" s="240"/>
      <c r="E318" s="240"/>
    </row>
    <row r="319" spans="1:5" x14ac:dyDescent="0.2">
      <c r="A319" s="243"/>
      <c r="B319" s="243"/>
      <c r="C319" s="242"/>
      <c r="D319" s="240"/>
      <c r="E319" s="240"/>
    </row>
    <row r="320" spans="1:5" x14ac:dyDescent="0.2">
      <c r="A320" s="243"/>
      <c r="B320" s="243"/>
      <c r="C320" s="242"/>
      <c r="D320" s="240"/>
      <c r="E320" s="240"/>
    </row>
    <row r="321" spans="1:5" x14ac:dyDescent="0.2">
      <c r="A321" s="243"/>
      <c r="B321" s="243"/>
      <c r="C321" s="242"/>
      <c r="D321" s="240"/>
      <c r="E321" s="240"/>
    </row>
    <row r="322" spans="1:5" x14ac:dyDescent="0.2">
      <c r="A322" s="243"/>
      <c r="B322" s="243"/>
      <c r="C322" s="242"/>
      <c r="D322" s="240"/>
      <c r="E322" s="240"/>
    </row>
    <row r="323" spans="1:5" x14ac:dyDescent="0.2">
      <c r="A323" s="243"/>
      <c r="B323" s="243"/>
      <c r="C323" s="242"/>
      <c r="D323" s="240"/>
      <c r="E323" s="240"/>
    </row>
    <row r="324" spans="1:5" x14ac:dyDescent="0.2">
      <c r="A324" s="243"/>
      <c r="B324" s="243"/>
      <c r="C324" s="242"/>
      <c r="D324" s="240"/>
      <c r="E324" s="240"/>
    </row>
    <row r="325" spans="1:5" x14ac:dyDescent="0.2">
      <c r="A325" s="243"/>
      <c r="B325" s="243"/>
      <c r="C325" s="242"/>
      <c r="D325" s="240"/>
      <c r="E325" s="240"/>
    </row>
    <row r="326" spans="1:5" x14ac:dyDescent="0.2">
      <c r="A326" s="243"/>
      <c r="B326" s="243"/>
      <c r="C326" s="242"/>
      <c r="D326" s="240"/>
      <c r="E326" s="240"/>
    </row>
    <row r="327" spans="1:5" x14ac:dyDescent="0.2">
      <c r="A327" s="243"/>
      <c r="B327" s="243"/>
      <c r="C327" s="242"/>
      <c r="D327" s="240"/>
      <c r="E327" s="240"/>
    </row>
    <row r="328" spans="1:5" x14ac:dyDescent="0.2">
      <c r="A328" s="243"/>
      <c r="B328" s="243"/>
      <c r="C328" s="242"/>
      <c r="D328" s="240"/>
      <c r="E328" s="240"/>
    </row>
    <row r="329" spans="1:5" x14ac:dyDescent="0.2">
      <c r="A329" s="243"/>
      <c r="B329" s="243"/>
      <c r="C329" s="242"/>
      <c r="D329" s="240"/>
      <c r="E329" s="240"/>
    </row>
    <row r="330" spans="1:5" x14ac:dyDescent="0.2">
      <c r="A330" s="243"/>
      <c r="B330" s="243"/>
      <c r="C330" s="242"/>
      <c r="D330" s="240"/>
      <c r="E330" s="240"/>
    </row>
    <row r="331" spans="1:5" x14ac:dyDescent="0.2">
      <c r="A331" s="243"/>
      <c r="B331" s="243"/>
      <c r="C331" s="242"/>
      <c r="D331" s="240"/>
      <c r="E331" s="240"/>
    </row>
    <row r="332" spans="1:5" x14ac:dyDescent="0.2">
      <c r="A332" s="243"/>
      <c r="B332" s="243"/>
      <c r="C332" s="242"/>
      <c r="D332" s="240"/>
      <c r="E332" s="240"/>
    </row>
    <row r="333" spans="1:5" x14ac:dyDescent="0.2">
      <c r="A333" s="243"/>
      <c r="B333" s="243"/>
      <c r="C333" s="242"/>
      <c r="D333" s="240"/>
      <c r="E333" s="240"/>
    </row>
    <row r="334" spans="1:5" x14ac:dyDescent="0.2">
      <c r="A334" s="243"/>
      <c r="B334" s="243"/>
      <c r="C334" s="242"/>
      <c r="D334" s="240"/>
      <c r="E334" s="240"/>
    </row>
    <row r="335" spans="1:5" x14ac:dyDescent="0.2">
      <c r="A335" s="243"/>
      <c r="B335" s="243"/>
      <c r="C335" s="242"/>
      <c r="D335" s="240"/>
      <c r="E335" s="240"/>
    </row>
    <row r="336" spans="1:5" x14ac:dyDescent="0.2">
      <c r="A336" s="243"/>
      <c r="B336" s="243"/>
      <c r="C336" s="242"/>
      <c r="D336" s="240"/>
      <c r="E336" s="240"/>
    </row>
    <row r="337" spans="1:5" x14ac:dyDescent="0.2">
      <c r="A337" s="243"/>
      <c r="B337" s="243"/>
      <c r="C337" s="242"/>
      <c r="D337" s="240"/>
      <c r="E337" s="240"/>
    </row>
    <row r="338" spans="1:5" x14ac:dyDescent="0.2">
      <c r="A338" s="243"/>
      <c r="B338" s="243"/>
      <c r="C338" s="242"/>
      <c r="D338" s="240"/>
      <c r="E338" s="240"/>
    </row>
    <row r="339" spans="1:5" x14ac:dyDescent="0.2">
      <c r="A339" s="243"/>
      <c r="B339" s="243"/>
      <c r="C339" s="242"/>
      <c r="D339" s="240"/>
      <c r="E339" s="240"/>
    </row>
    <row r="340" spans="1:5" x14ac:dyDescent="0.2">
      <c r="A340" s="243"/>
      <c r="B340" s="243"/>
      <c r="C340" s="242"/>
      <c r="D340" s="240"/>
      <c r="E340" s="240"/>
    </row>
    <row r="341" spans="1:5" x14ac:dyDescent="0.2">
      <c r="A341" s="243"/>
      <c r="B341" s="243"/>
      <c r="C341" s="242"/>
      <c r="D341" s="240"/>
      <c r="E341" s="240"/>
    </row>
    <row r="342" spans="1:5" x14ac:dyDescent="0.2">
      <c r="A342" s="243"/>
      <c r="B342" s="243"/>
      <c r="C342" s="242"/>
      <c r="D342" s="240"/>
      <c r="E342" s="240"/>
    </row>
    <row r="343" spans="1:5" x14ac:dyDescent="0.2">
      <c r="A343" s="243"/>
      <c r="B343" s="243"/>
      <c r="C343" s="242"/>
      <c r="D343" s="240"/>
      <c r="E343" s="240"/>
    </row>
    <row r="344" spans="1:5" x14ac:dyDescent="0.2">
      <c r="A344" s="243"/>
      <c r="B344" s="243"/>
      <c r="C344" s="242"/>
      <c r="D344" s="240"/>
      <c r="E344" s="240"/>
    </row>
    <row r="345" spans="1:5" x14ac:dyDescent="0.2">
      <c r="A345" s="243"/>
      <c r="B345" s="243"/>
      <c r="C345" s="242"/>
      <c r="D345" s="240"/>
      <c r="E345" s="240"/>
    </row>
    <row r="346" spans="1:5" x14ac:dyDescent="0.2">
      <c r="A346" s="243"/>
      <c r="B346" s="243"/>
      <c r="C346" s="242"/>
      <c r="D346" s="240"/>
      <c r="E346" s="240"/>
    </row>
    <row r="347" spans="1:5" x14ac:dyDescent="0.2">
      <c r="A347" s="243"/>
      <c r="B347" s="243"/>
      <c r="C347" s="242"/>
      <c r="D347" s="240"/>
      <c r="E347" s="240"/>
    </row>
    <row r="348" spans="1:5" x14ac:dyDescent="0.2">
      <c r="A348" s="243"/>
      <c r="B348" s="243"/>
      <c r="C348" s="242"/>
      <c r="D348" s="240"/>
      <c r="E348" s="240"/>
    </row>
    <row r="349" spans="1:5" x14ac:dyDescent="0.2">
      <c r="A349" s="243"/>
      <c r="B349" s="243"/>
      <c r="C349" s="242"/>
      <c r="D349" s="240"/>
      <c r="E349" s="240"/>
    </row>
    <row r="350" spans="1:5" x14ac:dyDescent="0.2">
      <c r="A350" s="243"/>
      <c r="B350" s="243"/>
      <c r="C350" s="242"/>
      <c r="D350" s="240"/>
      <c r="E350" s="240"/>
    </row>
    <row r="351" spans="1:5" x14ac:dyDescent="0.2">
      <c r="A351" s="243"/>
      <c r="B351" s="243"/>
      <c r="C351" s="242"/>
      <c r="D351" s="240"/>
      <c r="E351" s="240"/>
    </row>
    <row r="352" spans="1:5" x14ac:dyDescent="0.2">
      <c r="A352" s="243"/>
      <c r="B352" s="243"/>
      <c r="C352" s="242"/>
      <c r="D352" s="240"/>
      <c r="E352" s="240"/>
    </row>
    <row r="353" spans="1:5" x14ac:dyDescent="0.2">
      <c r="A353" s="243"/>
      <c r="B353" s="243"/>
      <c r="C353" s="242"/>
      <c r="D353" s="240"/>
      <c r="E353" s="240"/>
    </row>
    <row r="354" spans="1:5" x14ac:dyDescent="0.2">
      <c r="A354" s="243"/>
      <c r="B354" s="243"/>
      <c r="C354" s="242"/>
      <c r="D354" s="240"/>
      <c r="E354" s="240"/>
    </row>
    <row r="355" spans="1:5" x14ac:dyDescent="0.2">
      <c r="A355" s="243"/>
      <c r="B355" s="243"/>
      <c r="C355" s="242"/>
      <c r="D355" s="240"/>
      <c r="E355" s="240"/>
    </row>
    <row r="356" spans="1:5" x14ac:dyDescent="0.2">
      <c r="A356" s="243"/>
      <c r="B356" s="243"/>
      <c r="C356" s="242"/>
      <c r="D356" s="240"/>
      <c r="E356" s="240"/>
    </row>
    <row r="357" spans="1:5" x14ac:dyDescent="0.2">
      <c r="A357" s="243"/>
      <c r="B357" s="243"/>
      <c r="C357" s="242"/>
      <c r="D357" s="240"/>
      <c r="E357" s="240"/>
    </row>
    <row r="358" spans="1:5" x14ac:dyDescent="0.2">
      <c r="A358" s="243"/>
      <c r="B358" s="243"/>
      <c r="C358" s="242"/>
      <c r="D358" s="240"/>
      <c r="E358" s="240"/>
    </row>
    <row r="359" spans="1:5" x14ac:dyDescent="0.2">
      <c r="A359" s="243"/>
      <c r="B359" s="243"/>
      <c r="C359" s="242"/>
      <c r="D359" s="240"/>
      <c r="E359" s="240"/>
    </row>
    <row r="360" spans="1:5" x14ac:dyDescent="0.2">
      <c r="A360" s="243"/>
      <c r="B360" s="243"/>
      <c r="C360" s="242"/>
      <c r="D360" s="240"/>
      <c r="E360" s="240"/>
    </row>
    <row r="361" spans="1:5" x14ac:dyDescent="0.2">
      <c r="A361" s="243"/>
      <c r="B361" s="243"/>
      <c r="C361" s="242"/>
      <c r="D361" s="240"/>
      <c r="E361" s="240"/>
    </row>
    <row r="362" spans="1:5" x14ac:dyDescent="0.2">
      <c r="A362" s="243"/>
      <c r="B362" s="243"/>
      <c r="C362" s="242"/>
      <c r="D362" s="240"/>
      <c r="E362" s="240"/>
    </row>
    <row r="363" spans="1:5" x14ac:dyDescent="0.2">
      <c r="A363" s="243"/>
      <c r="B363" s="243"/>
      <c r="C363" s="242"/>
      <c r="D363" s="240"/>
      <c r="E363" s="240"/>
    </row>
    <row r="364" spans="1:5" x14ac:dyDescent="0.2">
      <c r="A364" s="243"/>
      <c r="B364" s="243"/>
      <c r="C364" s="242"/>
      <c r="D364" s="240"/>
      <c r="E364" s="240"/>
    </row>
    <row r="365" spans="1:5" x14ac:dyDescent="0.2">
      <c r="A365" s="243"/>
      <c r="B365" s="243"/>
      <c r="C365" s="242"/>
      <c r="D365" s="240"/>
      <c r="E365" s="240"/>
    </row>
    <row r="366" spans="1:5" x14ac:dyDescent="0.2">
      <c r="A366" s="243"/>
      <c r="B366" s="243"/>
      <c r="C366" s="242"/>
      <c r="D366" s="240"/>
      <c r="E366" s="240"/>
    </row>
    <row r="367" spans="1:5" x14ac:dyDescent="0.2">
      <c r="A367" s="243"/>
      <c r="B367" s="243"/>
      <c r="C367" s="242"/>
      <c r="D367" s="240"/>
      <c r="E367" s="240"/>
    </row>
    <row r="368" spans="1:5" x14ac:dyDescent="0.2">
      <c r="A368" s="243"/>
      <c r="B368" s="243"/>
      <c r="C368" s="242"/>
      <c r="D368" s="240"/>
      <c r="E368" s="240"/>
    </row>
    <row r="369" spans="1:5" x14ac:dyDescent="0.2">
      <c r="A369" s="243"/>
      <c r="B369" s="243"/>
      <c r="C369" s="242"/>
      <c r="D369" s="240"/>
      <c r="E369" s="240"/>
    </row>
    <row r="370" spans="1:5" x14ac:dyDescent="0.2">
      <c r="A370" s="243"/>
      <c r="B370" s="243"/>
      <c r="C370" s="242"/>
      <c r="D370" s="240"/>
      <c r="E370" s="240"/>
    </row>
    <row r="371" spans="1:5" x14ac:dyDescent="0.2">
      <c r="A371" s="243"/>
      <c r="B371" s="243"/>
      <c r="C371" s="242"/>
      <c r="D371" s="240"/>
      <c r="E371" s="240"/>
    </row>
    <row r="372" spans="1:5" x14ac:dyDescent="0.2">
      <c r="A372" s="243"/>
      <c r="B372" s="243"/>
      <c r="C372" s="242"/>
      <c r="D372" s="240"/>
      <c r="E372" s="240"/>
    </row>
    <row r="373" spans="1:5" x14ac:dyDescent="0.2">
      <c r="A373" s="243"/>
      <c r="B373" s="243"/>
      <c r="C373" s="242"/>
      <c r="D373" s="240"/>
      <c r="E373" s="240"/>
    </row>
    <row r="374" spans="1:5" x14ac:dyDescent="0.2">
      <c r="A374" s="243"/>
      <c r="B374" s="243"/>
      <c r="C374" s="242"/>
      <c r="D374" s="240"/>
      <c r="E374" s="240"/>
    </row>
    <row r="375" spans="1:5" x14ac:dyDescent="0.2">
      <c r="A375" s="243"/>
      <c r="B375" s="243"/>
      <c r="C375" s="242"/>
      <c r="D375" s="240"/>
      <c r="E375" s="240"/>
    </row>
    <row r="376" spans="1:5" x14ac:dyDescent="0.2">
      <c r="A376" s="243"/>
      <c r="B376" s="243"/>
      <c r="C376" s="242"/>
      <c r="D376" s="240"/>
      <c r="E376" s="240"/>
    </row>
    <row r="377" spans="1:5" x14ac:dyDescent="0.2">
      <c r="A377" s="243"/>
      <c r="B377" s="243"/>
      <c r="C377" s="242"/>
      <c r="D377" s="240"/>
      <c r="E377" s="240"/>
    </row>
    <row r="378" spans="1:5" x14ac:dyDescent="0.2">
      <c r="A378" s="243"/>
      <c r="B378" s="243"/>
      <c r="C378" s="242"/>
      <c r="D378" s="240"/>
      <c r="E378" s="240"/>
    </row>
    <row r="379" spans="1:5" x14ac:dyDescent="0.2">
      <c r="A379" s="243"/>
      <c r="B379" s="243"/>
      <c r="C379" s="242"/>
      <c r="D379" s="240"/>
      <c r="E379" s="240"/>
    </row>
    <row r="380" spans="1:5" x14ac:dyDescent="0.2">
      <c r="A380" s="243"/>
      <c r="B380" s="243"/>
      <c r="C380" s="242"/>
      <c r="D380" s="240"/>
      <c r="E380" s="240"/>
    </row>
    <row r="381" spans="1:5" x14ac:dyDescent="0.2">
      <c r="A381" s="243"/>
      <c r="B381" s="243"/>
      <c r="C381" s="242"/>
      <c r="D381" s="240"/>
      <c r="E381" s="240"/>
    </row>
    <row r="382" spans="1:5" x14ac:dyDescent="0.2">
      <c r="A382" s="243"/>
      <c r="B382" s="243"/>
      <c r="C382" s="242"/>
      <c r="D382" s="240"/>
      <c r="E382" s="240"/>
    </row>
    <row r="383" spans="1:5" x14ac:dyDescent="0.2">
      <c r="A383" s="243"/>
      <c r="B383" s="243"/>
      <c r="C383" s="242"/>
      <c r="D383" s="240"/>
      <c r="E383" s="240"/>
    </row>
    <row r="384" spans="1:5" x14ac:dyDescent="0.2">
      <c r="A384" s="243"/>
      <c r="B384" s="243"/>
      <c r="C384" s="242"/>
      <c r="D384" s="240"/>
      <c r="E384" s="240"/>
    </row>
    <row r="385" spans="1:5" x14ac:dyDescent="0.2">
      <c r="A385" s="243"/>
      <c r="B385" s="243"/>
      <c r="C385" s="242"/>
      <c r="D385" s="240"/>
      <c r="E385" s="240"/>
    </row>
    <row r="386" spans="1:5" x14ac:dyDescent="0.2">
      <c r="A386" s="243"/>
      <c r="B386" s="243"/>
      <c r="C386" s="242"/>
      <c r="D386" s="240"/>
      <c r="E386" s="240"/>
    </row>
    <row r="387" spans="1:5" x14ac:dyDescent="0.2">
      <c r="A387" s="243"/>
      <c r="B387" s="243"/>
      <c r="C387" s="242"/>
      <c r="D387" s="240"/>
      <c r="E387" s="240"/>
    </row>
    <row r="388" spans="1:5" x14ac:dyDescent="0.2">
      <c r="A388" s="243"/>
      <c r="B388" s="243"/>
      <c r="C388" s="242"/>
      <c r="D388" s="240"/>
      <c r="E388" s="240"/>
    </row>
    <row r="389" spans="1:5" x14ac:dyDescent="0.2">
      <c r="A389" s="243"/>
      <c r="B389" s="243"/>
      <c r="C389" s="242"/>
      <c r="D389" s="240"/>
      <c r="E389" s="240"/>
    </row>
    <row r="390" spans="1:5" x14ac:dyDescent="0.2">
      <c r="A390" s="243"/>
      <c r="B390" s="243"/>
      <c r="C390" s="242"/>
      <c r="D390" s="240"/>
      <c r="E390" s="240"/>
    </row>
    <row r="391" spans="1:5" x14ac:dyDescent="0.2">
      <c r="A391" s="243"/>
      <c r="B391" s="243"/>
      <c r="C391" s="242"/>
      <c r="D391" s="240"/>
      <c r="E391" s="240"/>
    </row>
    <row r="392" spans="1:5" x14ac:dyDescent="0.2">
      <c r="A392" s="243"/>
      <c r="B392" s="243"/>
      <c r="C392" s="242"/>
      <c r="D392" s="240"/>
      <c r="E392" s="240"/>
    </row>
    <row r="393" spans="1:5" x14ac:dyDescent="0.2">
      <c r="A393" s="243"/>
      <c r="B393" s="243"/>
      <c r="C393" s="242"/>
      <c r="D393" s="240"/>
      <c r="E393" s="240"/>
    </row>
    <row r="394" spans="1:5" x14ac:dyDescent="0.2">
      <c r="A394" s="243"/>
      <c r="B394" s="243"/>
      <c r="C394" s="242"/>
      <c r="D394" s="240"/>
      <c r="E394" s="240"/>
    </row>
    <row r="395" spans="1:5" x14ac:dyDescent="0.2">
      <c r="A395" s="243"/>
      <c r="B395" s="243"/>
      <c r="C395" s="242"/>
      <c r="D395" s="240"/>
      <c r="E395" s="240"/>
    </row>
    <row r="396" spans="1:5" x14ac:dyDescent="0.2">
      <c r="A396" s="243"/>
      <c r="B396" s="243"/>
      <c r="C396" s="242"/>
      <c r="D396" s="240"/>
      <c r="E396" s="240"/>
    </row>
    <row r="397" spans="1:5" x14ac:dyDescent="0.2">
      <c r="A397" s="243"/>
      <c r="B397" s="243"/>
      <c r="C397" s="242"/>
      <c r="D397" s="240"/>
      <c r="E397" s="240"/>
    </row>
    <row r="398" spans="1:5" x14ac:dyDescent="0.2">
      <c r="A398" s="243"/>
      <c r="B398" s="243"/>
      <c r="C398" s="242"/>
      <c r="D398" s="240"/>
      <c r="E398" s="240"/>
    </row>
    <row r="399" spans="1:5" x14ac:dyDescent="0.2">
      <c r="A399" s="243"/>
      <c r="B399" s="243"/>
      <c r="C399" s="242"/>
      <c r="D399" s="240"/>
      <c r="E399" s="240"/>
    </row>
    <row r="400" spans="1:5" x14ac:dyDescent="0.2">
      <c r="A400" s="243"/>
      <c r="B400" s="243"/>
      <c r="C400" s="242"/>
      <c r="D400" s="240"/>
      <c r="E400" s="240"/>
    </row>
    <row r="401" spans="1:5" x14ac:dyDescent="0.2">
      <c r="A401" s="243"/>
      <c r="B401" s="243"/>
      <c r="C401" s="242"/>
      <c r="D401" s="240"/>
      <c r="E401" s="240"/>
    </row>
    <row r="402" spans="1:5" x14ac:dyDescent="0.2">
      <c r="A402" s="243"/>
      <c r="B402" s="243"/>
      <c r="C402" s="242"/>
      <c r="D402" s="240"/>
      <c r="E402" s="240"/>
    </row>
    <row r="403" spans="1:5" x14ac:dyDescent="0.2">
      <c r="A403" s="243"/>
      <c r="B403" s="243"/>
      <c r="C403" s="242"/>
      <c r="D403" s="240"/>
      <c r="E403" s="240"/>
    </row>
    <row r="404" spans="1:5" x14ac:dyDescent="0.2">
      <c r="A404" s="243"/>
      <c r="B404" s="243"/>
      <c r="C404" s="242"/>
      <c r="D404" s="240"/>
      <c r="E404" s="240"/>
    </row>
    <row r="405" spans="1:5" x14ac:dyDescent="0.2">
      <c r="A405" s="243"/>
      <c r="B405" s="243"/>
      <c r="C405" s="242"/>
      <c r="D405" s="240"/>
      <c r="E405" s="240"/>
    </row>
    <row r="406" spans="1:5" x14ac:dyDescent="0.2">
      <c r="A406" s="243"/>
      <c r="B406" s="243"/>
      <c r="C406" s="242"/>
      <c r="D406" s="240"/>
      <c r="E406" s="240"/>
    </row>
    <row r="407" spans="1:5" x14ac:dyDescent="0.2">
      <c r="A407" s="243"/>
      <c r="B407" s="243"/>
      <c r="C407" s="242"/>
      <c r="D407" s="240"/>
      <c r="E407" s="240"/>
    </row>
    <row r="408" spans="1:5" x14ac:dyDescent="0.2">
      <c r="A408" s="243"/>
      <c r="B408" s="243"/>
      <c r="C408" s="242"/>
      <c r="D408" s="240"/>
      <c r="E408" s="240"/>
    </row>
    <row r="409" spans="1:5" x14ac:dyDescent="0.2">
      <c r="A409" s="243"/>
      <c r="B409" s="243"/>
      <c r="C409" s="242"/>
      <c r="D409" s="240"/>
      <c r="E409" s="240"/>
    </row>
    <row r="410" spans="1:5" x14ac:dyDescent="0.2">
      <c r="A410" s="243"/>
      <c r="B410" s="243"/>
      <c r="C410" s="242"/>
      <c r="D410" s="240"/>
      <c r="E410" s="240"/>
    </row>
    <row r="411" spans="1:5" x14ac:dyDescent="0.2">
      <c r="A411" s="243"/>
      <c r="B411" s="243"/>
      <c r="C411" s="242"/>
      <c r="D411" s="240"/>
      <c r="E411" s="240"/>
    </row>
    <row r="412" spans="1:5" x14ac:dyDescent="0.2">
      <c r="A412" s="243"/>
      <c r="B412" s="243"/>
      <c r="C412" s="242"/>
      <c r="D412" s="240"/>
      <c r="E412" s="240"/>
    </row>
    <row r="413" spans="1:5" x14ac:dyDescent="0.2">
      <c r="A413" s="243"/>
      <c r="B413" s="243"/>
      <c r="C413" s="242"/>
      <c r="D413" s="240"/>
      <c r="E413" s="240"/>
    </row>
    <row r="414" spans="1:5" x14ac:dyDescent="0.2">
      <c r="A414" s="243"/>
      <c r="B414" s="243"/>
      <c r="C414" s="242"/>
      <c r="D414" s="240"/>
      <c r="E414" s="240"/>
    </row>
    <row r="415" spans="1:5" x14ac:dyDescent="0.2">
      <c r="A415" s="243"/>
      <c r="B415" s="243"/>
      <c r="C415" s="242"/>
      <c r="D415" s="240"/>
      <c r="E415" s="240"/>
    </row>
    <row r="416" spans="1:5" x14ac:dyDescent="0.2">
      <c r="A416" s="243"/>
      <c r="B416" s="243"/>
      <c r="C416" s="242"/>
      <c r="D416" s="240"/>
      <c r="E416" s="240"/>
    </row>
    <row r="417" spans="1:5" x14ac:dyDescent="0.2">
      <c r="A417" s="243"/>
      <c r="B417" s="243"/>
      <c r="C417" s="242"/>
      <c r="D417" s="240"/>
      <c r="E417" s="240"/>
    </row>
    <row r="418" spans="1:5" x14ac:dyDescent="0.2">
      <c r="A418" s="243"/>
      <c r="B418" s="243"/>
      <c r="C418" s="242"/>
      <c r="D418" s="240"/>
      <c r="E418" s="240"/>
    </row>
    <row r="419" spans="1:5" x14ac:dyDescent="0.2">
      <c r="A419" s="243"/>
      <c r="B419" s="243"/>
      <c r="C419" s="242"/>
      <c r="D419" s="240"/>
      <c r="E419" s="240"/>
    </row>
    <row r="420" spans="1:5" x14ac:dyDescent="0.2">
      <c r="A420" s="243"/>
      <c r="B420" s="243"/>
      <c r="C420" s="242"/>
      <c r="D420" s="240"/>
      <c r="E420" s="240"/>
    </row>
    <row r="421" spans="1:5" x14ac:dyDescent="0.2">
      <c r="A421" s="243"/>
      <c r="B421" s="243"/>
      <c r="C421" s="242"/>
      <c r="D421" s="240"/>
      <c r="E421" s="240"/>
    </row>
    <row r="422" spans="1:5" x14ac:dyDescent="0.2">
      <c r="A422" s="243"/>
      <c r="B422" s="243"/>
      <c r="C422" s="242"/>
      <c r="D422" s="240"/>
      <c r="E422" s="240"/>
    </row>
    <row r="423" spans="1:5" x14ac:dyDescent="0.2">
      <c r="A423" s="243"/>
      <c r="B423" s="243"/>
      <c r="C423" s="242"/>
      <c r="D423" s="240"/>
      <c r="E423" s="240"/>
    </row>
    <row r="424" spans="1:5" x14ac:dyDescent="0.2">
      <c r="A424" s="243"/>
      <c r="B424" s="243"/>
      <c r="C424" s="242"/>
      <c r="D424" s="240"/>
      <c r="E424" s="240"/>
    </row>
    <row r="425" spans="1:5" x14ac:dyDescent="0.2">
      <c r="A425" s="243"/>
      <c r="B425" s="243"/>
      <c r="C425" s="242"/>
      <c r="D425" s="240"/>
      <c r="E425" s="240"/>
    </row>
    <row r="426" spans="1:5" x14ac:dyDescent="0.2">
      <c r="A426" s="243"/>
      <c r="B426" s="243"/>
      <c r="C426" s="242"/>
      <c r="D426" s="240"/>
      <c r="E426" s="240"/>
    </row>
    <row r="427" spans="1:5" x14ac:dyDescent="0.2">
      <c r="A427" s="243"/>
      <c r="B427" s="243"/>
      <c r="C427" s="242"/>
      <c r="D427" s="240"/>
      <c r="E427" s="240"/>
    </row>
    <row r="428" spans="1:5" x14ac:dyDescent="0.2">
      <c r="A428" s="243"/>
      <c r="B428" s="243"/>
      <c r="C428" s="242"/>
      <c r="D428" s="240"/>
      <c r="E428" s="240"/>
    </row>
    <row r="429" spans="1:5" x14ac:dyDescent="0.2">
      <c r="A429" s="243"/>
      <c r="B429" s="243"/>
      <c r="C429" s="242"/>
      <c r="D429" s="240"/>
      <c r="E429" s="240"/>
    </row>
    <row r="430" spans="1:5" x14ac:dyDescent="0.2">
      <c r="A430" s="243"/>
      <c r="B430" s="243"/>
      <c r="C430" s="242"/>
      <c r="D430" s="240"/>
      <c r="E430" s="240"/>
    </row>
    <row r="431" spans="1:5" x14ac:dyDescent="0.2">
      <c r="A431" s="243"/>
      <c r="B431" s="243"/>
      <c r="C431" s="242"/>
      <c r="D431" s="240"/>
      <c r="E431" s="240"/>
    </row>
    <row r="432" spans="1:5" x14ac:dyDescent="0.2">
      <c r="A432" s="243"/>
      <c r="B432" s="243"/>
      <c r="C432" s="242"/>
      <c r="D432" s="240"/>
      <c r="E432" s="240"/>
    </row>
    <row r="433" spans="1:5" x14ac:dyDescent="0.2">
      <c r="A433" s="243"/>
      <c r="B433" s="243"/>
      <c r="C433" s="242"/>
      <c r="D433" s="240"/>
      <c r="E433" s="240"/>
    </row>
    <row r="434" spans="1:5" x14ac:dyDescent="0.2">
      <c r="A434" s="243"/>
      <c r="B434" s="243"/>
      <c r="C434" s="242"/>
      <c r="D434" s="240"/>
      <c r="E434" s="240"/>
    </row>
    <row r="435" spans="1:5" x14ac:dyDescent="0.2">
      <c r="A435" s="243"/>
      <c r="B435" s="243"/>
      <c r="C435" s="242"/>
      <c r="D435" s="240"/>
      <c r="E435" s="240"/>
    </row>
    <row r="436" spans="1:5" x14ac:dyDescent="0.2">
      <c r="A436" s="243"/>
      <c r="B436" s="243"/>
      <c r="C436" s="242"/>
      <c r="D436" s="240"/>
      <c r="E436" s="240"/>
    </row>
    <row r="437" spans="1:5" x14ac:dyDescent="0.2">
      <c r="A437" s="243"/>
      <c r="B437" s="243"/>
      <c r="C437" s="242"/>
      <c r="D437" s="240"/>
      <c r="E437" s="240"/>
    </row>
    <row r="438" spans="1:5" x14ac:dyDescent="0.2">
      <c r="A438" s="243"/>
      <c r="B438" s="243"/>
      <c r="C438" s="242"/>
      <c r="D438" s="240"/>
      <c r="E438" s="240"/>
    </row>
    <row r="439" spans="1:5" x14ac:dyDescent="0.2">
      <c r="A439" s="243"/>
      <c r="B439" s="243"/>
      <c r="C439" s="242"/>
      <c r="D439" s="240"/>
      <c r="E439" s="240"/>
    </row>
    <row r="440" spans="1:5" x14ac:dyDescent="0.2">
      <c r="A440" s="243"/>
      <c r="B440" s="243"/>
      <c r="C440" s="242"/>
      <c r="D440" s="240"/>
      <c r="E440" s="240"/>
    </row>
    <row r="441" spans="1:5" x14ac:dyDescent="0.2">
      <c r="A441" s="243"/>
      <c r="B441" s="243"/>
      <c r="C441" s="242"/>
      <c r="D441" s="240"/>
      <c r="E441" s="240"/>
    </row>
    <row r="442" spans="1:5" x14ac:dyDescent="0.2">
      <c r="A442" s="243"/>
      <c r="B442" s="243"/>
      <c r="C442" s="242"/>
      <c r="D442" s="240"/>
      <c r="E442" s="240"/>
    </row>
    <row r="443" spans="1:5" x14ac:dyDescent="0.2">
      <c r="A443" s="243"/>
      <c r="B443" s="243"/>
      <c r="C443" s="242"/>
      <c r="D443" s="240"/>
      <c r="E443" s="240"/>
    </row>
    <row r="444" spans="1:5" x14ac:dyDescent="0.2">
      <c r="A444" s="243"/>
      <c r="B444" s="243"/>
      <c r="C444" s="242"/>
      <c r="D444" s="240"/>
      <c r="E444" s="240"/>
    </row>
    <row r="445" spans="1:5" x14ac:dyDescent="0.2">
      <c r="A445" s="243"/>
      <c r="B445" s="243"/>
      <c r="C445" s="242"/>
      <c r="D445" s="240"/>
      <c r="E445" s="240"/>
    </row>
    <row r="446" spans="1:5" x14ac:dyDescent="0.2">
      <c r="A446" s="243"/>
      <c r="B446" s="243"/>
      <c r="C446" s="242"/>
      <c r="D446" s="240"/>
      <c r="E446" s="240"/>
    </row>
    <row r="447" spans="1:5" x14ac:dyDescent="0.2">
      <c r="A447" s="243"/>
      <c r="B447" s="243"/>
      <c r="C447" s="242"/>
      <c r="D447" s="240"/>
      <c r="E447" s="240"/>
    </row>
    <row r="448" spans="1:5" x14ac:dyDescent="0.2">
      <c r="A448" s="243"/>
      <c r="B448" s="243"/>
      <c r="C448" s="242"/>
      <c r="D448" s="240"/>
      <c r="E448" s="240"/>
    </row>
    <row r="449" spans="1:5" x14ac:dyDescent="0.2">
      <c r="A449" s="243"/>
      <c r="B449" s="243"/>
      <c r="C449" s="242"/>
      <c r="D449" s="240"/>
      <c r="E449" s="240"/>
    </row>
    <row r="450" spans="1:5" x14ac:dyDescent="0.2">
      <c r="A450" s="243"/>
      <c r="B450" s="243"/>
      <c r="C450" s="242"/>
      <c r="D450" s="240"/>
      <c r="E450" s="240"/>
    </row>
    <row r="451" spans="1:5" x14ac:dyDescent="0.2">
      <c r="A451" s="243"/>
      <c r="B451" s="243"/>
      <c r="C451" s="242"/>
      <c r="D451" s="240"/>
      <c r="E451" s="240"/>
    </row>
    <row r="452" spans="1:5" x14ac:dyDescent="0.2">
      <c r="A452" s="243"/>
      <c r="B452" s="243"/>
      <c r="C452" s="242"/>
      <c r="D452" s="240"/>
      <c r="E452" s="240"/>
    </row>
    <row r="453" spans="1:5" x14ac:dyDescent="0.2">
      <c r="A453" s="243"/>
      <c r="B453" s="243"/>
      <c r="C453" s="242"/>
      <c r="D453" s="240"/>
      <c r="E453" s="240"/>
    </row>
    <row r="454" spans="1:5" x14ac:dyDescent="0.2">
      <c r="A454" s="243"/>
      <c r="B454" s="243"/>
      <c r="C454" s="242"/>
      <c r="D454" s="240"/>
      <c r="E454" s="240"/>
    </row>
    <row r="455" spans="1:5" x14ac:dyDescent="0.2">
      <c r="A455" s="243"/>
      <c r="B455" s="243"/>
      <c r="C455" s="242"/>
      <c r="D455" s="240"/>
      <c r="E455" s="240"/>
    </row>
    <row r="456" spans="1:5" x14ac:dyDescent="0.2">
      <c r="A456" s="243"/>
      <c r="B456" s="243"/>
      <c r="C456" s="242"/>
      <c r="D456" s="240"/>
      <c r="E456" s="240"/>
    </row>
    <row r="457" spans="1:5" x14ac:dyDescent="0.2">
      <c r="A457" s="243"/>
      <c r="B457" s="243"/>
      <c r="C457" s="242"/>
      <c r="D457" s="240"/>
      <c r="E457" s="240"/>
    </row>
    <row r="458" spans="1:5" x14ac:dyDescent="0.2">
      <c r="A458" s="243"/>
      <c r="B458" s="243"/>
      <c r="C458" s="242"/>
      <c r="D458" s="240"/>
      <c r="E458" s="240"/>
    </row>
    <row r="459" spans="1:5" x14ac:dyDescent="0.2">
      <c r="A459" s="243"/>
      <c r="B459" s="243"/>
      <c r="C459" s="242"/>
      <c r="D459" s="240"/>
      <c r="E459" s="240"/>
    </row>
    <row r="460" spans="1:5" x14ac:dyDescent="0.2">
      <c r="A460" s="243"/>
      <c r="B460" s="243"/>
      <c r="C460" s="242"/>
      <c r="D460" s="240"/>
      <c r="E460" s="240"/>
    </row>
    <row r="461" spans="1:5" x14ac:dyDescent="0.2">
      <c r="A461" s="243"/>
      <c r="B461" s="243"/>
      <c r="C461" s="242"/>
      <c r="D461" s="240"/>
      <c r="E461" s="240"/>
    </row>
    <row r="462" spans="1:5" x14ac:dyDescent="0.2">
      <c r="A462" s="243"/>
      <c r="B462" s="243"/>
      <c r="C462" s="242"/>
      <c r="D462" s="240"/>
      <c r="E462" s="240"/>
    </row>
    <row r="463" spans="1:5" x14ac:dyDescent="0.2">
      <c r="A463" s="243"/>
      <c r="B463" s="243"/>
      <c r="C463" s="242"/>
      <c r="D463" s="240"/>
      <c r="E463" s="240"/>
    </row>
    <row r="464" spans="1:5" x14ac:dyDescent="0.2">
      <c r="A464" s="243"/>
      <c r="B464" s="243"/>
      <c r="C464" s="242"/>
      <c r="D464" s="240"/>
      <c r="E464" s="240"/>
    </row>
    <row r="465" spans="1:5" x14ac:dyDescent="0.2">
      <c r="A465" s="243"/>
      <c r="B465" s="243"/>
      <c r="C465" s="242"/>
      <c r="D465" s="240"/>
      <c r="E465" s="240"/>
    </row>
    <row r="466" spans="1:5" x14ac:dyDescent="0.2">
      <c r="A466" s="243"/>
      <c r="B466" s="243"/>
      <c r="C466" s="242"/>
      <c r="D466" s="240"/>
      <c r="E466" s="240"/>
    </row>
    <row r="467" spans="1:5" x14ac:dyDescent="0.2">
      <c r="A467" s="243"/>
      <c r="B467" s="243"/>
      <c r="C467" s="242"/>
      <c r="D467" s="240"/>
      <c r="E467" s="240"/>
    </row>
    <row r="468" spans="1:5" x14ac:dyDescent="0.2">
      <c r="A468" s="243"/>
      <c r="B468" s="243"/>
      <c r="C468" s="242"/>
      <c r="D468" s="240"/>
      <c r="E468" s="240"/>
    </row>
    <row r="469" spans="1:5" x14ac:dyDescent="0.2">
      <c r="A469" s="243"/>
      <c r="B469" s="243"/>
      <c r="C469" s="242"/>
      <c r="D469" s="240"/>
      <c r="E469" s="240"/>
    </row>
    <row r="470" spans="1:5" x14ac:dyDescent="0.2">
      <c r="A470" s="243"/>
      <c r="B470" s="243"/>
      <c r="C470" s="242"/>
      <c r="D470" s="240"/>
      <c r="E470" s="240"/>
    </row>
    <row r="471" spans="1:5" x14ac:dyDescent="0.2">
      <c r="A471" s="243"/>
      <c r="B471" s="243"/>
      <c r="C471" s="242"/>
      <c r="D471" s="240"/>
      <c r="E471" s="240"/>
    </row>
    <row r="472" spans="1:5" x14ac:dyDescent="0.2">
      <c r="A472" s="243"/>
      <c r="B472" s="243"/>
      <c r="C472" s="242"/>
      <c r="D472" s="240"/>
      <c r="E472" s="240"/>
    </row>
    <row r="473" spans="1:5" x14ac:dyDescent="0.2">
      <c r="A473" s="243"/>
      <c r="B473" s="243"/>
      <c r="C473" s="242"/>
      <c r="D473" s="240"/>
      <c r="E473" s="240"/>
    </row>
    <row r="474" spans="1:5" x14ac:dyDescent="0.2">
      <c r="A474" s="243"/>
      <c r="B474" s="243"/>
      <c r="C474" s="242"/>
      <c r="D474" s="240"/>
      <c r="E474" s="240"/>
    </row>
    <row r="475" spans="1:5" x14ac:dyDescent="0.2">
      <c r="A475" s="243"/>
      <c r="B475" s="243"/>
      <c r="C475" s="242"/>
      <c r="D475" s="240"/>
      <c r="E475" s="240"/>
    </row>
    <row r="476" spans="1:5" x14ac:dyDescent="0.2">
      <c r="A476" s="243"/>
      <c r="B476" s="243"/>
      <c r="C476" s="242"/>
      <c r="D476" s="240"/>
      <c r="E476" s="240"/>
    </row>
    <row r="477" spans="1:5" x14ac:dyDescent="0.2">
      <c r="A477" s="243"/>
      <c r="B477" s="243"/>
      <c r="C477" s="242"/>
      <c r="D477" s="240"/>
      <c r="E477" s="240"/>
    </row>
    <row r="478" spans="1:5" x14ac:dyDescent="0.2">
      <c r="A478" s="243"/>
      <c r="B478" s="243"/>
      <c r="C478" s="242"/>
      <c r="D478" s="240"/>
      <c r="E478" s="240"/>
    </row>
    <row r="479" spans="1:5" x14ac:dyDescent="0.2">
      <c r="A479" s="243"/>
      <c r="B479" s="243"/>
      <c r="C479" s="242"/>
      <c r="D479" s="240"/>
      <c r="E479" s="240"/>
    </row>
    <row r="480" spans="1:5" x14ac:dyDescent="0.2">
      <c r="A480" s="243"/>
      <c r="B480" s="243"/>
      <c r="C480" s="242"/>
      <c r="D480" s="240"/>
      <c r="E480" s="240"/>
    </row>
    <row r="481" spans="1:5" x14ac:dyDescent="0.2">
      <c r="A481" s="243"/>
      <c r="B481" s="243"/>
      <c r="C481" s="242"/>
      <c r="D481" s="240"/>
      <c r="E481" s="240"/>
    </row>
    <row r="482" spans="1:5" x14ac:dyDescent="0.2">
      <c r="A482" s="243"/>
      <c r="B482" s="243"/>
      <c r="C482" s="242"/>
      <c r="D482" s="240"/>
      <c r="E482" s="240"/>
    </row>
    <row r="483" spans="1:5" x14ac:dyDescent="0.2">
      <c r="A483" s="243"/>
      <c r="B483" s="243"/>
      <c r="C483" s="242"/>
      <c r="D483" s="240"/>
      <c r="E483" s="240"/>
    </row>
    <row r="484" spans="1:5" x14ac:dyDescent="0.2">
      <c r="A484" s="243"/>
      <c r="B484" s="243"/>
      <c r="C484" s="242"/>
      <c r="D484" s="240"/>
      <c r="E484" s="240"/>
    </row>
    <row r="485" spans="1:5" x14ac:dyDescent="0.2">
      <c r="A485" s="243"/>
      <c r="B485" s="243"/>
      <c r="C485" s="242"/>
      <c r="D485" s="240"/>
      <c r="E485" s="240"/>
    </row>
    <row r="486" spans="1:5" x14ac:dyDescent="0.2">
      <c r="A486" s="243"/>
      <c r="B486" s="243"/>
      <c r="C486" s="242"/>
      <c r="D486" s="240"/>
      <c r="E486" s="240"/>
    </row>
    <row r="487" spans="1:5" x14ac:dyDescent="0.2">
      <c r="A487" s="243"/>
      <c r="B487" s="243"/>
      <c r="C487" s="242"/>
      <c r="D487" s="240"/>
      <c r="E487" s="240"/>
    </row>
    <row r="488" spans="1:5" x14ac:dyDescent="0.2">
      <c r="A488" s="243"/>
      <c r="B488" s="243"/>
      <c r="C488" s="242"/>
      <c r="D488" s="240"/>
      <c r="E488" s="240"/>
    </row>
    <row r="489" spans="1:5" x14ac:dyDescent="0.2">
      <c r="A489" s="243"/>
      <c r="B489" s="243"/>
      <c r="C489" s="242"/>
      <c r="D489" s="240"/>
      <c r="E489" s="240"/>
    </row>
    <row r="490" spans="1:5" x14ac:dyDescent="0.2">
      <c r="A490" s="243"/>
      <c r="B490" s="243"/>
      <c r="C490" s="242"/>
      <c r="D490" s="240"/>
      <c r="E490" s="240"/>
    </row>
    <row r="491" spans="1:5" x14ac:dyDescent="0.2">
      <c r="A491" s="243"/>
      <c r="B491" s="243"/>
      <c r="C491" s="242"/>
      <c r="D491" s="240"/>
      <c r="E491" s="240"/>
    </row>
    <row r="492" spans="1:5" x14ac:dyDescent="0.2">
      <c r="A492" s="243"/>
      <c r="B492" s="243"/>
      <c r="C492" s="242"/>
      <c r="D492" s="240"/>
      <c r="E492" s="240"/>
    </row>
    <row r="493" spans="1:5" x14ac:dyDescent="0.2">
      <c r="A493" s="243"/>
      <c r="B493" s="243"/>
      <c r="C493" s="242"/>
      <c r="D493" s="240"/>
      <c r="E493" s="240"/>
    </row>
    <row r="494" spans="1:5" x14ac:dyDescent="0.2">
      <c r="A494" s="243"/>
      <c r="B494" s="243"/>
      <c r="C494" s="242"/>
      <c r="D494" s="240"/>
      <c r="E494" s="240"/>
    </row>
    <row r="495" spans="1:5" x14ac:dyDescent="0.2">
      <c r="A495" s="243"/>
      <c r="B495" s="243"/>
      <c r="C495" s="242"/>
      <c r="D495" s="240"/>
      <c r="E495" s="240"/>
    </row>
    <row r="496" spans="1:5" x14ac:dyDescent="0.2">
      <c r="A496" s="243"/>
      <c r="B496" s="243"/>
      <c r="C496" s="242"/>
      <c r="D496" s="240"/>
      <c r="E496" s="240"/>
    </row>
    <row r="497" spans="1:5" x14ac:dyDescent="0.2">
      <c r="A497" s="243"/>
      <c r="B497" s="243"/>
      <c r="C497" s="242"/>
      <c r="D497" s="240"/>
      <c r="E497" s="240"/>
    </row>
    <row r="498" spans="1:5" x14ac:dyDescent="0.2">
      <c r="A498" s="243"/>
      <c r="B498" s="243"/>
      <c r="C498" s="242"/>
      <c r="D498" s="240"/>
      <c r="E498" s="240"/>
    </row>
    <row r="499" spans="1:5" x14ac:dyDescent="0.2">
      <c r="A499" s="243"/>
      <c r="B499" s="243"/>
      <c r="C499" s="242"/>
      <c r="D499" s="240"/>
      <c r="E499" s="240"/>
    </row>
    <row r="500" spans="1:5" x14ac:dyDescent="0.2">
      <c r="A500" s="243"/>
      <c r="B500" s="243"/>
      <c r="C500" s="242"/>
      <c r="D500" s="240"/>
      <c r="E500" s="240"/>
    </row>
    <row r="501" spans="1:5" x14ac:dyDescent="0.2">
      <c r="A501" s="243"/>
      <c r="B501" s="243"/>
      <c r="C501" s="242"/>
      <c r="D501" s="240"/>
      <c r="E501" s="240"/>
    </row>
    <row r="502" spans="1:5" x14ac:dyDescent="0.2">
      <c r="A502" s="243"/>
      <c r="B502" s="243"/>
      <c r="C502" s="242"/>
      <c r="D502" s="240"/>
      <c r="E502" s="240"/>
    </row>
    <row r="503" spans="1:5" x14ac:dyDescent="0.2">
      <c r="A503" s="243"/>
      <c r="B503" s="243"/>
      <c r="C503" s="242"/>
      <c r="D503" s="240"/>
      <c r="E503" s="240"/>
    </row>
    <row r="504" spans="1:5" x14ac:dyDescent="0.2">
      <c r="A504" s="243"/>
      <c r="B504" s="243"/>
      <c r="C504" s="242"/>
      <c r="D504" s="240"/>
      <c r="E504" s="240"/>
    </row>
    <row r="505" spans="1:5" x14ac:dyDescent="0.2">
      <c r="A505" s="243"/>
      <c r="B505" s="243"/>
      <c r="C505" s="242"/>
      <c r="D505" s="240"/>
      <c r="E505" s="240"/>
    </row>
    <row r="506" spans="1:5" x14ac:dyDescent="0.2">
      <c r="A506" s="243"/>
      <c r="B506" s="243"/>
      <c r="C506" s="242"/>
      <c r="D506" s="240"/>
      <c r="E506" s="240"/>
    </row>
    <row r="507" spans="1:5" x14ac:dyDescent="0.2">
      <c r="A507" s="243"/>
      <c r="B507" s="243"/>
      <c r="C507" s="242"/>
      <c r="D507" s="240"/>
      <c r="E507" s="240"/>
    </row>
    <row r="508" spans="1:5" x14ac:dyDescent="0.2">
      <c r="A508" s="243"/>
      <c r="B508" s="243"/>
      <c r="C508" s="242"/>
      <c r="D508" s="240"/>
      <c r="E508" s="240"/>
    </row>
    <row r="509" spans="1:5" x14ac:dyDescent="0.2">
      <c r="A509" s="243"/>
      <c r="B509" s="243"/>
      <c r="C509" s="242"/>
      <c r="D509" s="240"/>
      <c r="E509" s="240"/>
    </row>
    <row r="510" spans="1:5" x14ac:dyDescent="0.2">
      <c r="A510" s="243"/>
      <c r="B510" s="243"/>
      <c r="C510" s="242"/>
      <c r="D510" s="240"/>
      <c r="E510" s="240"/>
    </row>
    <row r="511" spans="1:5" x14ac:dyDescent="0.2">
      <c r="A511" s="243"/>
      <c r="B511" s="243"/>
      <c r="C511" s="242"/>
      <c r="D511" s="240"/>
      <c r="E511" s="240"/>
    </row>
    <row r="512" spans="1:5" x14ac:dyDescent="0.2">
      <c r="A512" s="243"/>
      <c r="B512" s="243"/>
      <c r="C512" s="242"/>
      <c r="D512" s="240"/>
      <c r="E512" s="240"/>
    </row>
    <row r="513" spans="1:5" x14ac:dyDescent="0.2">
      <c r="A513" s="243"/>
      <c r="B513" s="243"/>
      <c r="C513" s="242"/>
      <c r="D513" s="240"/>
      <c r="E513" s="240"/>
    </row>
    <row r="514" spans="1:5" x14ac:dyDescent="0.2">
      <c r="A514" s="243"/>
      <c r="B514" s="243"/>
      <c r="C514" s="242"/>
      <c r="D514" s="240"/>
      <c r="E514" s="240"/>
    </row>
    <row r="515" spans="1:5" x14ac:dyDescent="0.2">
      <c r="A515" s="243"/>
      <c r="B515" s="243"/>
      <c r="C515" s="242"/>
      <c r="D515" s="240"/>
      <c r="E515" s="240"/>
    </row>
    <row r="516" spans="1:5" x14ac:dyDescent="0.2">
      <c r="A516" s="243"/>
      <c r="B516" s="243"/>
      <c r="C516" s="242"/>
      <c r="D516" s="240"/>
      <c r="E516" s="240"/>
    </row>
    <row r="517" spans="1:5" x14ac:dyDescent="0.2">
      <c r="A517" s="243"/>
      <c r="B517" s="243"/>
      <c r="C517" s="242"/>
      <c r="D517" s="240"/>
      <c r="E517" s="240"/>
    </row>
    <row r="518" spans="1:5" x14ac:dyDescent="0.2">
      <c r="A518" s="243"/>
      <c r="B518" s="243"/>
      <c r="C518" s="242"/>
      <c r="D518" s="240"/>
      <c r="E518" s="240"/>
    </row>
    <row r="519" spans="1:5" x14ac:dyDescent="0.2">
      <c r="A519" s="243"/>
      <c r="B519" s="243"/>
      <c r="C519" s="242"/>
      <c r="D519" s="240"/>
      <c r="E519" s="240"/>
    </row>
    <row r="520" spans="1:5" x14ac:dyDescent="0.2">
      <c r="A520" s="243"/>
      <c r="B520" s="243"/>
      <c r="C520" s="242"/>
      <c r="D520" s="240"/>
      <c r="E520" s="240"/>
    </row>
    <row r="521" spans="1:5" x14ac:dyDescent="0.2">
      <c r="A521" s="243"/>
      <c r="B521" s="243"/>
      <c r="C521" s="242"/>
      <c r="D521" s="240"/>
      <c r="E521" s="240"/>
    </row>
    <row r="522" spans="1:5" x14ac:dyDescent="0.2">
      <c r="A522" s="243"/>
      <c r="B522" s="243"/>
      <c r="C522" s="242"/>
      <c r="D522" s="240"/>
      <c r="E522" s="240"/>
    </row>
    <row r="523" spans="1:5" x14ac:dyDescent="0.2">
      <c r="A523" s="243"/>
      <c r="B523" s="243"/>
      <c r="C523" s="242"/>
      <c r="D523" s="240"/>
      <c r="E523" s="240"/>
    </row>
    <row r="524" spans="1:5" x14ac:dyDescent="0.2">
      <c r="A524" s="243"/>
      <c r="B524" s="243"/>
      <c r="C524" s="242"/>
      <c r="D524" s="240"/>
      <c r="E524" s="240"/>
    </row>
    <row r="525" spans="1:5" x14ac:dyDescent="0.2">
      <c r="A525" s="243"/>
      <c r="B525" s="243"/>
      <c r="C525" s="242"/>
      <c r="D525" s="240"/>
      <c r="E525" s="240"/>
    </row>
    <row r="526" spans="1:5" x14ac:dyDescent="0.2">
      <c r="A526" s="243"/>
      <c r="B526" s="243"/>
      <c r="C526" s="242"/>
      <c r="D526" s="240"/>
      <c r="E526" s="240"/>
    </row>
    <row r="527" spans="1:5" x14ac:dyDescent="0.2">
      <c r="A527" s="243"/>
      <c r="B527" s="243"/>
      <c r="C527" s="242"/>
      <c r="D527" s="240"/>
      <c r="E527" s="240"/>
    </row>
    <row r="528" spans="1:5" x14ac:dyDescent="0.2">
      <c r="A528" s="243"/>
      <c r="B528" s="243"/>
      <c r="C528" s="242"/>
      <c r="D528" s="240"/>
      <c r="E528" s="240"/>
    </row>
    <row r="529" spans="1:5" x14ac:dyDescent="0.2">
      <c r="A529" s="243"/>
      <c r="B529" s="243"/>
      <c r="C529" s="242"/>
      <c r="D529" s="240"/>
      <c r="E529" s="240"/>
    </row>
    <row r="530" spans="1:5" x14ac:dyDescent="0.2">
      <c r="A530" s="243"/>
      <c r="B530" s="243"/>
      <c r="C530" s="242"/>
      <c r="D530" s="240"/>
      <c r="E530" s="240"/>
    </row>
    <row r="531" spans="1:5" x14ac:dyDescent="0.2">
      <c r="A531" s="243"/>
      <c r="B531" s="243"/>
      <c r="C531" s="242"/>
      <c r="D531" s="240"/>
      <c r="E531" s="240"/>
    </row>
    <row r="532" spans="1:5" x14ac:dyDescent="0.2">
      <c r="A532" s="243"/>
      <c r="B532" s="243"/>
      <c r="C532" s="242"/>
      <c r="D532" s="240"/>
      <c r="E532" s="240"/>
    </row>
    <row r="533" spans="1:5" x14ac:dyDescent="0.2">
      <c r="A533" s="243"/>
      <c r="B533" s="243"/>
      <c r="C533" s="242"/>
      <c r="D533" s="240"/>
      <c r="E533" s="240"/>
    </row>
    <row r="534" spans="1:5" x14ac:dyDescent="0.2">
      <c r="A534" s="243"/>
      <c r="B534" s="243"/>
      <c r="C534" s="242"/>
      <c r="D534" s="240"/>
      <c r="E534" s="240"/>
    </row>
    <row r="535" spans="1:5" x14ac:dyDescent="0.2">
      <c r="A535" s="243"/>
      <c r="B535" s="243"/>
      <c r="C535" s="242"/>
      <c r="D535" s="240"/>
      <c r="E535" s="240"/>
    </row>
    <row r="536" spans="1:5" x14ac:dyDescent="0.2">
      <c r="A536" s="243"/>
      <c r="B536" s="243"/>
      <c r="C536" s="242"/>
      <c r="D536" s="240"/>
      <c r="E536" s="240"/>
    </row>
    <row r="537" spans="1:5" x14ac:dyDescent="0.2">
      <c r="A537" s="243"/>
      <c r="B537" s="243"/>
      <c r="C537" s="242"/>
      <c r="D537" s="240"/>
      <c r="E537" s="240"/>
    </row>
    <row r="538" spans="1:5" x14ac:dyDescent="0.2">
      <c r="A538" s="243"/>
      <c r="B538" s="243"/>
      <c r="C538" s="242"/>
      <c r="D538" s="240"/>
      <c r="E538" s="240"/>
    </row>
    <row r="539" spans="1:5" x14ac:dyDescent="0.2">
      <c r="A539" s="243"/>
      <c r="B539" s="243"/>
      <c r="C539" s="242"/>
      <c r="D539" s="240"/>
      <c r="E539" s="240"/>
    </row>
    <row r="540" spans="1:5" x14ac:dyDescent="0.2">
      <c r="A540" s="243"/>
      <c r="B540" s="243"/>
      <c r="C540" s="242"/>
      <c r="D540" s="240"/>
      <c r="E540" s="240"/>
    </row>
    <row r="541" spans="1:5" x14ac:dyDescent="0.2">
      <c r="A541" s="243"/>
      <c r="B541" s="243"/>
      <c r="C541" s="242"/>
      <c r="D541" s="240"/>
      <c r="E541" s="240"/>
    </row>
    <row r="542" spans="1:5" x14ac:dyDescent="0.2">
      <c r="A542" s="243"/>
      <c r="B542" s="243"/>
      <c r="C542" s="242"/>
      <c r="D542" s="240"/>
      <c r="E542" s="240"/>
    </row>
    <row r="543" spans="1:5" x14ac:dyDescent="0.2">
      <c r="A543" s="243"/>
      <c r="B543" s="243"/>
      <c r="C543" s="242"/>
      <c r="D543" s="240"/>
      <c r="E543" s="240"/>
    </row>
    <row r="544" spans="1:5" x14ac:dyDescent="0.2">
      <c r="A544" s="243"/>
      <c r="B544" s="243"/>
      <c r="C544" s="242"/>
      <c r="D544" s="240"/>
      <c r="E544" s="240"/>
    </row>
    <row r="545" spans="1:5" x14ac:dyDescent="0.2">
      <c r="A545" s="243"/>
      <c r="B545" s="243"/>
      <c r="C545" s="242"/>
      <c r="D545" s="240"/>
      <c r="E545" s="240"/>
    </row>
    <row r="546" spans="1:5" x14ac:dyDescent="0.2">
      <c r="A546" s="243"/>
      <c r="B546" s="243"/>
      <c r="C546" s="242"/>
      <c r="D546" s="240"/>
      <c r="E546" s="240"/>
    </row>
    <row r="547" spans="1:5" x14ac:dyDescent="0.2">
      <c r="A547" s="243"/>
      <c r="B547" s="243"/>
      <c r="C547" s="242"/>
      <c r="D547" s="240"/>
      <c r="E547" s="240"/>
    </row>
    <row r="548" spans="1:5" x14ac:dyDescent="0.2">
      <c r="A548" s="243"/>
      <c r="B548" s="243"/>
      <c r="C548" s="242"/>
      <c r="D548" s="240"/>
      <c r="E548" s="240"/>
    </row>
    <row r="549" spans="1:5" x14ac:dyDescent="0.2">
      <c r="A549" s="243"/>
      <c r="B549" s="243"/>
      <c r="C549" s="242"/>
      <c r="D549" s="240"/>
      <c r="E549" s="240"/>
    </row>
    <row r="550" spans="1:5" x14ac:dyDescent="0.2">
      <c r="A550" s="243"/>
      <c r="B550" s="243"/>
      <c r="C550" s="242"/>
      <c r="D550" s="240"/>
      <c r="E550" s="240"/>
    </row>
    <row r="551" spans="1:5" x14ac:dyDescent="0.2">
      <c r="A551" s="243"/>
      <c r="B551" s="243"/>
      <c r="C551" s="242"/>
      <c r="D551" s="240"/>
      <c r="E551" s="240"/>
    </row>
    <row r="552" spans="1:5" x14ac:dyDescent="0.2">
      <c r="A552" s="243"/>
      <c r="B552" s="243"/>
      <c r="C552" s="242"/>
      <c r="D552" s="240"/>
      <c r="E552" s="240"/>
    </row>
    <row r="553" spans="1:5" x14ac:dyDescent="0.2">
      <c r="A553" s="243"/>
      <c r="B553" s="243"/>
      <c r="C553" s="242"/>
      <c r="D553" s="240"/>
      <c r="E553" s="240"/>
    </row>
    <row r="554" spans="1:5" x14ac:dyDescent="0.2">
      <c r="A554" s="243"/>
      <c r="B554" s="243"/>
      <c r="C554" s="242"/>
      <c r="D554" s="240"/>
      <c r="E554" s="240"/>
    </row>
    <row r="555" spans="1:5" x14ac:dyDescent="0.2">
      <c r="A555" s="243"/>
      <c r="B555" s="243"/>
      <c r="C555" s="242"/>
      <c r="D555" s="240"/>
      <c r="E555" s="240"/>
    </row>
    <row r="556" spans="1:5" x14ac:dyDescent="0.2">
      <c r="A556" s="243"/>
      <c r="B556" s="243"/>
      <c r="C556" s="242"/>
      <c r="D556" s="240"/>
      <c r="E556" s="240"/>
    </row>
    <row r="557" spans="1:5" x14ac:dyDescent="0.2">
      <c r="A557" s="243"/>
      <c r="B557" s="243"/>
      <c r="C557" s="242"/>
      <c r="D557" s="240"/>
      <c r="E557" s="240"/>
    </row>
    <row r="558" spans="1:5" x14ac:dyDescent="0.2">
      <c r="A558" s="243"/>
      <c r="B558" s="243"/>
      <c r="C558" s="242"/>
      <c r="D558" s="240"/>
      <c r="E558" s="240"/>
    </row>
    <row r="559" spans="1:5" x14ac:dyDescent="0.2">
      <c r="A559" s="243"/>
      <c r="B559" s="243"/>
      <c r="C559" s="242"/>
      <c r="D559" s="240"/>
      <c r="E559" s="240"/>
    </row>
    <row r="560" spans="1:5" x14ac:dyDescent="0.2">
      <c r="A560" s="243"/>
      <c r="B560" s="243"/>
      <c r="C560" s="242"/>
      <c r="D560" s="240"/>
      <c r="E560" s="240"/>
    </row>
    <row r="561" spans="1:5" x14ac:dyDescent="0.2">
      <c r="A561" s="243"/>
      <c r="B561" s="243"/>
      <c r="C561" s="242"/>
      <c r="D561" s="240"/>
      <c r="E561" s="240"/>
    </row>
    <row r="562" spans="1:5" x14ac:dyDescent="0.2">
      <c r="A562" s="243"/>
      <c r="B562" s="243"/>
      <c r="C562" s="242"/>
      <c r="D562" s="240"/>
      <c r="E562" s="240"/>
    </row>
    <row r="563" spans="1:5" x14ac:dyDescent="0.2">
      <c r="A563" s="243"/>
      <c r="B563" s="243"/>
      <c r="C563" s="242"/>
      <c r="D563" s="240"/>
      <c r="E563" s="240"/>
    </row>
    <row r="564" spans="1:5" x14ac:dyDescent="0.2">
      <c r="A564" s="243"/>
      <c r="B564" s="243"/>
      <c r="C564" s="242"/>
      <c r="D564" s="240"/>
      <c r="E564" s="240"/>
    </row>
    <row r="565" spans="1:5" x14ac:dyDescent="0.2">
      <c r="A565" s="243"/>
      <c r="B565" s="243"/>
      <c r="C565" s="242"/>
      <c r="D565" s="240"/>
      <c r="E565" s="240"/>
    </row>
    <row r="566" spans="1:5" x14ac:dyDescent="0.2">
      <c r="A566" s="243"/>
      <c r="B566" s="243"/>
      <c r="C566" s="242"/>
      <c r="D566" s="240"/>
      <c r="E566" s="240"/>
    </row>
    <row r="567" spans="1:5" x14ac:dyDescent="0.2">
      <c r="A567" s="243"/>
      <c r="B567" s="243"/>
      <c r="C567" s="242"/>
      <c r="D567" s="240"/>
      <c r="E567" s="240"/>
    </row>
    <row r="568" spans="1:5" x14ac:dyDescent="0.2">
      <c r="A568" s="243"/>
      <c r="B568" s="243"/>
      <c r="C568" s="242"/>
      <c r="D568" s="240"/>
      <c r="E568" s="240"/>
    </row>
    <row r="569" spans="1:5" x14ac:dyDescent="0.2">
      <c r="A569" s="243"/>
      <c r="B569" s="243"/>
      <c r="C569" s="242"/>
      <c r="D569" s="240"/>
      <c r="E569" s="240"/>
    </row>
    <row r="570" spans="1:5" x14ac:dyDescent="0.2">
      <c r="A570" s="243"/>
      <c r="B570" s="243"/>
      <c r="C570" s="242"/>
      <c r="D570" s="240"/>
      <c r="E570" s="240"/>
    </row>
    <row r="571" spans="1:5" x14ac:dyDescent="0.2">
      <c r="A571" s="243"/>
      <c r="B571" s="243"/>
      <c r="C571" s="242"/>
      <c r="D571" s="240"/>
      <c r="E571" s="240"/>
    </row>
    <row r="572" spans="1:5" x14ac:dyDescent="0.2">
      <c r="A572" s="243"/>
      <c r="B572" s="243"/>
      <c r="C572" s="242"/>
      <c r="D572" s="240"/>
      <c r="E572" s="240"/>
    </row>
    <row r="573" spans="1:5" x14ac:dyDescent="0.2">
      <c r="A573" s="243"/>
      <c r="B573" s="243"/>
      <c r="C573" s="242"/>
      <c r="D573" s="240"/>
      <c r="E573" s="240"/>
    </row>
    <row r="574" spans="1:5" x14ac:dyDescent="0.2">
      <c r="A574" s="243"/>
      <c r="B574" s="243"/>
      <c r="C574" s="242"/>
      <c r="D574" s="240"/>
      <c r="E574" s="240"/>
    </row>
    <row r="575" spans="1:5" x14ac:dyDescent="0.2">
      <c r="A575" s="243"/>
      <c r="B575" s="243"/>
      <c r="C575" s="242"/>
      <c r="D575" s="240"/>
      <c r="E575" s="240"/>
    </row>
    <row r="576" spans="1:5" x14ac:dyDescent="0.2">
      <c r="A576" s="243"/>
      <c r="B576" s="243"/>
      <c r="C576" s="242"/>
      <c r="D576" s="240"/>
      <c r="E576" s="240"/>
    </row>
    <row r="577" spans="1:5" x14ac:dyDescent="0.2">
      <c r="A577" s="243"/>
      <c r="B577" s="243"/>
      <c r="C577" s="242"/>
      <c r="D577" s="240"/>
      <c r="E577" s="240"/>
    </row>
    <row r="578" spans="1:5" x14ac:dyDescent="0.2">
      <c r="A578" s="243"/>
      <c r="B578" s="243"/>
      <c r="C578" s="242"/>
      <c r="D578" s="240"/>
      <c r="E578" s="240"/>
    </row>
    <row r="579" spans="1:5" x14ac:dyDescent="0.2">
      <c r="A579" s="243"/>
      <c r="B579" s="243"/>
      <c r="C579" s="242"/>
      <c r="D579" s="240"/>
      <c r="E579" s="240"/>
    </row>
    <row r="580" spans="1:5" x14ac:dyDescent="0.2">
      <c r="A580" s="243"/>
      <c r="B580" s="243"/>
      <c r="C580" s="242"/>
      <c r="D580" s="240"/>
      <c r="E580" s="240"/>
    </row>
    <row r="581" spans="1:5" x14ac:dyDescent="0.2">
      <c r="A581" s="243"/>
      <c r="B581" s="243"/>
      <c r="C581" s="242"/>
      <c r="D581" s="240"/>
      <c r="E581" s="240"/>
    </row>
    <row r="582" spans="1:5" x14ac:dyDescent="0.2">
      <c r="A582" s="243"/>
      <c r="B582" s="243"/>
      <c r="C582" s="242"/>
      <c r="D582" s="240"/>
      <c r="E582" s="240"/>
    </row>
    <row r="583" spans="1:5" x14ac:dyDescent="0.2">
      <c r="A583" s="243"/>
      <c r="B583" s="243"/>
      <c r="C583" s="242"/>
      <c r="D583" s="240"/>
      <c r="E583" s="240"/>
    </row>
    <row r="584" spans="1:5" x14ac:dyDescent="0.2">
      <c r="A584" s="243"/>
      <c r="B584" s="243"/>
      <c r="C584" s="242"/>
      <c r="D584" s="240"/>
      <c r="E584" s="240"/>
    </row>
    <row r="585" spans="1:5" x14ac:dyDescent="0.2">
      <c r="A585" s="243"/>
      <c r="B585" s="243"/>
      <c r="C585" s="242"/>
      <c r="D585" s="240"/>
      <c r="E585" s="240"/>
    </row>
    <row r="586" spans="1:5" x14ac:dyDescent="0.2">
      <c r="A586" s="243"/>
      <c r="B586" s="243"/>
      <c r="C586" s="242"/>
      <c r="D586" s="240"/>
      <c r="E586" s="240"/>
    </row>
    <row r="587" spans="1:5" x14ac:dyDescent="0.2">
      <c r="A587" s="243"/>
      <c r="B587" s="243"/>
      <c r="C587" s="242"/>
      <c r="D587" s="240"/>
      <c r="E587" s="240"/>
    </row>
    <row r="588" spans="1:5" x14ac:dyDescent="0.2">
      <c r="A588" s="243"/>
      <c r="B588" s="243"/>
      <c r="C588" s="242"/>
      <c r="D588" s="240"/>
      <c r="E588" s="240"/>
    </row>
    <row r="589" spans="1:5" x14ac:dyDescent="0.2">
      <c r="A589" s="243"/>
      <c r="B589" s="243"/>
      <c r="C589" s="242"/>
      <c r="D589" s="240"/>
      <c r="E589" s="240"/>
    </row>
    <row r="590" spans="1:5" x14ac:dyDescent="0.2">
      <c r="A590" s="243"/>
      <c r="B590" s="243"/>
      <c r="C590" s="242"/>
      <c r="D590" s="240"/>
      <c r="E590" s="240"/>
    </row>
    <row r="591" spans="1:5" x14ac:dyDescent="0.2">
      <c r="A591" s="243"/>
      <c r="B591" s="243"/>
      <c r="C591" s="242"/>
      <c r="D591" s="240"/>
      <c r="E591" s="240"/>
    </row>
    <row r="592" spans="1:5" x14ac:dyDescent="0.2">
      <c r="A592" s="243"/>
      <c r="B592" s="243"/>
      <c r="C592" s="242"/>
      <c r="D592" s="240"/>
      <c r="E592" s="240"/>
    </row>
    <row r="593" spans="1:5" x14ac:dyDescent="0.2">
      <c r="A593" s="243"/>
      <c r="B593" s="243"/>
      <c r="C593" s="242"/>
      <c r="D593" s="240"/>
      <c r="E593" s="240"/>
    </row>
    <row r="594" spans="1:5" x14ac:dyDescent="0.2">
      <c r="A594" s="243"/>
      <c r="B594" s="243"/>
      <c r="C594" s="242"/>
      <c r="D594" s="240"/>
      <c r="E594" s="240"/>
    </row>
    <row r="595" spans="1:5" x14ac:dyDescent="0.2">
      <c r="A595" s="243"/>
      <c r="B595" s="243"/>
      <c r="C595" s="242"/>
      <c r="D595" s="240"/>
      <c r="E595" s="240"/>
    </row>
    <row r="596" spans="1:5" x14ac:dyDescent="0.2">
      <c r="A596" s="243"/>
      <c r="B596" s="243"/>
      <c r="C596" s="242"/>
      <c r="D596" s="240"/>
      <c r="E596" s="240"/>
    </row>
    <row r="597" spans="1:5" x14ac:dyDescent="0.2">
      <c r="A597" s="243"/>
      <c r="B597" s="243"/>
      <c r="C597" s="242"/>
      <c r="D597" s="240"/>
      <c r="E597" s="240"/>
    </row>
    <row r="598" spans="1:5" x14ac:dyDescent="0.2">
      <c r="A598" s="243"/>
      <c r="B598" s="243"/>
      <c r="C598" s="242"/>
      <c r="D598" s="240"/>
      <c r="E598" s="240"/>
    </row>
    <row r="599" spans="1:5" x14ac:dyDescent="0.2">
      <c r="A599" s="243"/>
      <c r="B599" s="243"/>
      <c r="C599" s="242"/>
      <c r="D599" s="240"/>
      <c r="E599" s="240"/>
    </row>
    <row r="600" spans="1:5" x14ac:dyDescent="0.2">
      <c r="A600" s="243"/>
      <c r="B600" s="243"/>
      <c r="C600" s="242"/>
      <c r="D600" s="240"/>
      <c r="E600" s="240"/>
    </row>
    <row r="601" spans="1:5" x14ac:dyDescent="0.2">
      <c r="A601" s="243"/>
      <c r="B601" s="243"/>
      <c r="C601" s="242"/>
      <c r="D601" s="240"/>
      <c r="E601" s="240"/>
    </row>
    <row r="602" spans="1:5" x14ac:dyDescent="0.2">
      <c r="A602" s="243"/>
      <c r="B602" s="243"/>
      <c r="C602" s="242"/>
      <c r="D602" s="240"/>
      <c r="E602" s="240"/>
    </row>
    <row r="603" spans="1:5" x14ac:dyDescent="0.2">
      <c r="A603" s="243"/>
      <c r="B603" s="243"/>
      <c r="C603" s="242"/>
      <c r="D603" s="240"/>
      <c r="E603" s="240"/>
    </row>
    <row r="604" spans="1:5" x14ac:dyDescent="0.2">
      <c r="A604" s="243"/>
      <c r="B604" s="243"/>
      <c r="C604" s="242"/>
      <c r="D604" s="240"/>
      <c r="E604" s="240"/>
    </row>
    <row r="605" spans="1:5" x14ac:dyDescent="0.2">
      <c r="A605" s="243"/>
      <c r="B605" s="243"/>
      <c r="C605" s="242"/>
      <c r="D605" s="240"/>
      <c r="E605" s="240"/>
    </row>
    <row r="606" spans="1:5" x14ac:dyDescent="0.2">
      <c r="A606" s="243"/>
      <c r="B606" s="243"/>
      <c r="C606" s="242"/>
      <c r="D606" s="240"/>
      <c r="E606" s="240"/>
    </row>
    <row r="607" spans="1:5" x14ac:dyDescent="0.2">
      <c r="A607" s="243"/>
      <c r="B607" s="243"/>
      <c r="C607" s="242"/>
      <c r="D607" s="240"/>
      <c r="E607" s="240"/>
    </row>
    <row r="608" spans="1:5" x14ac:dyDescent="0.2">
      <c r="A608" s="243"/>
      <c r="B608" s="243"/>
      <c r="C608" s="242"/>
      <c r="D608" s="240"/>
      <c r="E608" s="240"/>
    </row>
  </sheetData>
  <dataValidations count="5">
    <dataValidation allowBlank="1" showInputMessage="1" showErrorMessage="1" prompt="Justificar aquellas cuentas de gastos que en lo individual representen el 10% o más del total de los gastos." sqref="E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2/11/2010)." sqref="A7"/>
    <dataValidation allowBlank="1" showInputMessage="1" showErrorMessage="1" prompt="Porcentaje que representa el gasto con respecto del total ejercido." sqref="D7"/>
  </dataValidations>
  <pageMargins left="0.70866141732283472" right="0.70866141732283472" top="0.39370078740157483" bottom="0.78740157480314965" header="0.31496062992125984" footer="0.31496062992125984"/>
  <pageSetup scale="77" fitToHeight="0" orientation="portrait" horizontalDpi="4294967293" vertic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9"/>
  <sheetViews>
    <sheetView zoomScaleNormal="100" zoomScaleSheetLayoutView="100" workbookViewId="0">
      <selection activeCell="B29" sqref="B29"/>
    </sheetView>
  </sheetViews>
  <sheetFormatPr baseColWidth="10" defaultColWidth="11.44140625" defaultRowHeight="10.199999999999999" x14ac:dyDescent="0.2"/>
  <cols>
    <col min="1" max="1" width="22.44140625" style="1" customWidth="1"/>
    <col min="2" max="2" width="37.88671875" style="1" customWidth="1"/>
    <col min="3" max="4" width="20.5546875" style="31" bestFit="1" customWidth="1"/>
    <col min="5" max="5" width="18.109375" style="31" customWidth="1"/>
    <col min="6" max="6" width="15.5546875" style="1" customWidth="1"/>
    <col min="7" max="7" width="24.44140625" style="1" customWidth="1"/>
    <col min="8" max="16384" width="11.44140625" style="1"/>
  </cols>
  <sheetData>
    <row r="1" spans="1:7" s="79" customFormat="1" ht="11.25" customHeight="1" x14ac:dyDescent="0.2">
      <c r="A1" s="155" t="s">
        <v>115</v>
      </c>
      <c r="B1" s="155"/>
      <c r="C1" s="80"/>
      <c r="D1" s="80"/>
      <c r="E1" s="80"/>
      <c r="F1" s="257"/>
      <c r="G1" s="61" t="s">
        <v>524</v>
      </c>
    </row>
    <row r="2" spans="1:7" s="79" customFormat="1" ht="11.25" customHeight="1" x14ac:dyDescent="0.2">
      <c r="A2" s="155" t="s">
        <v>1815</v>
      </c>
      <c r="B2" s="155"/>
      <c r="C2" s="80"/>
      <c r="D2" s="80"/>
      <c r="E2" s="80"/>
    </row>
    <row r="3" spans="1:7" s="79" customFormat="1" x14ac:dyDescent="0.2">
      <c r="C3" s="80"/>
      <c r="D3" s="80"/>
      <c r="E3" s="80"/>
    </row>
    <row r="4" spans="1:7" s="176" customFormat="1" x14ac:dyDescent="0.2">
      <c r="C4" s="178"/>
      <c r="D4" s="178"/>
      <c r="E4" s="178"/>
    </row>
    <row r="5" spans="1:7" s="79" customFormat="1" ht="11.25" customHeight="1" x14ac:dyDescent="0.2">
      <c r="A5" s="35" t="s">
        <v>1024</v>
      </c>
      <c r="B5" s="35"/>
      <c r="C5" s="80"/>
      <c r="D5" s="178"/>
      <c r="E5" s="178"/>
      <c r="F5" s="176"/>
      <c r="G5" s="148"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3405</v>
      </c>
      <c r="B8" s="44" t="s">
        <v>3404</v>
      </c>
      <c r="C8" s="64">
        <v>216450</v>
      </c>
      <c r="D8" s="64">
        <v>216450</v>
      </c>
      <c r="E8" s="64">
        <v>0</v>
      </c>
      <c r="F8" s="113" t="s">
        <v>1231</v>
      </c>
      <c r="G8" s="113" t="s">
        <v>1231</v>
      </c>
    </row>
    <row r="9" spans="1:7" x14ac:dyDescent="0.2">
      <c r="A9" s="111"/>
      <c r="B9" s="111" t="s">
        <v>1223</v>
      </c>
      <c r="C9" s="45">
        <f>SUM(C8:C8)</f>
        <v>216450</v>
      </c>
      <c r="D9" s="45">
        <f>SUM(D8:D8)</f>
        <v>216450</v>
      </c>
      <c r="E9" s="20">
        <f>SUM(E8:E8)</f>
        <v>0</v>
      </c>
      <c r="F9" s="111"/>
      <c r="G9" s="111"/>
    </row>
  </sheetData>
  <dataValidations count="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úmero de la cuenta de acuerdo al Plan de Cuentas emitido por el CONAC (DOF 22/11/2010)." sqref="A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horizontalDpi="4294967293" verticalDpi="4294967293"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F23"/>
  <sheetViews>
    <sheetView zoomScaleNormal="100" zoomScaleSheetLayoutView="100" workbookViewId="0">
      <selection activeCell="B23" sqref="B23"/>
    </sheetView>
  </sheetViews>
  <sheetFormatPr baseColWidth="10" defaultColWidth="11.44140625" defaultRowHeight="10.199999999999999" x14ac:dyDescent="0.2"/>
  <cols>
    <col min="1" max="1" width="22.44140625" style="1" customWidth="1"/>
    <col min="2" max="2" width="39.88671875" style="1" customWidth="1"/>
    <col min="3" max="4" width="18.33203125" style="31" bestFit="1" customWidth="1"/>
    <col min="5" max="5" width="24.33203125" style="31" customWidth="1"/>
    <col min="6" max="6" width="14.5546875" style="1" bestFit="1" customWidth="1"/>
    <col min="7" max="16384" width="11.44140625" style="1"/>
  </cols>
  <sheetData>
    <row r="1" spans="1:6" s="79" customFormat="1" x14ac:dyDescent="0.2">
      <c r="A1" s="155" t="s">
        <v>115</v>
      </c>
      <c r="B1" s="155"/>
      <c r="C1" s="80"/>
      <c r="D1" s="80"/>
      <c r="E1" s="80"/>
      <c r="F1" s="61" t="s">
        <v>524</v>
      </c>
    </row>
    <row r="2" spans="1:6" s="79" customFormat="1" x14ac:dyDescent="0.2">
      <c r="A2" s="155" t="s">
        <v>1815</v>
      </c>
      <c r="B2" s="155"/>
      <c r="C2" s="80"/>
      <c r="D2" s="80"/>
      <c r="E2" s="80"/>
    </row>
    <row r="3" spans="1:6" s="79" customFormat="1" x14ac:dyDescent="0.2">
      <c r="C3" s="80"/>
      <c r="D3" s="80"/>
      <c r="E3" s="80"/>
    </row>
    <row r="4" spans="1:6" s="176" customFormat="1" x14ac:dyDescent="0.2">
      <c r="C4" s="178"/>
      <c r="D4" s="178"/>
      <c r="E4" s="178"/>
    </row>
    <row r="5" spans="1:6" s="79" customFormat="1" ht="11.25" customHeight="1" x14ac:dyDescent="0.2">
      <c r="A5" s="35" t="s">
        <v>1040</v>
      </c>
      <c r="B5" s="35"/>
      <c r="C5" s="80"/>
      <c r="D5" s="178"/>
      <c r="E5" s="178"/>
      <c r="F5" s="29"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3433</v>
      </c>
      <c r="B8" s="44" t="s">
        <v>3424</v>
      </c>
      <c r="C8" s="64">
        <v>0</v>
      </c>
      <c r="D8" s="64">
        <v>2078727.08</v>
      </c>
      <c r="E8" s="64">
        <f>+D8-C8</f>
        <v>2078727.08</v>
      </c>
      <c r="F8" s="258" t="s">
        <v>1231</v>
      </c>
    </row>
    <row r="9" spans="1:6" x14ac:dyDescent="0.2">
      <c r="A9" s="44" t="s">
        <v>3432</v>
      </c>
      <c r="B9" s="44" t="s">
        <v>3431</v>
      </c>
      <c r="C9" s="64">
        <v>0</v>
      </c>
      <c r="D9" s="64">
        <v>0</v>
      </c>
      <c r="E9" s="64">
        <v>0</v>
      </c>
      <c r="F9" s="258" t="s">
        <v>1231</v>
      </c>
    </row>
    <row r="10" spans="1:6" x14ac:dyDescent="0.2">
      <c r="A10" s="44" t="s">
        <v>3430</v>
      </c>
      <c r="B10" s="44" t="s">
        <v>3429</v>
      </c>
      <c r="C10" s="64">
        <v>0</v>
      </c>
      <c r="D10" s="64">
        <v>0</v>
      </c>
      <c r="E10" s="64">
        <v>0</v>
      </c>
      <c r="F10" s="258" t="s">
        <v>1231</v>
      </c>
    </row>
    <row r="11" spans="1:6" x14ac:dyDescent="0.2">
      <c r="A11" s="44" t="s">
        <v>3428</v>
      </c>
      <c r="B11" s="44" t="s">
        <v>3427</v>
      </c>
      <c r="C11" s="64">
        <v>0</v>
      </c>
      <c r="D11" s="64">
        <v>0</v>
      </c>
      <c r="E11" s="64">
        <v>0</v>
      </c>
      <c r="F11" s="258" t="s">
        <v>1231</v>
      </c>
    </row>
    <row r="12" spans="1:6" x14ac:dyDescent="0.2">
      <c r="A12" s="44" t="s">
        <v>3426</v>
      </c>
      <c r="B12" s="44" t="s">
        <v>3424</v>
      </c>
      <c r="C12" s="64">
        <v>-1264504.22</v>
      </c>
      <c r="D12" s="64">
        <v>-1264504.22</v>
      </c>
      <c r="E12" s="64">
        <v>0</v>
      </c>
      <c r="F12" s="258" t="s">
        <v>1231</v>
      </c>
    </row>
    <row r="13" spans="1:6" x14ac:dyDescent="0.2">
      <c r="A13" s="44" t="s">
        <v>3425</v>
      </c>
      <c r="B13" s="44" t="s">
        <v>3424</v>
      </c>
      <c r="C13" s="64">
        <v>3695562.72</v>
      </c>
      <c r="D13" s="64">
        <v>3695562.72</v>
      </c>
      <c r="E13" s="64">
        <v>0</v>
      </c>
      <c r="F13" s="258" t="s">
        <v>1231</v>
      </c>
    </row>
    <row r="14" spans="1:6" x14ac:dyDescent="0.2">
      <c r="A14" s="44" t="s">
        <v>3423</v>
      </c>
      <c r="B14" s="44" t="s">
        <v>3422</v>
      </c>
      <c r="C14" s="64">
        <v>975680.81</v>
      </c>
      <c r="D14" s="64">
        <v>975680.81</v>
      </c>
      <c r="E14" s="64">
        <v>0</v>
      </c>
      <c r="F14" s="258" t="s">
        <v>1231</v>
      </c>
    </row>
    <row r="15" spans="1:6" x14ac:dyDescent="0.2">
      <c r="A15" s="44" t="s">
        <v>3421</v>
      </c>
      <c r="B15" s="44" t="s">
        <v>3420</v>
      </c>
      <c r="C15" s="64">
        <v>51467.64</v>
      </c>
      <c r="D15" s="64">
        <v>51467.64</v>
      </c>
      <c r="E15" s="64">
        <v>0</v>
      </c>
      <c r="F15" s="258" t="s">
        <v>1231</v>
      </c>
    </row>
    <row r="16" spans="1:6" x14ac:dyDescent="0.2">
      <c r="A16" s="44" t="s">
        <v>3419</v>
      </c>
      <c r="B16" s="44" t="s">
        <v>3418</v>
      </c>
      <c r="C16" s="64">
        <v>-335377.59999999998</v>
      </c>
      <c r="D16" s="64">
        <v>-335377.59999999998</v>
      </c>
      <c r="E16" s="64">
        <v>0</v>
      </c>
      <c r="F16" s="258" t="s">
        <v>1231</v>
      </c>
    </row>
    <row r="17" spans="1:6" x14ac:dyDescent="0.2">
      <c r="A17" s="44" t="s">
        <v>3417</v>
      </c>
      <c r="B17" s="44" t="s">
        <v>3416</v>
      </c>
      <c r="C17" s="64">
        <v>-1381340.02</v>
      </c>
      <c r="D17" s="64">
        <v>-1381340.02</v>
      </c>
      <c r="E17" s="64">
        <v>0</v>
      </c>
      <c r="F17" s="258" t="s">
        <v>1231</v>
      </c>
    </row>
    <row r="18" spans="1:6" x14ac:dyDescent="0.2">
      <c r="A18" s="44" t="s">
        <v>3415</v>
      </c>
      <c r="B18" s="44" t="s">
        <v>3414</v>
      </c>
      <c r="C18" s="64">
        <v>-3896052.79</v>
      </c>
      <c r="D18" s="64">
        <v>-3896052.79</v>
      </c>
      <c r="E18" s="64">
        <v>0</v>
      </c>
      <c r="F18" s="258" t="s">
        <v>1231</v>
      </c>
    </row>
    <row r="19" spans="1:6" x14ac:dyDescent="0.2">
      <c r="A19" s="44" t="s">
        <v>3413</v>
      </c>
      <c r="B19" s="44" t="s">
        <v>3412</v>
      </c>
      <c r="C19" s="64">
        <v>760039.34</v>
      </c>
      <c r="D19" s="64">
        <v>870159.07</v>
      </c>
      <c r="E19" s="64">
        <v>110119.73000000021</v>
      </c>
      <c r="F19" s="258" t="s">
        <v>1231</v>
      </c>
    </row>
    <row r="20" spans="1:6" x14ac:dyDescent="0.2">
      <c r="A20" s="44" t="s">
        <v>3411</v>
      </c>
      <c r="B20" s="44" t="s">
        <v>3410</v>
      </c>
      <c r="C20" s="64">
        <v>6054240.5300000003</v>
      </c>
      <c r="D20" s="64">
        <v>6054240.5300000003</v>
      </c>
      <c r="E20" s="64">
        <v>0</v>
      </c>
      <c r="F20" s="258" t="s">
        <v>1231</v>
      </c>
    </row>
    <row r="21" spans="1:6" x14ac:dyDescent="0.2">
      <c r="A21" s="44" t="s">
        <v>3409</v>
      </c>
      <c r="B21" s="44" t="s">
        <v>378</v>
      </c>
      <c r="C21" s="64">
        <v>236963.55</v>
      </c>
      <c r="D21" s="64">
        <v>236963.55</v>
      </c>
      <c r="E21" s="64">
        <v>0</v>
      </c>
      <c r="F21" s="258" t="s">
        <v>1231</v>
      </c>
    </row>
    <row r="22" spans="1:6" x14ac:dyDescent="0.2">
      <c r="A22" s="44" t="s">
        <v>3408</v>
      </c>
      <c r="B22" s="44" t="s">
        <v>3407</v>
      </c>
      <c r="C22" s="64">
        <v>0</v>
      </c>
      <c r="D22" s="64">
        <v>0</v>
      </c>
      <c r="E22" s="64">
        <v>0</v>
      </c>
      <c r="F22" s="258" t="s">
        <v>1231</v>
      </c>
    </row>
    <row r="23" spans="1:6" x14ac:dyDescent="0.2">
      <c r="A23" s="63"/>
      <c r="B23" s="63" t="s">
        <v>3406</v>
      </c>
      <c r="C23" s="62">
        <f>SUM(C8:C22)</f>
        <v>4896679.96</v>
      </c>
      <c r="D23" s="62">
        <f>SUM(D8:D22)</f>
        <v>7085526.7700000005</v>
      </c>
      <c r="E23" s="62">
        <f>SUM(E8:E22)</f>
        <v>2188846.8100000005</v>
      </c>
      <c r="F23" s="63"/>
    </row>
  </sheetData>
  <protectedRanges>
    <protectedRange sqref="F9" name="Rango1"/>
  </protectedRanges>
  <dataValidations count="6">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2/11/2010)." sqref="A7"/>
    <dataValidation allowBlank="1" showInputMessage="1" showErrorMessage="1" prompt="Saldo al 31 de diciembre del año anterior a la cuenta pública que se presenta." sqref="C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horizontalDpi="4294967293" verticalDpi="4294967293"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E51"/>
  <sheetViews>
    <sheetView topLeftCell="A24" zoomScaleNormal="100" zoomScaleSheetLayoutView="100" workbookViewId="0">
      <selection activeCell="B53" sqref="B53"/>
    </sheetView>
  </sheetViews>
  <sheetFormatPr baseColWidth="10" defaultColWidth="11.44140625" defaultRowHeight="10.199999999999999" x14ac:dyDescent="0.2"/>
  <cols>
    <col min="1" max="1" width="22.5546875" style="37" customWidth="1"/>
    <col min="2" max="2" width="46.33203125" style="37" customWidth="1"/>
    <col min="3" max="5" width="20.6640625" style="224" customWidth="1"/>
    <col min="6" max="16384" width="11.44140625" style="375"/>
  </cols>
  <sheetData>
    <row r="1" spans="1:5" s="79" customFormat="1" x14ac:dyDescent="0.2">
      <c r="A1" s="155" t="s">
        <v>115</v>
      </c>
      <c r="B1" s="155"/>
      <c r="C1" s="154"/>
      <c r="D1" s="154"/>
      <c r="E1" s="76" t="s">
        <v>524</v>
      </c>
    </row>
    <row r="2" spans="1:5" s="79" customFormat="1" x14ac:dyDescent="0.2">
      <c r="A2" s="155" t="s">
        <v>1236</v>
      </c>
      <c r="B2" s="155"/>
      <c r="C2" s="154"/>
      <c r="D2" s="154"/>
      <c r="E2" s="154"/>
    </row>
    <row r="3" spans="1:5" s="79" customFormat="1" x14ac:dyDescent="0.2">
      <c r="C3" s="154"/>
      <c r="D3" s="154"/>
      <c r="E3" s="154"/>
    </row>
    <row r="4" spans="1:5" s="176" customFormat="1" x14ac:dyDescent="0.2">
      <c r="C4" s="261"/>
      <c r="D4" s="261"/>
      <c r="E4" s="261"/>
    </row>
    <row r="5" spans="1:5" s="176" customFormat="1" ht="11.25" customHeight="1" x14ac:dyDescent="0.2">
      <c r="A5" s="30" t="s">
        <v>1067</v>
      </c>
      <c r="B5" s="261"/>
      <c r="C5" s="261"/>
      <c r="E5" s="30"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s="376" customFormat="1" x14ac:dyDescent="0.2">
      <c r="A8" s="113" t="s">
        <v>3491</v>
      </c>
      <c r="B8" s="113" t="s">
        <v>1588</v>
      </c>
      <c r="C8" s="64">
        <v>5000</v>
      </c>
      <c r="D8" s="64">
        <v>5000</v>
      </c>
      <c r="E8" s="64">
        <f t="shared" ref="E8:E49" si="0">+D8-C8</f>
        <v>0</v>
      </c>
    </row>
    <row r="9" spans="1:5" s="376" customFormat="1" x14ac:dyDescent="0.2">
      <c r="A9" s="113" t="s">
        <v>3490</v>
      </c>
      <c r="B9" s="113" t="s">
        <v>3489</v>
      </c>
      <c r="C9" s="64">
        <v>0</v>
      </c>
      <c r="D9" s="64">
        <v>1000</v>
      </c>
      <c r="E9" s="64">
        <f t="shared" si="0"/>
        <v>1000</v>
      </c>
    </row>
    <row r="10" spans="1:5" s="376" customFormat="1" x14ac:dyDescent="0.2">
      <c r="A10" s="113" t="s">
        <v>3488</v>
      </c>
      <c r="B10" s="113" t="s">
        <v>3487</v>
      </c>
      <c r="C10" s="64">
        <v>1000</v>
      </c>
      <c r="D10" s="64">
        <v>0</v>
      </c>
      <c r="E10" s="64">
        <f t="shared" si="0"/>
        <v>-1000</v>
      </c>
    </row>
    <row r="11" spans="1:5" s="376" customFormat="1" x14ac:dyDescent="0.2">
      <c r="A11" s="113" t="s">
        <v>3486</v>
      </c>
      <c r="B11" s="113" t="s">
        <v>2050</v>
      </c>
      <c r="C11" s="64">
        <v>2000</v>
      </c>
      <c r="D11" s="64">
        <v>0</v>
      </c>
      <c r="E11" s="64">
        <f t="shared" si="0"/>
        <v>-2000</v>
      </c>
    </row>
    <row r="12" spans="1:5" s="376" customFormat="1" x14ac:dyDescent="0.2">
      <c r="A12" s="113" t="s">
        <v>3485</v>
      </c>
      <c r="B12" s="113" t="s">
        <v>1472</v>
      </c>
      <c r="C12" s="64">
        <v>1000</v>
      </c>
      <c r="D12" s="64">
        <v>1000</v>
      </c>
      <c r="E12" s="64">
        <f t="shared" si="0"/>
        <v>0</v>
      </c>
    </row>
    <row r="13" spans="1:5" s="376" customFormat="1" x14ac:dyDescent="0.2">
      <c r="A13" s="113" t="s">
        <v>3484</v>
      </c>
      <c r="B13" s="113" t="s">
        <v>3483</v>
      </c>
      <c r="C13" s="64">
        <v>250</v>
      </c>
      <c r="D13" s="64">
        <v>0</v>
      </c>
      <c r="E13" s="64">
        <f t="shared" si="0"/>
        <v>-250</v>
      </c>
    </row>
    <row r="14" spans="1:5" s="376" customFormat="1" x14ac:dyDescent="0.2">
      <c r="A14" s="113" t="s">
        <v>3482</v>
      </c>
      <c r="B14" s="113" t="s">
        <v>3481</v>
      </c>
      <c r="C14" s="64">
        <v>250</v>
      </c>
      <c r="D14" s="64">
        <v>250</v>
      </c>
      <c r="E14" s="64">
        <f t="shared" si="0"/>
        <v>0</v>
      </c>
    </row>
    <row r="15" spans="1:5" s="376" customFormat="1" x14ac:dyDescent="0.2">
      <c r="A15" s="113" t="s">
        <v>3480</v>
      </c>
      <c r="B15" s="113" t="s">
        <v>1961</v>
      </c>
      <c r="C15" s="64">
        <v>1000</v>
      </c>
      <c r="D15" s="64">
        <v>0</v>
      </c>
      <c r="E15" s="64">
        <f t="shared" si="0"/>
        <v>-1000</v>
      </c>
    </row>
    <row r="16" spans="1:5" s="376" customFormat="1" x14ac:dyDescent="0.2">
      <c r="A16" s="113" t="s">
        <v>3479</v>
      </c>
      <c r="B16" s="113" t="s">
        <v>3478</v>
      </c>
      <c r="C16" s="64">
        <v>0</v>
      </c>
      <c r="D16" s="64">
        <v>250</v>
      </c>
      <c r="E16" s="64">
        <f t="shared" si="0"/>
        <v>250</v>
      </c>
    </row>
    <row r="17" spans="1:5" s="376" customFormat="1" x14ac:dyDescent="0.2">
      <c r="A17" s="113" t="s">
        <v>3477</v>
      </c>
      <c r="B17" s="113" t="s">
        <v>3476</v>
      </c>
      <c r="C17" s="64">
        <v>250</v>
      </c>
      <c r="D17" s="64">
        <v>250</v>
      </c>
      <c r="E17" s="64">
        <f t="shared" si="0"/>
        <v>0</v>
      </c>
    </row>
    <row r="18" spans="1:5" s="376" customFormat="1" x14ac:dyDescent="0.2">
      <c r="A18" s="113" t="s">
        <v>3475</v>
      </c>
      <c r="B18" s="113" t="s">
        <v>3474</v>
      </c>
      <c r="C18" s="64">
        <v>250</v>
      </c>
      <c r="D18" s="64">
        <v>250</v>
      </c>
      <c r="E18" s="64">
        <f t="shared" si="0"/>
        <v>0</v>
      </c>
    </row>
    <row r="19" spans="1:5" s="376" customFormat="1" x14ac:dyDescent="0.2">
      <c r="A19" s="113" t="s">
        <v>3473</v>
      </c>
      <c r="B19" s="113" t="s">
        <v>1435</v>
      </c>
      <c r="C19" s="64">
        <v>700</v>
      </c>
      <c r="D19" s="64">
        <v>700</v>
      </c>
      <c r="E19" s="64">
        <f t="shared" si="0"/>
        <v>0</v>
      </c>
    </row>
    <row r="20" spans="1:5" s="376" customFormat="1" x14ac:dyDescent="0.2">
      <c r="A20" s="113" t="s">
        <v>3472</v>
      </c>
      <c r="B20" s="113" t="s">
        <v>3471</v>
      </c>
      <c r="C20" s="64">
        <v>700</v>
      </c>
      <c r="D20" s="64">
        <v>700</v>
      </c>
      <c r="E20" s="64">
        <f t="shared" si="0"/>
        <v>0</v>
      </c>
    </row>
    <row r="21" spans="1:5" s="376" customFormat="1" x14ac:dyDescent="0.2">
      <c r="A21" s="113" t="s">
        <v>3470</v>
      </c>
      <c r="B21" s="113" t="s">
        <v>3469</v>
      </c>
      <c r="C21" s="64">
        <v>150</v>
      </c>
      <c r="D21" s="64">
        <v>150</v>
      </c>
      <c r="E21" s="64">
        <f t="shared" si="0"/>
        <v>0</v>
      </c>
    </row>
    <row r="22" spans="1:5" s="376" customFormat="1" x14ac:dyDescent="0.2">
      <c r="A22" s="113" t="s">
        <v>3468</v>
      </c>
      <c r="B22" s="113" t="s">
        <v>3467</v>
      </c>
      <c r="C22" s="64">
        <v>150</v>
      </c>
      <c r="D22" s="64">
        <v>150</v>
      </c>
      <c r="E22" s="64">
        <f t="shared" si="0"/>
        <v>0</v>
      </c>
    </row>
    <row r="23" spans="1:5" s="376" customFormat="1" x14ac:dyDescent="0.2">
      <c r="A23" s="113" t="s">
        <v>3466</v>
      </c>
      <c r="B23" s="113" t="s">
        <v>2115</v>
      </c>
      <c r="C23" s="64">
        <v>700</v>
      </c>
      <c r="D23" s="64">
        <v>700</v>
      </c>
      <c r="E23" s="64">
        <f t="shared" si="0"/>
        <v>0</v>
      </c>
    </row>
    <row r="24" spans="1:5" s="376" customFormat="1" x14ac:dyDescent="0.2">
      <c r="A24" s="113" t="s">
        <v>3465</v>
      </c>
      <c r="B24" s="113" t="s">
        <v>3464</v>
      </c>
      <c r="C24" s="64">
        <v>250</v>
      </c>
      <c r="D24" s="64">
        <v>0</v>
      </c>
      <c r="E24" s="64">
        <f t="shared" si="0"/>
        <v>-250</v>
      </c>
    </row>
    <row r="25" spans="1:5" s="376" customFormat="1" x14ac:dyDescent="0.2">
      <c r="A25" s="113" t="s">
        <v>3463</v>
      </c>
      <c r="B25" s="113" t="s">
        <v>1397</v>
      </c>
      <c r="C25" s="64">
        <v>250</v>
      </c>
      <c r="D25" s="64">
        <v>250</v>
      </c>
      <c r="E25" s="64">
        <f t="shared" si="0"/>
        <v>0</v>
      </c>
    </row>
    <row r="26" spans="1:5" s="376" customFormat="1" x14ac:dyDescent="0.2">
      <c r="A26" s="113" t="s">
        <v>3462</v>
      </c>
      <c r="B26" s="113" t="s">
        <v>1704</v>
      </c>
      <c r="C26" s="64">
        <v>0</v>
      </c>
      <c r="D26" s="64">
        <v>250</v>
      </c>
      <c r="E26" s="64">
        <f t="shared" si="0"/>
        <v>250</v>
      </c>
    </row>
    <row r="27" spans="1:5" s="376" customFormat="1" x14ac:dyDescent="0.2">
      <c r="A27" s="113" t="s">
        <v>3461</v>
      </c>
      <c r="B27" s="113" t="s">
        <v>3460</v>
      </c>
      <c r="C27" s="64">
        <v>125</v>
      </c>
      <c r="D27" s="64">
        <v>125</v>
      </c>
      <c r="E27" s="64">
        <f t="shared" si="0"/>
        <v>0</v>
      </c>
    </row>
    <row r="28" spans="1:5" s="376" customFormat="1" x14ac:dyDescent="0.2">
      <c r="A28" s="113" t="s">
        <v>3459</v>
      </c>
      <c r="B28" s="113" t="s">
        <v>3458</v>
      </c>
      <c r="C28" s="64">
        <v>125</v>
      </c>
      <c r="D28" s="64">
        <v>125</v>
      </c>
      <c r="E28" s="64">
        <f t="shared" si="0"/>
        <v>0</v>
      </c>
    </row>
    <row r="29" spans="1:5" s="376" customFormat="1" x14ac:dyDescent="0.2">
      <c r="A29" s="113" t="s">
        <v>3457</v>
      </c>
      <c r="B29" s="113" t="s">
        <v>1469</v>
      </c>
      <c r="C29" s="64">
        <v>125</v>
      </c>
      <c r="D29" s="64">
        <v>125</v>
      </c>
      <c r="E29" s="64">
        <f t="shared" si="0"/>
        <v>0</v>
      </c>
    </row>
    <row r="30" spans="1:5" s="376" customFormat="1" x14ac:dyDescent="0.2">
      <c r="A30" s="113" t="s">
        <v>3456</v>
      </c>
      <c r="B30" s="113" t="s">
        <v>1688</v>
      </c>
      <c r="C30" s="64">
        <v>125</v>
      </c>
      <c r="D30" s="64">
        <v>0</v>
      </c>
      <c r="E30" s="64">
        <f t="shared" si="0"/>
        <v>-125</v>
      </c>
    </row>
    <row r="31" spans="1:5" s="376" customFormat="1" x14ac:dyDescent="0.2">
      <c r="A31" s="113" t="s">
        <v>3455</v>
      </c>
      <c r="B31" s="113" t="s">
        <v>1574</v>
      </c>
      <c r="C31" s="64">
        <v>1000</v>
      </c>
      <c r="D31" s="64">
        <v>1000</v>
      </c>
      <c r="E31" s="64">
        <f t="shared" si="0"/>
        <v>0</v>
      </c>
    </row>
    <row r="32" spans="1:5" s="376" customFormat="1" x14ac:dyDescent="0.2">
      <c r="A32" s="113" t="s">
        <v>3454</v>
      </c>
      <c r="B32" s="113" t="s">
        <v>3453</v>
      </c>
      <c r="C32" s="64">
        <v>0</v>
      </c>
      <c r="D32" s="64">
        <v>125</v>
      </c>
      <c r="E32" s="64">
        <f t="shared" si="0"/>
        <v>125</v>
      </c>
    </row>
    <row r="33" spans="1:5" s="376" customFormat="1" x14ac:dyDescent="0.2">
      <c r="A33" s="113" t="s">
        <v>3452</v>
      </c>
      <c r="B33" s="113" t="s">
        <v>1430</v>
      </c>
      <c r="C33" s="64">
        <v>800</v>
      </c>
      <c r="D33" s="64">
        <v>800</v>
      </c>
      <c r="E33" s="64">
        <f t="shared" si="0"/>
        <v>0</v>
      </c>
    </row>
    <row r="34" spans="1:5" s="376" customFormat="1" x14ac:dyDescent="0.2">
      <c r="A34" s="113" t="s">
        <v>3451</v>
      </c>
      <c r="B34" s="113" t="s">
        <v>3450</v>
      </c>
      <c r="C34" s="64">
        <v>100</v>
      </c>
      <c r="D34" s="64">
        <v>0</v>
      </c>
      <c r="E34" s="64">
        <f t="shared" si="0"/>
        <v>-100</v>
      </c>
    </row>
    <row r="35" spans="1:5" s="376" customFormat="1" x14ac:dyDescent="0.2">
      <c r="A35" s="113" t="s">
        <v>3449</v>
      </c>
      <c r="B35" s="113" t="s">
        <v>3448</v>
      </c>
      <c r="C35" s="64">
        <v>100</v>
      </c>
      <c r="D35" s="64">
        <v>0</v>
      </c>
      <c r="E35" s="64">
        <f t="shared" si="0"/>
        <v>-100</v>
      </c>
    </row>
    <row r="36" spans="1:5" s="376" customFormat="1" x14ac:dyDescent="0.2">
      <c r="A36" s="113" t="s">
        <v>3447</v>
      </c>
      <c r="B36" s="113" t="s">
        <v>1688</v>
      </c>
      <c r="C36" s="64">
        <v>0</v>
      </c>
      <c r="D36" s="64">
        <v>100</v>
      </c>
      <c r="E36" s="64">
        <f t="shared" si="0"/>
        <v>100</v>
      </c>
    </row>
    <row r="37" spans="1:5" s="376" customFormat="1" x14ac:dyDescent="0.2">
      <c r="A37" s="113" t="s">
        <v>3446</v>
      </c>
      <c r="B37" s="113" t="s">
        <v>3439</v>
      </c>
      <c r="C37" s="64">
        <v>0</v>
      </c>
      <c r="D37" s="64">
        <v>100</v>
      </c>
      <c r="E37" s="64">
        <f t="shared" si="0"/>
        <v>100</v>
      </c>
    </row>
    <row r="38" spans="1:5" s="376" customFormat="1" x14ac:dyDescent="0.2">
      <c r="A38" s="113" t="s">
        <v>3445</v>
      </c>
      <c r="B38" s="113" t="s">
        <v>1580</v>
      </c>
      <c r="C38" s="64">
        <v>3000</v>
      </c>
      <c r="D38" s="64">
        <v>3000</v>
      </c>
      <c r="E38" s="64">
        <f t="shared" si="0"/>
        <v>0</v>
      </c>
    </row>
    <row r="39" spans="1:5" s="376" customFormat="1" x14ac:dyDescent="0.2">
      <c r="A39" s="113" t="s">
        <v>3444</v>
      </c>
      <c r="B39" s="113" t="s">
        <v>3443</v>
      </c>
      <c r="C39" s="64">
        <v>1500</v>
      </c>
      <c r="D39" s="64">
        <v>0</v>
      </c>
      <c r="E39" s="64">
        <f t="shared" si="0"/>
        <v>-1500</v>
      </c>
    </row>
    <row r="40" spans="1:5" s="376" customFormat="1" x14ac:dyDescent="0.2">
      <c r="A40" s="113" t="s">
        <v>3442</v>
      </c>
      <c r="B40" s="113" t="s">
        <v>3441</v>
      </c>
      <c r="C40" s="64">
        <v>250</v>
      </c>
      <c r="D40" s="64">
        <v>0</v>
      </c>
      <c r="E40" s="64">
        <f t="shared" si="0"/>
        <v>-250</v>
      </c>
    </row>
    <row r="41" spans="1:5" s="376" customFormat="1" x14ac:dyDescent="0.2">
      <c r="A41" s="113" t="s">
        <v>3440</v>
      </c>
      <c r="B41" s="113" t="s">
        <v>3439</v>
      </c>
      <c r="C41" s="64">
        <v>250</v>
      </c>
      <c r="D41" s="64">
        <v>0</v>
      </c>
      <c r="E41" s="64">
        <f t="shared" si="0"/>
        <v>-250</v>
      </c>
    </row>
    <row r="42" spans="1:5" s="376" customFormat="1" x14ac:dyDescent="0.2">
      <c r="A42" s="113" t="s">
        <v>3438</v>
      </c>
      <c r="B42" s="113" t="s">
        <v>3437</v>
      </c>
      <c r="C42" s="64">
        <v>0</v>
      </c>
      <c r="D42" s="64">
        <v>250</v>
      </c>
      <c r="E42" s="64">
        <f t="shared" si="0"/>
        <v>250</v>
      </c>
    </row>
    <row r="43" spans="1:5" s="376" customFormat="1" x14ac:dyDescent="0.2">
      <c r="A43" s="113" t="s">
        <v>3436</v>
      </c>
      <c r="B43" s="113" t="s">
        <v>3435</v>
      </c>
      <c r="C43" s="64">
        <v>0</v>
      </c>
      <c r="D43" s="64">
        <v>250</v>
      </c>
      <c r="E43" s="64">
        <f t="shared" si="0"/>
        <v>250</v>
      </c>
    </row>
    <row r="44" spans="1:5" s="376" customFormat="1" x14ac:dyDescent="0.2">
      <c r="A44" s="113" t="s">
        <v>1235</v>
      </c>
      <c r="B44" s="113" t="s">
        <v>1234</v>
      </c>
      <c r="C44" s="64">
        <v>3146064.91</v>
      </c>
      <c r="D44" s="64">
        <v>3474709.59</v>
      </c>
      <c r="E44" s="64">
        <f t="shared" si="0"/>
        <v>328644.6799999997</v>
      </c>
    </row>
    <row r="45" spans="1:5" s="376" customFormat="1" x14ac:dyDescent="0.2">
      <c r="A45" s="113" t="s">
        <v>1233</v>
      </c>
      <c r="B45" s="113" t="s">
        <v>1232</v>
      </c>
      <c r="C45" s="64">
        <v>537827.43999999994</v>
      </c>
      <c r="D45" s="64">
        <v>976098.59</v>
      </c>
      <c r="E45" s="64">
        <f t="shared" si="0"/>
        <v>438271.15</v>
      </c>
    </row>
    <row r="46" spans="1:5" s="376" customFormat="1" x14ac:dyDescent="0.2">
      <c r="A46" s="113" t="s">
        <v>1230</v>
      </c>
      <c r="B46" s="113" t="s">
        <v>1229</v>
      </c>
      <c r="C46" s="64">
        <v>116384.63</v>
      </c>
      <c r="D46" s="64">
        <v>16951</v>
      </c>
      <c r="E46" s="64">
        <f t="shared" si="0"/>
        <v>-99433.63</v>
      </c>
    </row>
    <row r="47" spans="1:5" s="376" customFormat="1" x14ac:dyDescent="0.2">
      <c r="A47" s="113" t="s">
        <v>1228</v>
      </c>
      <c r="B47" s="113" t="s">
        <v>1227</v>
      </c>
      <c r="C47" s="64">
        <v>76036.08</v>
      </c>
      <c r="D47" s="64">
        <v>34988.050000000003</v>
      </c>
      <c r="E47" s="64">
        <f t="shared" si="0"/>
        <v>-41048.03</v>
      </c>
    </row>
    <row r="48" spans="1:5" s="376" customFormat="1" x14ac:dyDescent="0.2">
      <c r="A48" s="113" t="s">
        <v>1226</v>
      </c>
      <c r="B48" s="113" t="s">
        <v>1225</v>
      </c>
      <c r="C48" s="64">
        <v>10000</v>
      </c>
      <c r="D48" s="64">
        <v>15000</v>
      </c>
      <c r="E48" s="64">
        <f t="shared" si="0"/>
        <v>5000</v>
      </c>
    </row>
    <row r="49" spans="1:5" s="376" customFormat="1" x14ac:dyDescent="0.2">
      <c r="A49" s="113" t="s">
        <v>3434</v>
      </c>
      <c r="B49" s="113" t="s">
        <v>2808</v>
      </c>
      <c r="C49" s="64">
        <v>13226</v>
      </c>
      <c r="D49" s="64">
        <v>13226</v>
      </c>
      <c r="E49" s="64">
        <f t="shared" si="0"/>
        <v>0</v>
      </c>
    </row>
    <row r="50" spans="1:5" s="376" customFormat="1" x14ac:dyDescent="0.2">
      <c r="A50" s="63"/>
      <c r="B50" s="63" t="s">
        <v>1759</v>
      </c>
      <c r="C50" s="62">
        <f>SUM(C8:C49)</f>
        <v>3920939.06</v>
      </c>
      <c r="D50" s="62">
        <f>SUM(D8:D49)</f>
        <v>4547873.2299999995</v>
      </c>
      <c r="E50" s="62">
        <f>SUM(E8:E49)</f>
        <v>626934.16999999969</v>
      </c>
    </row>
    <row r="51" spans="1:5" s="376" customFormat="1" x14ac:dyDescent="0.2">
      <c r="A51" s="243"/>
      <c r="B51" s="243"/>
      <c r="C51" s="224"/>
      <c r="D51" s="224"/>
      <c r="E51" s="259"/>
    </row>
  </sheetData>
  <dataValidations count="5">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Saldo al 31 de diciembre del año anterior a la cuenta pública que se presenta." sqref="C7"/>
    <dataValidation allowBlank="1" showInputMessage="1" showErrorMessage="1" prompt="Corresponde al número de la cuenta de acuerdo al Plan de Cuentas emitido por el CONAC (DOF 22/11/2010)." sqref="A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68" fitToHeight="0" orientation="portrait" horizontalDpi="4294967293" verticalDpi="4294967293"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E30"/>
  <sheetViews>
    <sheetView topLeftCell="A9" zoomScaleNormal="100" zoomScaleSheetLayoutView="100" workbookViewId="0">
      <selection activeCell="D10" sqref="D10"/>
    </sheetView>
  </sheetViews>
  <sheetFormatPr baseColWidth="10" defaultColWidth="11.44140625" defaultRowHeight="10.199999999999999" x14ac:dyDescent="0.2"/>
  <cols>
    <col min="1" max="1" width="20.109375" style="37" customWidth="1"/>
    <col min="2" max="2" width="33.88671875" style="37" customWidth="1"/>
    <col min="3" max="3" width="23" style="224" customWidth="1"/>
    <col min="4" max="4" width="23" style="263" customWidth="1"/>
    <col min="5" max="16384" width="11.44140625" style="1"/>
  </cols>
  <sheetData>
    <row r="1" spans="1:5" s="79" customFormat="1" x14ac:dyDescent="0.2">
      <c r="A1" s="155" t="s">
        <v>115</v>
      </c>
      <c r="B1" s="155"/>
      <c r="C1" s="275"/>
      <c r="D1" s="278" t="s">
        <v>524</v>
      </c>
    </row>
    <row r="2" spans="1:5" s="79" customFormat="1" x14ac:dyDescent="0.2">
      <c r="A2" s="155" t="s">
        <v>1236</v>
      </c>
      <c r="B2" s="155"/>
      <c r="C2" s="275"/>
      <c r="D2" s="277"/>
    </row>
    <row r="3" spans="1:5" s="79" customFormat="1" x14ac:dyDescent="0.2">
      <c r="A3" s="155"/>
      <c r="B3" s="155"/>
      <c r="C3" s="275"/>
      <c r="D3" s="277"/>
    </row>
    <row r="4" spans="1:5" s="176" customFormat="1" x14ac:dyDescent="0.2">
      <c r="C4" s="425"/>
      <c r="D4" s="424"/>
    </row>
    <row r="5" spans="1:5" s="176" customFormat="1" x14ac:dyDescent="0.2">
      <c r="C5" s="425"/>
      <c r="D5" s="424"/>
    </row>
    <row r="6" spans="1:5" s="79" customFormat="1" ht="11.25" customHeight="1" x14ac:dyDescent="0.2">
      <c r="A6" s="35" t="s">
        <v>3492</v>
      </c>
      <c r="B6" s="35"/>
      <c r="C6" s="35"/>
      <c r="D6" s="274" t="s">
        <v>1070</v>
      </c>
    </row>
    <row r="7" spans="1:5" x14ac:dyDescent="0.2">
      <c r="A7" s="273"/>
      <c r="B7" s="273"/>
      <c r="C7" s="272"/>
      <c r="D7" s="271"/>
    </row>
    <row r="8" spans="1:5" ht="15" customHeight="1" x14ac:dyDescent="0.2">
      <c r="A8" s="30" t="s">
        <v>102</v>
      </c>
      <c r="B8" s="29" t="s">
        <v>101</v>
      </c>
      <c r="C8" s="120" t="s">
        <v>299</v>
      </c>
      <c r="D8" s="148" t="s">
        <v>1069</v>
      </c>
    </row>
    <row r="9" spans="1:5" s="15" customFormat="1" x14ac:dyDescent="0.2">
      <c r="A9" s="423" t="s">
        <v>1814</v>
      </c>
      <c r="B9" s="423" t="s">
        <v>1813</v>
      </c>
      <c r="C9" s="268">
        <v>4499</v>
      </c>
      <c r="D9" s="267">
        <v>0</v>
      </c>
      <c r="E9" s="17"/>
    </row>
    <row r="10" spans="1:5" s="15" customFormat="1" ht="20.399999999999999" x14ac:dyDescent="0.2">
      <c r="A10" s="423" t="s">
        <v>1812</v>
      </c>
      <c r="B10" s="423" t="s">
        <v>1811</v>
      </c>
      <c r="C10" s="268">
        <v>0</v>
      </c>
      <c r="D10" s="267">
        <v>0</v>
      </c>
    </row>
    <row r="11" spans="1:5" s="15" customFormat="1" x14ac:dyDescent="0.2">
      <c r="A11" s="423" t="s">
        <v>1810</v>
      </c>
      <c r="B11" s="423" t="s">
        <v>1809</v>
      </c>
      <c r="C11" s="268">
        <v>45757.359999999986</v>
      </c>
      <c r="D11" s="267">
        <v>0</v>
      </c>
    </row>
    <row r="12" spans="1:5" s="15" customFormat="1" ht="20.399999999999999" x14ac:dyDescent="0.2">
      <c r="A12" s="423" t="s">
        <v>1808</v>
      </c>
      <c r="B12" s="423" t="s">
        <v>1807</v>
      </c>
      <c r="C12" s="268">
        <v>0</v>
      </c>
      <c r="D12" s="267">
        <v>0</v>
      </c>
    </row>
    <row r="13" spans="1:5" s="15" customFormat="1" ht="20.399999999999999" x14ac:dyDescent="0.2">
      <c r="A13" s="423" t="s">
        <v>1806</v>
      </c>
      <c r="B13" s="423" t="s">
        <v>1805</v>
      </c>
      <c r="C13" s="268">
        <v>29888.560000000056</v>
      </c>
      <c r="D13" s="267">
        <v>0</v>
      </c>
    </row>
    <row r="14" spans="1:5" s="15" customFormat="1" x14ac:dyDescent="0.2">
      <c r="A14" s="423" t="s">
        <v>1804</v>
      </c>
      <c r="B14" s="423" t="s">
        <v>1803</v>
      </c>
      <c r="C14" s="268">
        <v>9879.9899999999907</v>
      </c>
      <c r="D14" s="267">
        <v>0</v>
      </c>
    </row>
    <row r="15" spans="1:5" s="15" customFormat="1" x14ac:dyDescent="0.2">
      <c r="A15" s="423" t="s">
        <v>1802</v>
      </c>
      <c r="B15" s="423" t="s">
        <v>370</v>
      </c>
      <c r="C15" s="268">
        <v>935588.05999999994</v>
      </c>
      <c r="D15" s="267">
        <v>0</v>
      </c>
    </row>
    <row r="16" spans="1:5" s="15" customFormat="1" ht="20.399999999999999" x14ac:dyDescent="0.2">
      <c r="A16" s="423" t="s">
        <v>1801</v>
      </c>
      <c r="B16" s="423" t="s">
        <v>1761</v>
      </c>
      <c r="C16" s="268">
        <v>0</v>
      </c>
      <c r="D16" s="267">
        <v>0</v>
      </c>
    </row>
    <row r="17" spans="1:4" s="15" customFormat="1" x14ac:dyDescent="0.2">
      <c r="A17" s="423" t="s">
        <v>1800</v>
      </c>
      <c r="B17" s="423" t="s">
        <v>1799</v>
      </c>
      <c r="C17" s="268">
        <v>0</v>
      </c>
      <c r="D17" s="267">
        <v>0</v>
      </c>
    </row>
    <row r="18" spans="1:4" s="15" customFormat="1" ht="20.399999999999999" x14ac:dyDescent="0.2">
      <c r="A18" s="423" t="s">
        <v>1798</v>
      </c>
      <c r="B18" s="423" t="s">
        <v>368</v>
      </c>
      <c r="C18" s="268">
        <v>20880</v>
      </c>
      <c r="D18" s="267">
        <v>0</v>
      </c>
    </row>
    <row r="19" spans="1:4" s="15" customFormat="1" ht="20.399999999999999" x14ac:dyDescent="0.2">
      <c r="A19" s="423" t="s">
        <v>1797</v>
      </c>
      <c r="B19" s="423" t="s">
        <v>1796</v>
      </c>
      <c r="C19" s="268">
        <v>4904.789999999979</v>
      </c>
      <c r="D19" s="267">
        <v>0</v>
      </c>
    </row>
    <row r="20" spans="1:4" s="15" customFormat="1" x14ac:dyDescent="0.2">
      <c r="A20" s="423" t="s">
        <v>1795</v>
      </c>
      <c r="B20" s="423" t="s">
        <v>1794</v>
      </c>
      <c r="C20" s="268">
        <v>0</v>
      </c>
      <c r="D20" s="267">
        <v>0</v>
      </c>
    </row>
    <row r="21" spans="1:4" s="15" customFormat="1" x14ac:dyDescent="0.2">
      <c r="A21" s="423" t="s">
        <v>1793</v>
      </c>
      <c r="B21" s="423" t="s">
        <v>737</v>
      </c>
      <c r="C21" s="268">
        <v>0</v>
      </c>
      <c r="D21" s="267">
        <v>0</v>
      </c>
    </row>
    <row r="22" spans="1:4" s="15" customFormat="1" x14ac:dyDescent="0.2">
      <c r="A22" s="423" t="s">
        <v>1792</v>
      </c>
      <c r="B22" s="423" t="s">
        <v>1766</v>
      </c>
      <c r="C22" s="268">
        <v>0</v>
      </c>
      <c r="D22" s="267">
        <v>0</v>
      </c>
    </row>
    <row r="23" spans="1:4" s="15" customFormat="1" x14ac:dyDescent="0.2">
      <c r="A23" s="423" t="s">
        <v>1791</v>
      </c>
      <c r="B23" s="423" t="s">
        <v>732</v>
      </c>
      <c r="C23" s="268">
        <v>473979.99999999988</v>
      </c>
      <c r="D23" s="267">
        <v>0</v>
      </c>
    </row>
    <row r="24" spans="1:4" s="15" customFormat="1" x14ac:dyDescent="0.2">
      <c r="A24" s="423" t="s">
        <v>1790</v>
      </c>
      <c r="B24" s="423" t="s">
        <v>1789</v>
      </c>
      <c r="C24" s="268">
        <v>0</v>
      </c>
      <c r="D24" s="267">
        <v>0</v>
      </c>
    </row>
    <row r="25" spans="1:4" s="15" customFormat="1" ht="20.399999999999999" x14ac:dyDescent="0.2">
      <c r="A25" s="423" t="s">
        <v>1788</v>
      </c>
      <c r="B25" s="423" t="s">
        <v>1787</v>
      </c>
      <c r="C25" s="268">
        <v>16158.800000000003</v>
      </c>
      <c r="D25" s="267">
        <v>0</v>
      </c>
    </row>
    <row r="26" spans="1:4" s="15" customFormat="1" ht="20.399999999999999" x14ac:dyDescent="0.2">
      <c r="A26" s="423" t="s">
        <v>1786</v>
      </c>
      <c r="B26" s="423" t="s">
        <v>1785</v>
      </c>
      <c r="C26" s="268">
        <v>0</v>
      </c>
      <c r="D26" s="267">
        <v>0</v>
      </c>
    </row>
    <row r="27" spans="1:4" s="15" customFormat="1" x14ac:dyDescent="0.2">
      <c r="A27" s="423" t="s">
        <v>1784</v>
      </c>
      <c r="B27" s="423" t="s">
        <v>1782</v>
      </c>
      <c r="C27" s="268">
        <v>117186.97000000067</v>
      </c>
      <c r="D27" s="267">
        <v>0</v>
      </c>
    </row>
    <row r="28" spans="1:4" s="15" customFormat="1" x14ac:dyDescent="0.2">
      <c r="A28" s="423" t="s">
        <v>1783</v>
      </c>
      <c r="B28" s="423" t="s">
        <v>1782</v>
      </c>
      <c r="C28" s="268">
        <v>0</v>
      </c>
      <c r="D28" s="267">
        <v>0</v>
      </c>
    </row>
    <row r="29" spans="1:4" s="15" customFormat="1" x14ac:dyDescent="0.2">
      <c r="A29" s="423" t="s">
        <v>1819</v>
      </c>
      <c r="B29" s="423" t="s">
        <v>392</v>
      </c>
      <c r="C29" s="268">
        <v>104237.59999999998</v>
      </c>
      <c r="D29" s="267">
        <v>0</v>
      </c>
    </row>
    <row r="30" spans="1:4" x14ac:dyDescent="0.2">
      <c r="A30" s="266"/>
      <c r="B30" s="266" t="s">
        <v>1759</v>
      </c>
      <c r="C30" s="265">
        <f>SUM(C9:C29)</f>
        <v>1762961.1300000004</v>
      </c>
      <c r="D30" s="265">
        <v>0</v>
      </c>
    </row>
  </sheetData>
  <dataValidations count="4">
    <dataValidation allowBlank="1" showInputMessage="1" showErrorMessage="1" prompt="Corresponde al nombre o descripción de la cuenta de acuerdo al Plan de Cuentas emitido por el CONAC." sqref="B8"/>
    <dataValidation allowBlank="1" showInputMessage="1" showErrorMessage="1" prompt="Corresponde al número de la cuenta de acuerdo al Plan de Cuentas emitido por el CONAC (DOF 22/11/2010)." sqref="A8"/>
    <dataValidation allowBlank="1" showInputMessage="1" showErrorMessage="1" prompt="Importe (saldo final) de las adquisiciones de bienes muebles e inmuebles efectuadas en el periodo al que corresponde la cuenta pública presentada." sqref="C8"/>
    <dataValidation allowBlank="1" showInputMessage="1" showErrorMessage="1" prompt="Detallar el porcentaje de estas adquisiciones que fueron realizadas mediante subsidios de capital del sector central (subsidiados por la federación, estado o municipio)." sqref="D8"/>
  </dataValidations>
  <pageMargins left="0.7" right="0.7" top="0.75" bottom="0.75" header="0.3" footer="0.3"/>
  <pageSetup scale="90" orientation="portrait" horizontalDpi="4294967293" verticalDpi="4294967293"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E43"/>
  <sheetViews>
    <sheetView topLeftCell="A19" zoomScaleNormal="100" workbookViewId="0">
      <selection activeCell="B48" sqref="B48"/>
    </sheetView>
  </sheetViews>
  <sheetFormatPr baseColWidth="10" defaultColWidth="11.44140625" defaultRowHeight="10.199999999999999" x14ac:dyDescent="0.2"/>
  <cols>
    <col min="1" max="1" width="11.6640625" style="37" customWidth="1"/>
    <col min="2" max="2" width="68" style="37" customWidth="1"/>
    <col min="3" max="3" width="12.33203125" style="224" bestFit="1"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4"/>
      <c r="D9" s="283"/>
    </row>
    <row r="10" spans="1:4" x14ac:dyDescent="0.2">
      <c r="A10" s="286">
        <v>5510</v>
      </c>
      <c r="B10" s="289" t="s">
        <v>1104</v>
      </c>
      <c r="C10" s="284">
        <v>0</v>
      </c>
      <c r="D10" s="283">
        <v>1072741.8500000001</v>
      </c>
    </row>
    <row r="11" spans="1:4" x14ac:dyDescent="0.2">
      <c r="A11" s="286">
        <v>5511</v>
      </c>
      <c r="B11" s="289" t="s">
        <v>1103</v>
      </c>
      <c r="C11" s="284">
        <v>0</v>
      </c>
      <c r="D11" s="283">
        <v>1009372.82</v>
      </c>
    </row>
    <row r="12" spans="1:4" x14ac:dyDescent="0.2">
      <c r="A12" s="286">
        <v>5512</v>
      </c>
      <c r="B12" s="289" t="s">
        <v>1102</v>
      </c>
      <c r="C12" s="284">
        <v>0</v>
      </c>
      <c r="D12" s="284">
        <v>0</v>
      </c>
    </row>
    <row r="13" spans="1:4" x14ac:dyDescent="0.2">
      <c r="A13" s="286">
        <v>5513</v>
      </c>
      <c r="B13" s="289" t="s">
        <v>1101</v>
      </c>
      <c r="C13" s="284">
        <v>0</v>
      </c>
      <c r="D13" s="284">
        <v>0</v>
      </c>
    </row>
    <row r="14" spans="1:4" x14ac:dyDescent="0.2">
      <c r="A14" s="286">
        <v>5514</v>
      </c>
      <c r="B14" s="289" t="s">
        <v>1100</v>
      </c>
      <c r="C14" s="284">
        <v>0</v>
      </c>
      <c r="D14" s="284">
        <v>0</v>
      </c>
    </row>
    <row r="15" spans="1:4" x14ac:dyDescent="0.2">
      <c r="A15" s="286">
        <v>5515</v>
      </c>
      <c r="B15" s="289" t="s">
        <v>1099</v>
      </c>
      <c r="C15" s="284">
        <v>0</v>
      </c>
      <c r="D15" s="284">
        <v>0</v>
      </c>
    </row>
    <row r="16" spans="1:4" x14ac:dyDescent="0.2">
      <c r="A16" s="286">
        <v>5516</v>
      </c>
      <c r="B16" s="289" t="s">
        <v>1098</v>
      </c>
      <c r="C16" s="284">
        <v>0</v>
      </c>
      <c r="D16" s="284">
        <v>0</v>
      </c>
    </row>
    <row r="17" spans="1:5" x14ac:dyDescent="0.2">
      <c r="A17" s="286">
        <v>5517</v>
      </c>
      <c r="B17" s="289" t="s">
        <v>1097</v>
      </c>
      <c r="C17" s="284">
        <v>0</v>
      </c>
      <c r="D17" s="284">
        <v>48714.66</v>
      </c>
      <c r="E17" s="31"/>
    </row>
    <row r="18" spans="1:5" x14ac:dyDescent="0.2">
      <c r="A18" s="286">
        <v>5518</v>
      </c>
      <c r="B18" s="289" t="s">
        <v>1096</v>
      </c>
      <c r="C18" s="284">
        <v>0</v>
      </c>
      <c r="D18" s="284">
        <v>1591.33</v>
      </c>
    </row>
    <row r="19" spans="1:5" x14ac:dyDescent="0.2">
      <c r="A19" s="286">
        <v>5520</v>
      </c>
      <c r="B19" s="289" t="s">
        <v>1095</v>
      </c>
      <c r="C19" s="284">
        <v>0</v>
      </c>
      <c r="D19" s="284">
        <v>0</v>
      </c>
    </row>
    <row r="20" spans="1:5" x14ac:dyDescent="0.2">
      <c r="A20" s="286">
        <v>5521</v>
      </c>
      <c r="B20" s="289" t="s">
        <v>1094</v>
      </c>
      <c r="C20" s="284">
        <v>0</v>
      </c>
      <c r="D20" s="284">
        <v>0</v>
      </c>
    </row>
    <row r="21" spans="1:5" x14ac:dyDescent="0.2">
      <c r="A21" s="286">
        <v>5522</v>
      </c>
      <c r="B21" s="289" t="s">
        <v>1093</v>
      </c>
      <c r="C21" s="284">
        <v>0</v>
      </c>
      <c r="D21" s="284">
        <v>0</v>
      </c>
    </row>
    <row r="22" spans="1:5" x14ac:dyDescent="0.2">
      <c r="A22" s="286">
        <v>5530</v>
      </c>
      <c r="B22" s="289" t="s">
        <v>1092</v>
      </c>
      <c r="C22" s="284">
        <v>0</v>
      </c>
      <c r="D22" s="284">
        <v>13063.04</v>
      </c>
    </row>
    <row r="23" spans="1:5" x14ac:dyDescent="0.2">
      <c r="A23" s="286">
        <v>5531</v>
      </c>
      <c r="B23" s="289" t="s">
        <v>1091</v>
      </c>
      <c r="C23" s="284">
        <v>0</v>
      </c>
      <c r="D23" s="284">
        <v>0</v>
      </c>
    </row>
    <row r="24" spans="1:5" x14ac:dyDescent="0.2">
      <c r="A24" s="286">
        <v>5532</v>
      </c>
      <c r="B24" s="289" t="s">
        <v>1090</v>
      </c>
      <c r="C24" s="284">
        <v>0</v>
      </c>
      <c r="D24" s="284">
        <v>0</v>
      </c>
    </row>
    <row r="25" spans="1:5" x14ac:dyDescent="0.2">
      <c r="A25" s="286">
        <v>5533</v>
      </c>
      <c r="B25" s="289" t="s">
        <v>1089</v>
      </c>
      <c r="C25" s="284">
        <v>0</v>
      </c>
      <c r="D25" s="284">
        <v>0</v>
      </c>
    </row>
    <row r="26" spans="1:5" x14ac:dyDescent="0.2">
      <c r="A26" s="286">
        <v>5534</v>
      </c>
      <c r="B26" s="289" t="s">
        <v>1088</v>
      </c>
      <c r="C26" s="284">
        <v>0</v>
      </c>
      <c r="D26" s="284">
        <v>0</v>
      </c>
    </row>
    <row r="27" spans="1:5" x14ac:dyDescent="0.2">
      <c r="A27" s="286">
        <v>5535</v>
      </c>
      <c r="B27" s="289" t="s">
        <v>1087</v>
      </c>
      <c r="C27" s="284">
        <v>0</v>
      </c>
      <c r="D27" s="284">
        <v>13063.04</v>
      </c>
    </row>
    <row r="28" spans="1:5" x14ac:dyDescent="0.2">
      <c r="A28" s="286">
        <v>5540</v>
      </c>
      <c r="B28" s="289" t="s">
        <v>1086</v>
      </c>
      <c r="C28" s="284">
        <v>0</v>
      </c>
      <c r="D28" s="284">
        <v>0</v>
      </c>
    </row>
    <row r="29" spans="1:5" x14ac:dyDescent="0.2">
      <c r="A29" s="286">
        <v>5541</v>
      </c>
      <c r="B29" s="289" t="s">
        <v>1086</v>
      </c>
      <c r="C29" s="284">
        <v>0</v>
      </c>
      <c r="D29" s="284">
        <v>0</v>
      </c>
    </row>
    <row r="30" spans="1:5" x14ac:dyDescent="0.2">
      <c r="A30" s="286">
        <v>5550</v>
      </c>
      <c r="B30" s="285" t="s">
        <v>1085</v>
      </c>
      <c r="C30" s="284">
        <v>0</v>
      </c>
      <c r="D30" s="284">
        <v>0</v>
      </c>
    </row>
    <row r="31" spans="1:5" x14ac:dyDescent="0.2">
      <c r="A31" s="286">
        <v>5551</v>
      </c>
      <c r="B31" s="285" t="s">
        <v>1085</v>
      </c>
      <c r="C31" s="284">
        <v>0</v>
      </c>
      <c r="D31" s="284">
        <v>0</v>
      </c>
    </row>
    <row r="32" spans="1:5" x14ac:dyDescent="0.2">
      <c r="A32" s="286">
        <v>5590</v>
      </c>
      <c r="B32" s="285" t="s">
        <v>1084</v>
      </c>
      <c r="C32" s="284">
        <v>0</v>
      </c>
      <c r="D32" s="284">
        <v>0</v>
      </c>
    </row>
    <row r="33" spans="1:4" x14ac:dyDescent="0.2">
      <c r="A33" s="286">
        <v>5591</v>
      </c>
      <c r="B33" s="285" t="s">
        <v>1083</v>
      </c>
      <c r="C33" s="284">
        <v>0</v>
      </c>
      <c r="D33" s="284">
        <v>0</v>
      </c>
    </row>
    <row r="34" spans="1:4" x14ac:dyDescent="0.2">
      <c r="A34" s="286">
        <v>5592</v>
      </c>
      <c r="B34" s="285" t="s">
        <v>1082</v>
      </c>
      <c r="C34" s="284">
        <v>0</v>
      </c>
      <c r="D34" s="284">
        <v>0</v>
      </c>
    </row>
    <row r="35" spans="1:4" x14ac:dyDescent="0.2">
      <c r="A35" s="286">
        <v>5593</v>
      </c>
      <c r="B35" s="285" t="s">
        <v>1081</v>
      </c>
      <c r="C35" s="284">
        <v>0</v>
      </c>
      <c r="D35" s="284">
        <v>0</v>
      </c>
    </row>
    <row r="36" spans="1:4" x14ac:dyDescent="0.2">
      <c r="A36" s="286">
        <v>5594</v>
      </c>
      <c r="B36" s="285" t="s">
        <v>1080</v>
      </c>
      <c r="C36" s="284">
        <v>0</v>
      </c>
      <c r="D36" s="284">
        <v>0</v>
      </c>
    </row>
    <row r="37" spans="1:4" x14ac:dyDescent="0.2">
      <c r="A37" s="286">
        <v>5595</v>
      </c>
      <c r="B37" s="285" t="s">
        <v>1079</v>
      </c>
      <c r="C37" s="284">
        <v>0</v>
      </c>
      <c r="D37" s="284">
        <v>0</v>
      </c>
    </row>
    <row r="38" spans="1:4" x14ac:dyDescent="0.2">
      <c r="A38" s="286">
        <v>5596</v>
      </c>
      <c r="B38" s="285" t="s">
        <v>1078</v>
      </c>
      <c r="C38" s="284">
        <v>0</v>
      </c>
      <c r="D38" s="284">
        <v>0</v>
      </c>
    </row>
    <row r="39" spans="1:4" x14ac:dyDescent="0.2">
      <c r="A39" s="286">
        <v>5597</v>
      </c>
      <c r="B39" s="285" t="s">
        <v>1077</v>
      </c>
      <c r="C39" s="284">
        <v>0</v>
      </c>
      <c r="D39" s="284">
        <v>0</v>
      </c>
    </row>
    <row r="40" spans="1:4" x14ac:dyDescent="0.2">
      <c r="A40" s="286">
        <v>5599</v>
      </c>
      <c r="B40" s="285" t="s">
        <v>1076</v>
      </c>
      <c r="C40" s="284">
        <v>0</v>
      </c>
      <c r="D40" s="284">
        <v>0</v>
      </c>
    </row>
    <row r="41" spans="1:4" x14ac:dyDescent="0.2">
      <c r="A41" s="288">
        <v>5600</v>
      </c>
      <c r="B41" s="287" t="s">
        <v>1075</v>
      </c>
      <c r="C41" s="284">
        <v>0</v>
      </c>
      <c r="D41" s="284">
        <v>0</v>
      </c>
    </row>
    <row r="42" spans="1:4" x14ac:dyDescent="0.2">
      <c r="A42" s="286">
        <v>5610</v>
      </c>
      <c r="B42" s="285" t="s">
        <v>1074</v>
      </c>
      <c r="C42" s="284">
        <v>0</v>
      </c>
      <c r="D42" s="284">
        <v>0</v>
      </c>
    </row>
    <row r="43" spans="1:4" x14ac:dyDescent="0.2">
      <c r="A43" s="282">
        <v>5611</v>
      </c>
      <c r="B43" s="281" t="s">
        <v>1073</v>
      </c>
      <c r="C43" s="284">
        <v>0</v>
      </c>
      <c r="D43" s="284">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pageSetUpPr fitToPage="1"/>
  </sheetPr>
  <dimension ref="A1:C20"/>
  <sheetViews>
    <sheetView zoomScaleNormal="100" workbookViewId="0">
      <selection activeCell="B29" sqref="B29"/>
    </sheetView>
  </sheetViews>
  <sheetFormatPr baseColWidth="10" defaultColWidth="11.44140625" defaultRowHeight="10.199999999999999" x14ac:dyDescent="0.2"/>
  <cols>
    <col min="1" max="1" width="20.6640625" style="1" customWidth="1"/>
    <col min="2" max="2" width="50.6640625" style="1" customWidth="1"/>
    <col min="3" max="3" width="17.6640625" style="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80488743.540000007</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80488743.540000007</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horizontalDpi="4294967293" verticalDpi="4294967293"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C35"/>
  <sheetViews>
    <sheetView zoomScaleNormal="100" workbookViewId="0">
      <selection activeCell="B29" sqref="B29"/>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79119697.799999997</v>
      </c>
    </row>
    <row r="9" spans="1:3" x14ac:dyDescent="0.2">
      <c r="A9" s="320">
        <v>900002</v>
      </c>
      <c r="B9" s="319" t="s">
        <v>1142</v>
      </c>
      <c r="C9" s="318">
        <v>1778763.1900000002</v>
      </c>
    </row>
    <row r="10" spans="1:3" x14ac:dyDescent="0.2">
      <c r="A10" s="305">
        <v>5100</v>
      </c>
      <c r="B10" s="317" t="s">
        <v>1141</v>
      </c>
      <c r="C10" s="315">
        <v>80144.92</v>
      </c>
    </row>
    <row r="11" spans="1:3" x14ac:dyDescent="0.2">
      <c r="A11" s="305">
        <v>5200</v>
      </c>
      <c r="B11" s="317" t="s">
        <v>1140</v>
      </c>
      <c r="C11" s="315">
        <v>966348.05</v>
      </c>
    </row>
    <row r="12" spans="1:3" x14ac:dyDescent="0.2">
      <c r="A12" s="305">
        <v>5300</v>
      </c>
      <c r="B12" s="317" t="s">
        <v>1139</v>
      </c>
      <c r="C12" s="315">
        <v>9404.7900000000009</v>
      </c>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v>607325.77</v>
      </c>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v>104237.6</v>
      </c>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v>11302.06</v>
      </c>
    </row>
    <row r="27" spans="1:3" x14ac:dyDescent="0.2">
      <c r="A27" s="320">
        <v>900003</v>
      </c>
      <c r="B27" s="319" t="s">
        <v>1123</v>
      </c>
      <c r="C27" s="318">
        <v>1069081.8500000006</v>
      </c>
    </row>
    <row r="28" spans="1:3" ht="20.399999999999999" x14ac:dyDescent="0.2">
      <c r="A28" s="305">
        <v>5510</v>
      </c>
      <c r="B28" s="317" t="s">
        <v>1104</v>
      </c>
      <c r="C28" s="315">
        <v>1056018.8100000005</v>
      </c>
    </row>
    <row r="29" spans="1:3" x14ac:dyDescent="0.2">
      <c r="A29" s="305">
        <v>5520</v>
      </c>
      <c r="B29" s="317" t="s">
        <v>1095</v>
      </c>
      <c r="C29" s="315"/>
    </row>
    <row r="30" spans="1:3" x14ac:dyDescent="0.2">
      <c r="A30" s="305">
        <v>5530</v>
      </c>
      <c r="B30" s="317" t="s">
        <v>1092</v>
      </c>
      <c r="C30" s="315">
        <v>13063.04</v>
      </c>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row>
    <row r="34" spans="1:3" x14ac:dyDescent="0.2">
      <c r="A34" s="305">
        <v>5600</v>
      </c>
      <c r="B34" s="316" t="s">
        <v>1122</v>
      </c>
      <c r="C34" s="315"/>
    </row>
    <row r="35" spans="1:3" x14ac:dyDescent="0.2">
      <c r="A35" s="314">
        <v>900004</v>
      </c>
      <c r="B35" s="313" t="s">
        <v>1121</v>
      </c>
      <c r="C35" s="312">
        <f>+C8-C9+C27</f>
        <v>78410016.459999993</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H38"/>
  <sheetViews>
    <sheetView topLeftCell="A25" zoomScaleNormal="100" zoomScaleSheetLayoutView="100" workbookViewId="0">
      <selection activeCell="B25" sqref="B25"/>
    </sheetView>
  </sheetViews>
  <sheetFormatPr baseColWidth="10" defaultColWidth="42.109375" defaultRowHeight="10.199999999999999" x14ac:dyDescent="0.2"/>
  <cols>
    <col min="1" max="2" width="42.109375" style="375"/>
    <col min="3" max="3" width="18.6640625" style="375" bestFit="1" customWidth="1"/>
    <col min="4" max="4" width="17" style="375" bestFit="1" customWidth="1"/>
    <col min="5" max="5" width="18" style="375" customWidth="1"/>
    <col min="6" max="16384" width="42.10937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12.75" customHeight="1" x14ac:dyDescent="0.2">
      <c r="A5" s="1340" t="s">
        <v>1220</v>
      </c>
      <c r="B5" s="1340"/>
      <c r="C5" s="1340"/>
      <c r="D5" s="1340"/>
      <c r="E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ht="26.1" customHeight="1" x14ac:dyDescent="0.2">
      <c r="A10" s="331" t="s">
        <v>102</v>
      </c>
      <c r="B10" s="331" t="s">
        <v>101</v>
      </c>
      <c r="C10" s="330" t="s">
        <v>301</v>
      </c>
      <c r="D10" s="330" t="s">
        <v>300</v>
      </c>
      <c r="E10" s="330" t="s">
        <v>299</v>
      </c>
    </row>
    <row r="11" spans="1:8" s="324" customFormat="1" ht="12.9" customHeight="1" x14ac:dyDescent="0.2">
      <c r="A11" s="432">
        <v>71000</v>
      </c>
      <c r="B11" s="328" t="s">
        <v>1216</v>
      </c>
      <c r="C11" s="428">
        <v>0</v>
      </c>
      <c r="D11" s="428">
        <v>0</v>
      </c>
      <c r="E11" s="428">
        <v>0</v>
      </c>
    </row>
    <row r="12" spans="1:8" s="324" customFormat="1" ht="26.1" customHeight="1" x14ac:dyDescent="0.2">
      <c r="A12" s="432">
        <v>72000</v>
      </c>
      <c r="B12" s="328" t="s">
        <v>1209</v>
      </c>
      <c r="C12" s="428">
        <v>0</v>
      </c>
      <c r="D12" s="428">
        <v>0</v>
      </c>
      <c r="E12" s="428">
        <v>0</v>
      </c>
    </row>
    <row r="13" spans="1:8" s="324" customFormat="1" ht="26.1" customHeight="1" x14ac:dyDescent="0.2">
      <c r="A13" s="432">
        <v>73000</v>
      </c>
      <c r="B13" s="328" t="s">
        <v>1202</v>
      </c>
      <c r="C13" s="428">
        <v>0</v>
      </c>
      <c r="D13" s="428">
        <v>0</v>
      </c>
      <c r="E13" s="428">
        <v>0</v>
      </c>
    </row>
    <row r="14" spans="1:8" s="324" customFormat="1" ht="11.25" customHeight="1" x14ac:dyDescent="0.2">
      <c r="A14" s="432">
        <v>74000</v>
      </c>
      <c r="B14" s="328" t="s">
        <v>1195</v>
      </c>
      <c r="C14" s="428">
        <v>0</v>
      </c>
      <c r="D14" s="428">
        <v>0</v>
      </c>
      <c r="E14" s="428">
        <v>0</v>
      </c>
    </row>
    <row r="15" spans="1:8" s="324" customFormat="1" ht="26.1" customHeight="1" x14ac:dyDescent="0.2">
      <c r="A15" s="432">
        <v>75000</v>
      </c>
      <c r="B15" s="328" t="s">
        <v>3498</v>
      </c>
      <c r="C15" s="428">
        <v>0</v>
      </c>
      <c r="D15" s="428">
        <v>0</v>
      </c>
      <c r="E15" s="428">
        <v>0</v>
      </c>
    </row>
    <row r="16" spans="1:8" s="324" customFormat="1" ht="12.9" customHeight="1" x14ac:dyDescent="0.2">
      <c r="A16" s="432">
        <v>76000</v>
      </c>
      <c r="B16" s="328" t="s">
        <v>3497</v>
      </c>
      <c r="C16" s="428">
        <v>0</v>
      </c>
      <c r="D16" s="428">
        <v>0</v>
      </c>
      <c r="E16" s="428">
        <v>0</v>
      </c>
    </row>
    <row r="17" spans="1:8" s="324" customFormat="1" x14ac:dyDescent="0.2">
      <c r="A17" s="333"/>
      <c r="B17" s="429" t="s">
        <v>3493</v>
      </c>
      <c r="C17" s="428">
        <v>0</v>
      </c>
      <c r="D17" s="428">
        <v>0</v>
      </c>
      <c r="E17" s="428">
        <v>0</v>
      </c>
    </row>
    <row r="18" spans="1:8" s="324" customFormat="1" x14ac:dyDescent="0.2">
      <c r="A18" s="333" t="s">
        <v>3496</v>
      </c>
      <c r="B18" s="333"/>
      <c r="C18" s="333">
        <v>0</v>
      </c>
      <c r="D18" s="333">
        <v>0</v>
      </c>
      <c r="E18" s="375">
        <v>0</v>
      </c>
    </row>
    <row r="19" spans="1:8" s="324" customFormat="1" x14ac:dyDescent="0.2">
      <c r="A19" s="333"/>
      <c r="B19" s="333"/>
      <c r="C19" s="333"/>
      <c r="D19" s="333"/>
    </row>
    <row r="20" spans="1:8" s="324" customFormat="1" x14ac:dyDescent="0.2">
      <c r="A20" s="333"/>
      <c r="B20" s="333"/>
      <c r="C20" s="333"/>
      <c r="D20" s="333"/>
    </row>
    <row r="21" spans="1:8" s="324" customFormat="1" x14ac:dyDescent="0.2">
      <c r="A21" s="434" t="s">
        <v>3495</v>
      </c>
    </row>
    <row r="22" spans="1:8" s="324" customFormat="1" x14ac:dyDescent="0.2">
      <c r="B22" s="1339" t="s">
        <v>1168</v>
      </c>
      <c r="C22" s="1339"/>
      <c r="D22" s="1339"/>
      <c r="E22" s="1339"/>
      <c r="H22" s="325"/>
    </row>
    <row r="23" spans="1:8" s="324" customFormat="1" x14ac:dyDescent="0.2">
      <c r="A23" s="331" t="s">
        <v>102</v>
      </c>
      <c r="B23" s="331" t="s">
        <v>101</v>
      </c>
      <c r="C23" s="330" t="s">
        <v>301</v>
      </c>
      <c r="D23" s="330" t="s">
        <v>300</v>
      </c>
      <c r="E23" s="330" t="s">
        <v>299</v>
      </c>
      <c r="H23" s="325"/>
    </row>
    <row r="24" spans="1:8" s="324" customFormat="1" x14ac:dyDescent="0.2">
      <c r="A24" s="432">
        <v>81100</v>
      </c>
      <c r="B24" s="328" t="s">
        <v>1166</v>
      </c>
      <c r="C24" s="428">
        <v>72845418</v>
      </c>
      <c r="D24" s="428">
        <v>72845418</v>
      </c>
      <c r="E24" s="428">
        <v>0</v>
      </c>
      <c r="H24" s="325"/>
    </row>
    <row r="25" spans="1:8" s="324" customFormat="1" x14ac:dyDescent="0.2">
      <c r="A25" s="432">
        <v>81200</v>
      </c>
      <c r="B25" s="328" t="s">
        <v>1164</v>
      </c>
      <c r="C25" s="428">
        <v>72845418</v>
      </c>
      <c r="D25" s="428">
        <v>86953247.530000001</v>
      </c>
      <c r="E25" s="428">
        <v>14107829.530000001</v>
      </c>
      <c r="F25" s="325"/>
      <c r="H25" s="325"/>
    </row>
    <row r="26" spans="1:8" s="324" customFormat="1" x14ac:dyDescent="0.2">
      <c r="A26" s="432">
        <v>81300</v>
      </c>
      <c r="B26" s="328" t="s">
        <v>1162</v>
      </c>
      <c r="C26" s="428">
        <v>4900000</v>
      </c>
      <c r="D26" s="428">
        <v>14107829.530000001</v>
      </c>
      <c r="E26" s="428">
        <v>9207829.5300000012</v>
      </c>
      <c r="F26" s="325"/>
      <c r="H26" s="325"/>
    </row>
    <row r="27" spans="1:8" s="324" customFormat="1" x14ac:dyDescent="0.2">
      <c r="A27" s="432">
        <v>81400</v>
      </c>
      <c r="B27" s="328" t="s">
        <v>1160</v>
      </c>
      <c r="C27" s="428">
        <v>21049105.140000001</v>
      </c>
      <c r="D27" s="428">
        <v>80488743.540000007</v>
      </c>
      <c r="E27" s="428">
        <v>59439638.400000006</v>
      </c>
      <c r="F27" s="325"/>
      <c r="H27" s="325"/>
    </row>
    <row r="28" spans="1:8" s="324" customFormat="1" x14ac:dyDescent="0.2">
      <c r="A28" s="432">
        <v>81500</v>
      </c>
      <c r="B28" s="328" t="s">
        <v>1158</v>
      </c>
      <c r="C28" s="428">
        <v>21049105.140000001</v>
      </c>
      <c r="D28" s="428">
        <v>80488743.540000007</v>
      </c>
      <c r="E28" s="428">
        <v>59439638.400000006</v>
      </c>
      <c r="F28" s="325"/>
      <c r="H28" s="325"/>
    </row>
    <row r="29" spans="1:8" s="324" customFormat="1" x14ac:dyDescent="0.2">
      <c r="A29" s="432">
        <v>82100</v>
      </c>
      <c r="B29" s="328" t="s">
        <v>1156</v>
      </c>
      <c r="C29" s="428">
        <v>72845418</v>
      </c>
      <c r="D29" s="428">
        <v>72845418</v>
      </c>
      <c r="E29" s="428">
        <v>0</v>
      </c>
      <c r="F29" s="325"/>
      <c r="H29" s="325"/>
    </row>
    <row r="30" spans="1:8" s="324" customFormat="1" x14ac:dyDescent="0.2">
      <c r="A30" s="432">
        <v>82200</v>
      </c>
      <c r="B30" s="328" t="s">
        <v>1154</v>
      </c>
      <c r="C30" s="428">
        <v>72845418</v>
      </c>
      <c r="D30" s="428">
        <v>86953247.529999986</v>
      </c>
      <c r="E30" s="428">
        <v>14107829.529999986</v>
      </c>
      <c r="F30" s="325"/>
      <c r="G30" s="325"/>
      <c r="H30" s="325"/>
    </row>
    <row r="31" spans="1:8" s="324" customFormat="1" x14ac:dyDescent="0.2">
      <c r="A31" s="432">
        <v>82300</v>
      </c>
      <c r="B31" s="328" t="s">
        <v>1152</v>
      </c>
      <c r="C31" s="428">
        <v>4900000</v>
      </c>
      <c r="D31" s="428">
        <v>14107829.529999986</v>
      </c>
      <c r="E31" s="428">
        <v>9207829.5299999863</v>
      </c>
      <c r="F31" s="325"/>
      <c r="G31" s="325"/>
      <c r="H31" s="325"/>
    </row>
    <row r="32" spans="1:8" s="324" customFormat="1" x14ac:dyDescent="0.2">
      <c r="A32" s="432">
        <v>82400</v>
      </c>
      <c r="B32" s="328" t="s">
        <v>1150</v>
      </c>
      <c r="C32" s="433">
        <v>15060526.090000005</v>
      </c>
      <c r="D32" s="433">
        <v>79120172.859999925</v>
      </c>
      <c r="E32" s="428">
        <v>64059646.769999921</v>
      </c>
      <c r="F32" s="325"/>
      <c r="G32" s="325"/>
      <c r="H32" s="325"/>
    </row>
    <row r="33" spans="1:8" s="324" customFormat="1" x14ac:dyDescent="0.2">
      <c r="A33" s="432">
        <v>82500</v>
      </c>
      <c r="B33" s="328" t="s">
        <v>1148</v>
      </c>
      <c r="C33" s="428">
        <v>15060526.090000005</v>
      </c>
      <c r="D33" s="428">
        <v>79119697.799999937</v>
      </c>
      <c r="E33" s="428">
        <v>64059171.709999934</v>
      </c>
      <c r="F33" s="325"/>
      <c r="G33" s="325"/>
      <c r="H33" s="325"/>
    </row>
    <row r="34" spans="1:8" s="324" customFormat="1" x14ac:dyDescent="0.2">
      <c r="A34" s="432">
        <v>82600</v>
      </c>
      <c r="B34" s="328" t="s">
        <v>1146</v>
      </c>
      <c r="C34" s="428">
        <v>13787831.890000012</v>
      </c>
      <c r="D34" s="428">
        <v>77292327.449999943</v>
      </c>
      <c r="E34" s="428">
        <v>63504495.559999928</v>
      </c>
      <c r="F34" s="325"/>
      <c r="G34" s="325"/>
      <c r="H34" s="325"/>
    </row>
    <row r="35" spans="1:8" s="324" customFormat="1" x14ac:dyDescent="0.2">
      <c r="A35" s="431">
        <v>82700</v>
      </c>
      <c r="B35" s="327" t="s">
        <v>1144</v>
      </c>
      <c r="C35" s="428">
        <v>13787831.890000012</v>
      </c>
      <c r="D35" s="428">
        <v>77292327.449999943</v>
      </c>
      <c r="E35" s="428">
        <v>63504495.559999928</v>
      </c>
      <c r="F35" s="325"/>
      <c r="G35" s="325"/>
      <c r="H35" s="325"/>
    </row>
    <row r="36" spans="1:8" s="324" customFormat="1" x14ac:dyDescent="0.2">
      <c r="A36" s="430" t="s">
        <v>3494</v>
      </c>
      <c r="B36" s="430" t="s">
        <v>3494</v>
      </c>
      <c r="C36" s="330"/>
      <c r="D36" s="330"/>
      <c r="E36" s="428">
        <v>0</v>
      </c>
      <c r="F36" s="325"/>
      <c r="G36" s="325"/>
      <c r="H36" s="325"/>
    </row>
    <row r="37" spans="1:8" s="324" customFormat="1" x14ac:dyDescent="0.2">
      <c r="B37" s="429" t="s">
        <v>3493</v>
      </c>
      <c r="C37" s="428"/>
      <c r="D37" s="428"/>
      <c r="E37" s="428">
        <v>0</v>
      </c>
      <c r="F37" s="325"/>
      <c r="G37" s="325"/>
      <c r="H37" s="325"/>
    </row>
    <row r="38" spans="1:8" s="324" customFormat="1" x14ac:dyDescent="0.2">
      <c r="B38" s="427"/>
      <c r="C38" s="426"/>
      <c r="D38" s="426"/>
      <c r="E38" s="426"/>
      <c r="F38" s="325"/>
      <c r="G38" s="325"/>
      <c r="H38" s="325"/>
    </row>
  </sheetData>
  <mergeCells count="2">
    <mergeCell ref="A5:E5"/>
    <mergeCell ref="B22:E22"/>
  </mergeCells>
  <printOptions horizontalCentered="1"/>
  <pageMargins left="0.70866141732283472" right="0.70866141732283472" top="0.74803149606299213" bottom="0.74803149606299213" header="0.31496062992125984" footer="0.31496062992125984"/>
  <pageSetup scale="88" orientation="landscape" horizontalDpi="4294967293" verticalDpi="4294967293"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F45"/>
  <sheetViews>
    <sheetView zoomScaleNormal="100" zoomScaleSheetLayoutView="90" workbookViewId="0">
      <selection activeCell="B14" sqref="B14"/>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4" width="53.33203125" style="16" bestFit="1" customWidth="1"/>
    <col min="5"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3521</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v>111411011</v>
      </c>
      <c r="B8" s="25" t="s">
        <v>3520</v>
      </c>
      <c r="C8" s="24">
        <v>168268776.72</v>
      </c>
      <c r="D8" s="54" t="s">
        <v>3519</v>
      </c>
      <c r="E8" s="24"/>
    </row>
    <row r="9" spans="1:6" ht="11.25" customHeight="1" x14ac:dyDescent="0.2">
      <c r="A9" s="25">
        <v>111411014</v>
      </c>
      <c r="B9" s="25" t="s">
        <v>3518</v>
      </c>
      <c r="C9" s="24">
        <v>184458000</v>
      </c>
      <c r="D9" s="54" t="s">
        <v>3517</v>
      </c>
      <c r="E9" s="24"/>
    </row>
    <row r="10" spans="1:6" ht="11.25" customHeight="1" x14ac:dyDescent="0.2">
      <c r="A10" s="25">
        <v>111411013</v>
      </c>
      <c r="B10" s="25" t="s">
        <v>3516</v>
      </c>
      <c r="C10" s="24">
        <v>293755744.04000002</v>
      </c>
      <c r="D10" s="54" t="s">
        <v>3515</v>
      </c>
      <c r="E10" s="24">
        <v>184428000</v>
      </c>
    </row>
    <row r="11" spans="1:6" ht="11.25" customHeight="1" x14ac:dyDescent="0.2">
      <c r="A11" s="25"/>
      <c r="B11" s="25"/>
      <c r="C11" s="24"/>
      <c r="D11" s="54" t="s">
        <v>3511</v>
      </c>
      <c r="E11" s="24">
        <v>109327744.04000001</v>
      </c>
    </row>
    <row r="12" spans="1:6" x14ac:dyDescent="0.2">
      <c r="A12" s="52"/>
      <c r="B12" s="52" t="s">
        <v>109</v>
      </c>
      <c r="C12" s="38">
        <f>SUM(C8:C11)</f>
        <v>646482520.75999999</v>
      </c>
      <c r="D12" s="51"/>
      <c r="E12" s="38"/>
    </row>
    <row r="13" spans="1:6" x14ac:dyDescent="0.2">
      <c r="A13" s="50"/>
      <c r="B13" s="50"/>
      <c r="C13" s="49"/>
      <c r="D13" s="50"/>
      <c r="E13" s="49"/>
    </row>
    <row r="14" spans="1:6" x14ac:dyDescent="0.2">
      <c r="A14" s="50"/>
      <c r="B14" s="50"/>
      <c r="C14" s="49"/>
      <c r="D14" s="50"/>
      <c r="E14" s="49"/>
    </row>
    <row r="15" spans="1:6" ht="11.25" customHeight="1" x14ac:dyDescent="0.2">
      <c r="A15" s="35" t="s">
        <v>108</v>
      </c>
      <c r="B15" s="34"/>
      <c r="C15" s="33"/>
      <c r="D15" s="220" t="s">
        <v>103</v>
      </c>
    </row>
    <row r="16" spans="1:6" x14ac:dyDescent="0.2">
      <c r="A16" s="375"/>
      <c r="B16" s="375"/>
      <c r="C16" s="31"/>
      <c r="D16" s="48"/>
      <c r="E16" s="47"/>
      <c r="F16" s="375"/>
    </row>
    <row r="17" spans="1:6" ht="15" customHeight="1" x14ac:dyDescent="0.2">
      <c r="A17" s="30" t="s">
        <v>102</v>
      </c>
      <c r="B17" s="29" t="s">
        <v>101</v>
      </c>
      <c r="C17" s="27" t="s">
        <v>100</v>
      </c>
      <c r="D17" s="28" t="s">
        <v>99</v>
      </c>
      <c r="E17" s="46"/>
    </row>
    <row r="18" spans="1:6" ht="11.25" customHeight="1" x14ac:dyDescent="0.2">
      <c r="A18" s="44">
        <v>111511014</v>
      </c>
      <c r="B18" s="43" t="s">
        <v>3514</v>
      </c>
      <c r="C18" s="42">
        <v>5119.93</v>
      </c>
      <c r="D18" s="24"/>
      <c r="E18" s="23"/>
    </row>
    <row r="19" spans="1:6" ht="11.25" customHeight="1" x14ac:dyDescent="0.2">
      <c r="A19" s="44">
        <v>111511053</v>
      </c>
      <c r="B19" s="43" t="s">
        <v>3513</v>
      </c>
      <c r="C19" s="42">
        <v>14223.68</v>
      </c>
      <c r="D19" s="24"/>
      <c r="E19" s="23"/>
    </row>
    <row r="20" spans="1:6" ht="11.25" customHeight="1" x14ac:dyDescent="0.2">
      <c r="A20" s="44">
        <v>111511058</v>
      </c>
      <c r="B20" s="43" t="s">
        <v>3512</v>
      </c>
      <c r="C20" s="42">
        <v>169058174</v>
      </c>
      <c r="D20" s="24" t="s">
        <v>3511</v>
      </c>
      <c r="E20" s="23"/>
    </row>
    <row r="21" spans="1:6" ht="11.25" customHeight="1" x14ac:dyDescent="0.2">
      <c r="A21" s="44">
        <v>111511059</v>
      </c>
      <c r="B21" s="43" t="s">
        <v>3510</v>
      </c>
      <c r="C21" s="42">
        <v>181614851.06</v>
      </c>
      <c r="D21" s="24" t="s">
        <v>3509</v>
      </c>
      <c r="E21" s="23"/>
    </row>
    <row r="22" spans="1:6" ht="11.25" customHeight="1" x14ac:dyDescent="0.2">
      <c r="A22" s="44">
        <v>111511060</v>
      </c>
      <c r="B22" s="43" t="s">
        <v>3508</v>
      </c>
      <c r="C22" s="42">
        <v>190314252.61000001</v>
      </c>
      <c r="D22" s="24" t="s">
        <v>3507</v>
      </c>
      <c r="E22" s="23"/>
    </row>
    <row r="23" spans="1:6" ht="11.25" customHeight="1" x14ac:dyDescent="0.2">
      <c r="A23" s="44">
        <v>111511062</v>
      </c>
      <c r="B23" s="43" t="s">
        <v>3506</v>
      </c>
      <c r="C23" s="42">
        <v>5098.3900000000003</v>
      </c>
      <c r="D23" s="24"/>
      <c r="E23" s="23"/>
    </row>
    <row r="24" spans="1:6" ht="11.25" customHeight="1" x14ac:dyDescent="0.2">
      <c r="A24" s="44">
        <v>111511064</v>
      </c>
      <c r="B24" s="43" t="s">
        <v>3505</v>
      </c>
      <c r="C24" s="42">
        <v>5000.68</v>
      </c>
      <c r="D24" s="24"/>
      <c r="E24" s="23"/>
    </row>
    <row r="25" spans="1:6" ht="11.25" customHeight="1" x14ac:dyDescent="0.2">
      <c r="A25" s="44">
        <v>111511065</v>
      </c>
      <c r="B25" s="43" t="s">
        <v>3504</v>
      </c>
      <c r="C25" s="42">
        <v>5065.9799999999996</v>
      </c>
      <c r="D25" s="24"/>
      <c r="E25" s="23"/>
    </row>
    <row r="26" spans="1:6" ht="11.25" customHeight="1" x14ac:dyDescent="0.2">
      <c r="A26" s="44">
        <v>111511066</v>
      </c>
      <c r="B26" s="43" t="s">
        <v>3503</v>
      </c>
      <c r="C26" s="42">
        <v>98875.95</v>
      </c>
      <c r="D26" s="24"/>
      <c r="E26" s="23"/>
    </row>
    <row r="27" spans="1:6" ht="11.25" customHeight="1" x14ac:dyDescent="0.2">
      <c r="A27" s="44">
        <v>111511067</v>
      </c>
      <c r="B27" s="43" t="s">
        <v>3502</v>
      </c>
      <c r="C27" s="42">
        <v>5002.1400000000003</v>
      </c>
      <c r="D27" s="24"/>
      <c r="E27" s="23"/>
    </row>
    <row r="28" spans="1:6" ht="11.25" customHeight="1" x14ac:dyDescent="0.2">
      <c r="A28" s="44">
        <v>111511068</v>
      </c>
      <c r="B28" s="43" t="s">
        <v>3501</v>
      </c>
      <c r="C28" s="42">
        <v>5002.4399999999996</v>
      </c>
      <c r="D28" s="24"/>
      <c r="E28" s="23"/>
    </row>
    <row r="29" spans="1:6" ht="11.25" customHeight="1" x14ac:dyDescent="0.2">
      <c r="A29" s="44">
        <v>111511069</v>
      </c>
      <c r="B29" s="43" t="s">
        <v>3500</v>
      </c>
      <c r="C29" s="42">
        <v>5875033</v>
      </c>
      <c r="D29" s="24"/>
      <c r="E29" s="23"/>
    </row>
    <row r="30" spans="1:6" ht="11.25" customHeight="1" x14ac:dyDescent="0.2">
      <c r="A30" s="44">
        <v>111511070</v>
      </c>
      <c r="B30" s="43" t="s">
        <v>3499</v>
      </c>
      <c r="C30" s="42">
        <v>546723.72</v>
      </c>
      <c r="D30" s="436"/>
      <c r="E30" s="23"/>
    </row>
    <row r="31" spans="1:6" x14ac:dyDescent="0.2">
      <c r="A31" s="41"/>
      <c r="B31" s="41" t="s">
        <v>107</v>
      </c>
      <c r="C31" s="40">
        <f>SUM(C18:C30)</f>
        <v>547552423.58000004</v>
      </c>
      <c r="D31" s="45"/>
      <c r="E31" s="18"/>
    </row>
    <row r="32" spans="1:6" x14ac:dyDescent="0.2">
      <c r="A32" s="37"/>
      <c r="B32" s="37"/>
      <c r="C32" s="36"/>
      <c r="D32" s="37"/>
      <c r="E32" s="36"/>
      <c r="F32" s="375"/>
    </row>
    <row r="33" spans="1:6" x14ac:dyDescent="0.2">
      <c r="A33" s="37"/>
      <c r="B33" s="37"/>
      <c r="C33" s="36"/>
      <c r="D33" s="37"/>
      <c r="E33" s="36"/>
      <c r="F33" s="375"/>
    </row>
    <row r="34" spans="1:6" ht="11.25" customHeight="1" x14ac:dyDescent="0.2">
      <c r="A34" s="35" t="s">
        <v>106</v>
      </c>
      <c r="B34" s="34"/>
      <c r="C34" s="33"/>
      <c r="D34" s="375"/>
      <c r="E34" s="220" t="s">
        <v>103</v>
      </c>
    </row>
    <row r="35" spans="1:6" x14ac:dyDescent="0.2">
      <c r="A35" s="375"/>
      <c r="B35" s="375"/>
      <c r="C35" s="31"/>
      <c r="D35" s="375"/>
      <c r="E35" s="31"/>
      <c r="F35" s="375"/>
    </row>
    <row r="36" spans="1:6" ht="15" customHeight="1" x14ac:dyDescent="0.2">
      <c r="A36" s="30" t="s">
        <v>102</v>
      </c>
      <c r="B36" s="29" t="s">
        <v>101</v>
      </c>
      <c r="C36" s="27" t="s">
        <v>100</v>
      </c>
      <c r="D36" s="28" t="s">
        <v>99</v>
      </c>
      <c r="E36" s="27" t="s">
        <v>98</v>
      </c>
      <c r="F36" s="26"/>
    </row>
    <row r="37" spans="1:6" x14ac:dyDescent="0.2">
      <c r="A37" s="44"/>
      <c r="B37" s="1225" t="s">
        <v>13593</v>
      </c>
      <c r="C37" s="42"/>
      <c r="D37" s="42"/>
      <c r="E37" s="24"/>
      <c r="F37" s="23"/>
    </row>
    <row r="38" spans="1:6" x14ac:dyDescent="0.2">
      <c r="A38" s="41"/>
      <c r="B38" s="41" t="s">
        <v>105</v>
      </c>
      <c r="C38" s="40">
        <f>SUM(C37:C37)</f>
        <v>0</v>
      </c>
      <c r="D38" s="39"/>
      <c r="E38" s="38"/>
      <c r="F38" s="18"/>
    </row>
    <row r="39" spans="1:6" x14ac:dyDescent="0.2">
      <c r="A39" s="37"/>
      <c r="B39" s="37"/>
      <c r="C39" s="36"/>
      <c r="D39" s="37"/>
      <c r="E39" s="36"/>
      <c r="F39" s="375"/>
    </row>
    <row r="40" spans="1:6" x14ac:dyDescent="0.2">
      <c r="A40" s="37"/>
      <c r="B40" s="37"/>
      <c r="C40" s="36"/>
      <c r="D40" s="37"/>
      <c r="E40" s="36"/>
      <c r="F40" s="375"/>
    </row>
    <row r="41" spans="1:6" ht="11.25" customHeight="1" x14ac:dyDescent="0.2">
      <c r="A41" s="35" t="s">
        <v>104</v>
      </c>
      <c r="B41" s="34"/>
      <c r="C41" s="33"/>
      <c r="D41" s="375"/>
      <c r="E41" s="220" t="s">
        <v>103</v>
      </c>
    </row>
    <row r="42" spans="1:6" x14ac:dyDescent="0.2">
      <c r="A42" s="375"/>
      <c r="B42" s="375"/>
      <c r="C42" s="31"/>
      <c r="D42" s="375"/>
      <c r="E42" s="31"/>
      <c r="F42" s="375"/>
    </row>
    <row r="43" spans="1:6" ht="15" customHeight="1" x14ac:dyDescent="0.2">
      <c r="A43" s="30" t="s">
        <v>102</v>
      </c>
      <c r="B43" s="29" t="s">
        <v>101</v>
      </c>
      <c r="C43" s="27" t="s">
        <v>100</v>
      </c>
      <c r="D43" s="28" t="s">
        <v>99</v>
      </c>
      <c r="E43" s="27" t="s">
        <v>98</v>
      </c>
      <c r="F43" s="26"/>
    </row>
    <row r="44" spans="1:6" x14ac:dyDescent="0.2">
      <c r="A44" s="25"/>
      <c r="B44" s="1225" t="s">
        <v>13593</v>
      </c>
      <c r="C44" s="24"/>
      <c r="D44" s="24"/>
      <c r="E44" s="24"/>
      <c r="F44" s="23"/>
    </row>
    <row r="45" spans="1:6" x14ac:dyDescent="0.2">
      <c r="A45" s="22"/>
      <c r="B45" s="22" t="s">
        <v>97</v>
      </c>
      <c r="C45" s="21">
        <f>SUM(C44:C44)</f>
        <v>0</v>
      </c>
      <c r="D45" s="20"/>
      <c r="E45" s="19"/>
      <c r="F45" s="18"/>
    </row>
  </sheetData>
  <dataValidations count="5">
    <dataValidation allowBlank="1" showInputMessage="1" showErrorMessage="1" prompt="En los casos en que la inversión se localice en dos o mas tipos de instrumentos, se detallará cada una de ellas y el importe invertido." sqref="E7 E36 E43"/>
    <dataValidation allowBlank="1" showInputMessage="1" showErrorMessage="1" prompt="Especificar el tipo de instrumento de inversión: Bondes, Petrobonos, Cetes, Mesa de dinero, etc." sqref="D7 D17 D36 D43"/>
    <dataValidation allowBlank="1" showInputMessage="1" showErrorMessage="1" prompt="Corresponde al nombre o descripción de la cuenta de acuerdo al Plan de Cuentas emitido por el CONAC." sqref="B7 B17 B36 B43"/>
    <dataValidation allowBlank="1" showInputMessage="1" showErrorMessage="1" prompt="Corresponde al número de la cuenta de acuerdo al Plan de Cuentas emitido por el CONAC (DOF 23/12/2015)." sqref="A7 A17 A36 A43"/>
    <dataValidation allowBlank="1" showInputMessage="1" showErrorMessage="1" prompt="Saldo final de la Información Financiera Trimestral que se presenta (trimestral: 1er, 2do, 3ro. o 4to.)." sqref="C7 C17 C36 C43"/>
  </dataValidations>
  <pageMargins left="0.7" right="0.7" top="0.75" bottom="0.75" header="0.3" footer="0.3"/>
  <pageSetup scale="5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H24"/>
  <sheetViews>
    <sheetView zoomScaleNormal="100" zoomScaleSheetLayoutView="100" workbookViewId="0">
      <selection activeCell="B23" sqref="B23"/>
    </sheetView>
  </sheetViews>
  <sheetFormatPr baseColWidth="10" defaultColWidth="11.44140625" defaultRowHeight="10.199999999999999" x14ac:dyDescent="0.2"/>
  <cols>
    <col min="1" max="1" width="20.6640625" style="1" customWidth="1"/>
    <col min="2" max="2" width="50.6640625" style="1" customWidth="1"/>
    <col min="3" max="8" width="17.6640625" style="31" customWidth="1"/>
    <col min="9" max="10" width="11.44140625" style="1" customWidth="1"/>
    <col min="11" max="16384" width="11.44140625" style="1"/>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44">
        <v>112211001</v>
      </c>
      <c r="B8" s="44" t="s">
        <v>3530</v>
      </c>
      <c r="C8" s="64">
        <v>453470129.94</v>
      </c>
      <c r="D8" s="64"/>
      <c r="E8" s="64"/>
      <c r="F8" s="64"/>
      <c r="G8" s="64"/>
      <c r="H8" s="64"/>
    </row>
    <row r="9" spans="1:8" x14ac:dyDescent="0.2">
      <c r="A9" s="44">
        <v>112211002</v>
      </c>
      <c r="B9" s="44" t="s">
        <v>3529</v>
      </c>
      <c r="C9" s="64">
        <v>10431497.17</v>
      </c>
      <c r="D9" s="64"/>
      <c r="E9" s="64"/>
      <c r="F9" s="64"/>
      <c r="G9" s="64"/>
      <c r="H9" s="64"/>
    </row>
    <row r="10" spans="1:8" x14ac:dyDescent="0.2">
      <c r="A10" s="44">
        <v>112211003</v>
      </c>
      <c r="B10" s="44" t="s">
        <v>3528</v>
      </c>
      <c r="C10" s="64">
        <v>77696126.269999996</v>
      </c>
      <c r="D10" s="64"/>
      <c r="E10" s="64"/>
      <c r="F10" s="64"/>
      <c r="G10" s="64"/>
      <c r="H10" s="64"/>
    </row>
    <row r="11" spans="1:8" x14ac:dyDescent="0.2">
      <c r="A11" s="44">
        <v>112211004</v>
      </c>
      <c r="B11" s="44" t="s">
        <v>3527</v>
      </c>
      <c r="C11" s="64">
        <v>45787.94</v>
      </c>
      <c r="D11" s="64"/>
      <c r="E11" s="64"/>
      <c r="F11" s="64"/>
      <c r="G11" s="64"/>
      <c r="H11" s="64"/>
    </row>
    <row r="12" spans="1:8" x14ac:dyDescent="0.2">
      <c r="A12" s="44">
        <v>112211005</v>
      </c>
      <c r="B12" s="44" t="s">
        <v>3526</v>
      </c>
      <c r="C12" s="64">
        <v>5611906.1799999997</v>
      </c>
      <c r="D12" s="64"/>
      <c r="E12" s="64"/>
      <c r="F12" s="64"/>
      <c r="G12" s="64"/>
      <c r="H12" s="64"/>
    </row>
    <row r="13" spans="1:8" x14ac:dyDescent="0.2">
      <c r="A13" s="44">
        <v>112211006</v>
      </c>
      <c r="B13" s="44" t="s">
        <v>3525</v>
      </c>
      <c r="C13" s="64">
        <v>4703.88</v>
      </c>
      <c r="D13" s="64"/>
      <c r="E13" s="64"/>
      <c r="F13" s="64"/>
      <c r="G13" s="64"/>
      <c r="H13" s="64"/>
    </row>
    <row r="14" spans="1:8" x14ac:dyDescent="0.2">
      <c r="A14" s="44">
        <v>112213005</v>
      </c>
      <c r="B14" s="44" t="s">
        <v>3524</v>
      </c>
      <c r="C14" s="64">
        <v>4243.4799999999996</v>
      </c>
      <c r="D14" s="64"/>
      <c r="E14" s="64"/>
      <c r="F14" s="64"/>
      <c r="G14" s="64"/>
      <c r="H14" s="64"/>
    </row>
    <row r="15" spans="1:8" x14ac:dyDescent="0.2">
      <c r="A15" s="44">
        <v>112214001</v>
      </c>
      <c r="B15" s="44" t="s">
        <v>3523</v>
      </c>
      <c r="C15" s="64">
        <v>111307895</v>
      </c>
      <c r="D15" s="64"/>
      <c r="E15" s="64"/>
      <c r="F15" s="64"/>
      <c r="G15" s="64"/>
      <c r="H15" s="64"/>
    </row>
    <row r="16" spans="1:8" x14ac:dyDescent="0.2">
      <c r="A16" s="44">
        <v>112214003</v>
      </c>
      <c r="B16" s="44" t="s">
        <v>3522</v>
      </c>
      <c r="C16" s="64">
        <v>179618283.58000001</v>
      </c>
      <c r="D16" s="64"/>
      <c r="E16" s="64"/>
      <c r="F16" s="64"/>
      <c r="G16" s="64"/>
      <c r="H16" s="64"/>
    </row>
    <row r="17" spans="1:8" x14ac:dyDescent="0.2">
      <c r="A17" s="63"/>
      <c r="B17" s="63" t="s">
        <v>134</v>
      </c>
      <c r="C17" s="62">
        <f t="shared" ref="C17:H17" si="0">SUM(C8:C16)</f>
        <v>838190573.44000006</v>
      </c>
      <c r="D17" s="62">
        <f t="shared" si="0"/>
        <v>0</v>
      </c>
      <c r="E17" s="62">
        <f t="shared" si="0"/>
        <v>0</v>
      </c>
      <c r="F17" s="62">
        <f t="shared" si="0"/>
        <v>0</v>
      </c>
      <c r="G17" s="62">
        <f t="shared" si="0"/>
        <v>0</v>
      </c>
      <c r="H17" s="62">
        <f t="shared" si="0"/>
        <v>0</v>
      </c>
    </row>
    <row r="18" spans="1:8" x14ac:dyDescent="0.2">
      <c r="A18" s="37"/>
      <c r="B18" s="37"/>
      <c r="C18" s="36"/>
      <c r="D18" s="36"/>
      <c r="E18" s="36"/>
      <c r="F18" s="36"/>
      <c r="G18" s="36"/>
      <c r="H18" s="36"/>
    </row>
    <row r="19" spans="1:8" x14ac:dyDescent="0.2">
      <c r="A19" s="37"/>
      <c r="B19" s="37"/>
      <c r="C19" s="36"/>
      <c r="D19" s="36"/>
      <c r="E19" s="36"/>
      <c r="F19" s="36"/>
      <c r="G19" s="36"/>
      <c r="H19" s="36"/>
    </row>
    <row r="20" spans="1:8" s="71" customFormat="1" ht="11.25" customHeight="1" x14ac:dyDescent="0.2">
      <c r="A20" s="74" t="s">
        <v>133</v>
      </c>
      <c r="B20" s="74"/>
      <c r="C20" s="73"/>
      <c r="D20" s="73"/>
      <c r="E20" s="73"/>
      <c r="F20" s="31"/>
      <c r="G20" s="31"/>
      <c r="H20" s="72" t="s">
        <v>132</v>
      </c>
    </row>
    <row r="21" spans="1:8" x14ac:dyDescent="0.2">
      <c r="A21" s="60"/>
      <c r="B21" s="60"/>
      <c r="C21" s="58"/>
      <c r="D21" s="58"/>
      <c r="E21" s="58"/>
      <c r="F21" s="58"/>
      <c r="G21" s="58"/>
      <c r="H21" s="58"/>
    </row>
    <row r="22" spans="1:8" ht="15" customHeight="1" x14ac:dyDescent="0.2">
      <c r="A22" s="30" t="s">
        <v>102</v>
      </c>
      <c r="B22" s="29" t="s">
        <v>101</v>
      </c>
      <c r="C22" s="27" t="s">
        <v>100</v>
      </c>
      <c r="D22" s="70">
        <v>2016</v>
      </c>
      <c r="E22" s="70">
        <v>2015</v>
      </c>
      <c r="F22" s="69" t="s">
        <v>131</v>
      </c>
      <c r="G22" s="69" t="s">
        <v>130</v>
      </c>
      <c r="H22" s="68" t="s">
        <v>129</v>
      </c>
    </row>
    <row r="23" spans="1:8" x14ac:dyDescent="0.2">
      <c r="A23" s="44"/>
      <c r="B23" s="1225" t="s">
        <v>13593</v>
      </c>
      <c r="C23" s="64"/>
      <c r="D23" s="64"/>
      <c r="E23" s="64"/>
      <c r="F23" s="64"/>
      <c r="G23" s="64"/>
      <c r="H23" s="64"/>
    </row>
    <row r="24" spans="1:8" x14ac:dyDescent="0.2">
      <c r="A24" s="63"/>
      <c r="B24" s="63" t="s">
        <v>116</v>
      </c>
      <c r="C24" s="62">
        <f t="shared" ref="C24:H24" si="1">SUM(C23:C23)</f>
        <v>0</v>
      </c>
      <c r="D24" s="62">
        <f t="shared" si="1"/>
        <v>0</v>
      </c>
      <c r="E24" s="62">
        <f t="shared" si="1"/>
        <v>0</v>
      </c>
      <c r="F24" s="62">
        <f t="shared" si="1"/>
        <v>0</v>
      </c>
      <c r="G24" s="62">
        <f t="shared" si="1"/>
        <v>0</v>
      </c>
      <c r="H24" s="62">
        <f t="shared" si="1"/>
        <v>0</v>
      </c>
    </row>
  </sheetData>
  <dataValidations count="8">
    <dataValidation allowBlank="1" showInputMessage="1" showErrorMessage="1" prompt="Saldo final al 31 de diciembre de 2012." sqref="H7 H22"/>
    <dataValidation allowBlank="1" showInputMessage="1" showErrorMessage="1" prompt="Corresponde al nombre o descripción de la cuenta de acuerdo al Plan de Cuentas emitido por el CONAC." sqref="B7 B22"/>
    <dataValidation allowBlank="1" showInputMessage="1" showErrorMessage="1" prompt="Saldo final al 31 de diciembre de 2013." sqref="G7 G22"/>
    <dataValidation allowBlank="1" showInputMessage="1" showErrorMessage="1" prompt="Saldo final al 31 de diciembre de 2014." sqref="F22 F7"/>
    <dataValidation allowBlank="1" showInputMessage="1" showErrorMessage="1" prompt="Saldo final al 31 de diciembre de 2015." sqref="E7 E22"/>
    <dataValidation allowBlank="1" showInputMessage="1" showErrorMessage="1" prompt="Corresponde al número de la cuenta de acuerdo al Plan de Cuentas emitido por el CONAC (DOF 23/12/2015)." sqref="A7 A22"/>
    <dataValidation allowBlank="1" showInputMessage="1" showErrorMessage="1" prompt="Saldo final de la Información Financiera Trimestral que se presenta (trimestral: 1er, 2do, 3ro. o 4to.)." sqref="C22 C7"/>
    <dataValidation allowBlank="1" showInputMessage="1" showErrorMessage="1" prompt="Saldo final al 31 de diciembre de 2016." sqref="D7 D22"/>
  </dataValidations>
  <pageMargins left="0.7" right="0.7" top="0.75" bottom="0.75" header="0.3" footer="0.3"/>
  <pageSetup scale="7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pageSetUpPr fitToPage="1"/>
  </sheetPr>
  <dimension ref="A1:K195"/>
  <sheetViews>
    <sheetView topLeftCell="A74" zoomScaleNormal="100" zoomScaleSheetLayoutView="100" workbookViewId="0">
      <selection activeCell="B94" sqref="B94"/>
    </sheetView>
  </sheetViews>
  <sheetFormatPr baseColWidth="10" defaultColWidth="11.44140625" defaultRowHeight="10.199999999999999" x14ac:dyDescent="0.2"/>
  <cols>
    <col min="1" max="1" width="20.6640625" style="375" customWidth="1"/>
    <col min="2" max="2" width="44.6640625" style="375" bestFit="1" customWidth="1"/>
    <col min="3" max="7" width="17.6640625" style="31" customWidth="1"/>
    <col min="8" max="9" width="18.6640625" style="375" customWidth="1"/>
    <col min="10" max="10" width="11.44140625" style="375" customWidth="1"/>
    <col min="11" max="16384" width="11.44140625" style="375"/>
  </cols>
  <sheetData>
    <row r="1" spans="1:10" x14ac:dyDescent="0.2">
      <c r="A1" s="57" t="s">
        <v>115</v>
      </c>
      <c r="B1" s="57"/>
      <c r="I1" s="61"/>
    </row>
    <row r="2" spans="1:10" x14ac:dyDescent="0.2">
      <c r="A2" s="57" t="s">
        <v>114</v>
      </c>
      <c r="B2" s="57"/>
    </row>
    <row r="3" spans="1:10" x14ac:dyDescent="0.2">
      <c r="J3" s="376"/>
    </row>
    <row r="4" spans="1:10" x14ac:dyDescent="0.2">
      <c r="J4" s="376"/>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20.399999999999999" x14ac:dyDescent="0.2">
      <c r="A8" s="43">
        <v>112311001</v>
      </c>
      <c r="B8" s="95" t="s">
        <v>3608</v>
      </c>
      <c r="C8" s="24">
        <v>936045.72</v>
      </c>
      <c r="D8" s="93"/>
      <c r="E8" s="93"/>
      <c r="F8" s="93"/>
      <c r="G8" s="92"/>
      <c r="H8" s="82" t="s">
        <v>3607</v>
      </c>
      <c r="I8" s="91" t="s">
        <v>3600</v>
      </c>
    </row>
    <row r="9" spans="1:10" ht="20.399999999999999" x14ac:dyDescent="0.2">
      <c r="A9" s="43">
        <v>112311002</v>
      </c>
      <c r="B9" s="95" t="s">
        <v>3606</v>
      </c>
      <c r="C9" s="24">
        <v>396816.37</v>
      </c>
      <c r="D9" s="93"/>
      <c r="E9" s="93"/>
      <c r="F9" s="93"/>
      <c r="G9" s="92"/>
      <c r="H9" s="82" t="s">
        <v>3605</v>
      </c>
      <c r="I9" s="91" t="s">
        <v>3539</v>
      </c>
    </row>
    <row r="10" spans="1:10" ht="20.399999999999999" x14ac:dyDescent="0.2">
      <c r="A10" s="43">
        <v>112311003</v>
      </c>
      <c r="B10" s="95" t="s">
        <v>3604</v>
      </c>
      <c r="C10" s="24">
        <v>5500</v>
      </c>
      <c r="D10" s="93"/>
      <c r="E10" s="93"/>
      <c r="F10" s="93"/>
      <c r="G10" s="92"/>
      <c r="H10" s="82" t="s">
        <v>3603</v>
      </c>
      <c r="I10" s="91" t="s">
        <v>3602</v>
      </c>
    </row>
    <row r="11" spans="1:10" ht="20.399999999999999" x14ac:dyDescent="0.2">
      <c r="A11" s="43">
        <v>112311004</v>
      </c>
      <c r="B11" s="95" t="s">
        <v>3601</v>
      </c>
      <c r="C11" s="24">
        <v>7542.68</v>
      </c>
      <c r="D11" s="93"/>
      <c r="E11" s="93"/>
      <c r="F11" s="93"/>
      <c r="G11" s="92"/>
      <c r="H11" s="82" t="s">
        <v>3598</v>
      </c>
      <c r="I11" s="91" t="s">
        <v>3600</v>
      </c>
    </row>
    <row r="12" spans="1:10" ht="20.399999999999999" x14ac:dyDescent="0.2">
      <c r="A12" s="43">
        <v>112311005</v>
      </c>
      <c r="B12" s="95" t="s">
        <v>3599</v>
      </c>
      <c r="C12" s="24">
        <v>15155.23</v>
      </c>
      <c r="D12" s="93"/>
      <c r="E12" s="93"/>
      <c r="F12" s="93"/>
      <c r="G12" s="92"/>
      <c r="H12" s="82" t="s">
        <v>3598</v>
      </c>
      <c r="I12" s="91" t="s">
        <v>3539</v>
      </c>
    </row>
    <row r="13" spans="1:10" ht="20.399999999999999" x14ac:dyDescent="0.2">
      <c r="A13" s="43">
        <v>112312009</v>
      </c>
      <c r="B13" s="95" t="s">
        <v>3597</v>
      </c>
      <c r="C13" s="24">
        <v>151698.26</v>
      </c>
      <c r="D13" s="93"/>
      <c r="E13" s="93"/>
      <c r="F13" s="93"/>
      <c r="G13" s="92"/>
      <c r="H13" s="82" t="s">
        <v>3596</v>
      </c>
      <c r="I13" s="91" t="s">
        <v>3539</v>
      </c>
    </row>
    <row r="14" spans="1:10" ht="30.6" x14ac:dyDescent="0.2">
      <c r="A14" s="43">
        <v>112312013</v>
      </c>
      <c r="B14" s="95" t="s">
        <v>3595</v>
      </c>
      <c r="C14" s="24">
        <v>56086.06</v>
      </c>
      <c r="D14" s="93"/>
      <c r="E14" s="93"/>
      <c r="F14" s="93"/>
      <c r="G14" s="92"/>
      <c r="H14" s="82" t="s">
        <v>3594</v>
      </c>
      <c r="I14" s="91" t="s">
        <v>3539</v>
      </c>
    </row>
    <row r="15" spans="1:10" ht="30.6" x14ac:dyDescent="0.2">
      <c r="A15" s="43">
        <v>112312015</v>
      </c>
      <c r="B15" s="95" t="s">
        <v>3593</v>
      </c>
      <c r="C15" s="24">
        <v>669388.54</v>
      </c>
      <c r="D15" s="93"/>
      <c r="E15" s="93"/>
      <c r="F15" s="93"/>
      <c r="G15" s="92"/>
      <c r="H15" s="82" t="s">
        <v>3592</v>
      </c>
      <c r="I15" s="91" t="s">
        <v>3539</v>
      </c>
    </row>
    <row r="16" spans="1:10" ht="20.399999999999999" x14ac:dyDescent="0.2">
      <c r="A16" s="43">
        <v>112313001</v>
      </c>
      <c r="B16" s="95" t="s">
        <v>3591</v>
      </c>
      <c r="C16" s="24">
        <v>15517194.470000001</v>
      </c>
      <c r="D16" s="93"/>
      <c r="E16" s="93"/>
      <c r="F16" s="93"/>
      <c r="G16" s="92"/>
      <c r="H16" s="82" t="s">
        <v>3590</v>
      </c>
      <c r="I16" s="91" t="s">
        <v>3587</v>
      </c>
    </row>
    <row r="17" spans="1:9" ht="20.399999999999999" x14ac:dyDescent="0.2">
      <c r="A17" s="43">
        <v>112313002</v>
      </c>
      <c r="B17" s="95" t="s">
        <v>3589</v>
      </c>
      <c r="C17" s="24">
        <v>25586516.140000001</v>
      </c>
      <c r="D17" s="93"/>
      <c r="E17" s="93"/>
      <c r="F17" s="93"/>
      <c r="G17" s="92"/>
      <c r="H17" s="82" t="s">
        <v>3588</v>
      </c>
      <c r="I17" s="91" t="s">
        <v>3587</v>
      </c>
    </row>
    <row r="18" spans="1:9" ht="20.399999999999999" x14ac:dyDescent="0.2">
      <c r="A18" s="43">
        <v>112313005</v>
      </c>
      <c r="B18" s="95" t="s">
        <v>3586</v>
      </c>
      <c r="C18" s="24">
        <v>28708.68</v>
      </c>
      <c r="D18" s="93"/>
      <c r="E18" s="93"/>
      <c r="F18" s="93"/>
      <c r="G18" s="92"/>
      <c r="H18" s="82" t="s">
        <v>3567</v>
      </c>
      <c r="I18" s="91" t="s">
        <v>3549</v>
      </c>
    </row>
    <row r="19" spans="1:9" ht="20.399999999999999" x14ac:dyDescent="0.2">
      <c r="A19" s="43">
        <v>112313006</v>
      </c>
      <c r="B19" s="95" t="s">
        <v>3585</v>
      </c>
      <c r="C19" s="24">
        <v>17036.150000000001</v>
      </c>
      <c r="D19" s="93"/>
      <c r="E19" s="93"/>
      <c r="F19" s="93"/>
      <c r="G19" s="92"/>
      <c r="H19" s="82" t="s">
        <v>3567</v>
      </c>
      <c r="I19" s="91" t="s">
        <v>3549</v>
      </c>
    </row>
    <row r="20" spans="1:9" ht="20.399999999999999" x14ac:dyDescent="0.2">
      <c r="A20" s="43">
        <v>112313007</v>
      </c>
      <c r="B20" s="95" t="s">
        <v>3584</v>
      </c>
      <c r="C20" s="24">
        <v>8293.7199999999993</v>
      </c>
      <c r="D20" s="93"/>
      <c r="E20" s="93"/>
      <c r="F20" s="93"/>
      <c r="G20" s="92"/>
      <c r="H20" s="82" t="s">
        <v>3567</v>
      </c>
      <c r="I20" s="91" t="s">
        <v>3549</v>
      </c>
    </row>
    <row r="21" spans="1:9" ht="20.399999999999999" x14ac:dyDescent="0.2">
      <c r="A21" s="43">
        <v>112313008</v>
      </c>
      <c r="B21" s="95" t="s">
        <v>3583</v>
      </c>
      <c r="C21" s="24">
        <v>108263</v>
      </c>
      <c r="D21" s="93"/>
      <c r="E21" s="93"/>
      <c r="F21" s="93"/>
      <c r="G21" s="92"/>
      <c r="H21" s="82" t="s">
        <v>3567</v>
      </c>
      <c r="I21" s="91" t="s">
        <v>3549</v>
      </c>
    </row>
    <row r="22" spans="1:9" ht="20.399999999999999" x14ac:dyDescent="0.2">
      <c r="A22" s="43">
        <v>112313009</v>
      </c>
      <c r="B22" s="95" t="s">
        <v>3582</v>
      </c>
      <c r="C22" s="24">
        <v>2854.64</v>
      </c>
      <c r="D22" s="93"/>
      <c r="E22" s="93"/>
      <c r="F22" s="93"/>
      <c r="G22" s="92"/>
      <c r="H22" s="82" t="s">
        <v>3574</v>
      </c>
      <c r="I22" s="91" t="s">
        <v>3549</v>
      </c>
    </row>
    <row r="23" spans="1:9" ht="20.399999999999999" x14ac:dyDescent="0.2">
      <c r="A23" s="43">
        <v>112313010</v>
      </c>
      <c r="B23" s="95" t="s">
        <v>3581</v>
      </c>
      <c r="C23" s="24">
        <v>4077.22</v>
      </c>
      <c r="D23" s="93"/>
      <c r="E23" s="93"/>
      <c r="F23" s="93"/>
      <c r="G23" s="92"/>
      <c r="H23" s="82" t="s">
        <v>3567</v>
      </c>
      <c r="I23" s="91" t="s">
        <v>3549</v>
      </c>
    </row>
    <row r="24" spans="1:9" ht="20.399999999999999" x14ac:dyDescent="0.2">
      <c r="A24" s="43">
        <v>112313012</v>
      </c>
      <c r="B24" s="95" t="s">
        <v>3580</v>
      </c>
      <c r="C24" s="24">
        <v>46768.22</v>
      </c>
      <c r="D24" s="93"/>
      <c r="E24" s="93"/>
      <c r="F24" s="93"/>
      <c r="G24" s="92"/>
      <c r="H24" s="82" t="s">
        <v>3578</v>
      </c>
      <c r="I24" s="91" t="s">
        <v>3549</v>
      </c>
    </row>
    <row r="25" spans="1:9" ht="20.399999999999999" x14ac:dyDescent="0.2">
      <c r="A25" s="43">
        <v>112313013</v>
      </c>
      <c r="B25" s="95" t="s">
        <v>3579</v>
      </c>
      <c r="C25" s="24">
        <v>4285.4399999999996</v>
      </c>
      <c r="D25" s="93"/>
      <c r="E25" s="93"/>
      <c r="F25" s="93"/>
      <c r="G25" s="92"/>
      <c r="H25" s="82" t="s">
        <v>3578</v>
      </c>
      <c r="I25" s="91" t="s">
        <v>3549</v>
      </c>
    </row>
    <row r="26" spans="1:9" ht="20.399999999999999" x14ac:dyDescent="0.2">
      <c r="A26" s="43">
        <v>112313014</v>
      </c>
      <c r="B26" s="95" t="s">
        <v>3577</v>
      </c>
      <c r="C26" s="24">
        <v>2364.06</v>
      </c>
      <c r="D26" s="93"/>
      <c r="E26" s="93"/>
      <c r="F26" s="93"/>
      <c r="G26" s="92"/>
      <c r="H26" s="82" t="s">
        <v>3567</v>
      </c>
      <c r="I26" s="91" t="s">
        <v>3549</v>
      </c>
    </row>
    <row r="27" spans="1:9" ht="20.399999999999999" x14ac:dyDescent="0.2">
      <c r="A27" s="43">
        <v>112313015</v>
      </c>
      <c r="B27" s="95" t="s">
        <v>3576</v>
      </c>
      <c r="C27" s="24">
        <v>801664.24</v>
      </c>
      <c r="D27" s="93"/>
      <c r="E27" s="93"/>
      <c r="F27" s="93"/>
      <c r="G27" s="92"/>
      <c r="H27" s="82" t="s">
        <v>3567</v>
      </c>
      <c r="I27" s="91" t="s">
        <v>3549</v>
      </c>
    </row>
    <row r="28" spans="1:9" ht="20.399999999999999" x14ac:dyDescent="0.2">
      <c r="A28" s="43">
        <v>112313016</v>
      </c>
      <c r="B28" s="95" t="s">
        <v>3575</v>
      </c>
      <c r="C28" s="24">
        <v>20627.62</v>
      </c>
      <c r="D28" s="93"/>
      <c r="E28" s="93"/>
      <c r="F28" s="93"/>
      <c r="G28" s="92"/>
      <c r="H28" s="82" t="s">
        <v>3574</v>
      </c>
      <c r="I28" s="91" t="s">
        <v>3549</v>
      </c>
    </row>
    <row r="29" spans="1:9" ht="20.399999999999999" x14ac:dyDescent="0.2">
      <c r="A29" s="43">
        <v>112313017</v>
      </c>
      <c r="B29" s="95" t="s">
        <v>3573</v>
      </c>
      <c r="C29" s="24">
        <v>2053</v>
      </c>
      <c r="D29" s="93"/>
      <c r="E29" s="93"/>
      <c r="F29" s="93"/>
      <c r="G29" s="92"/>
      <c r="H29" s="82" t="s">
        <v>3567</v>
      </c>
      <c r="I29" s="91" t="s">
        <v>3549</v>
      </c>
    </row>
    <row r="30" spans="1:9" ht="20.399999999999999" x14ac:dyDescent="0.2">
      <c r="A30" s="43">
        <v>112313018</v>
      </c>
      <c r="B30" s="95" t="s">
        <v>3572</v>
      </c>
      <c r="C30" s="24">
        <v>2798.62</v>
      </c>
      <c r="D30" s="93"/>
      <c r="E30" s="93"/>
      <c r="F30" s="93"/>
      <c r="G30" s="92"/>
      <c r="H30" s="82" t="s">
        <v>3567</v>
      </c>
      <c r="I30" s="91" t="s">
        <v>3549</v>
      </c>
    </row>
    <row r="31" spans="1:9" ht="20.399999999999999" x14ac:dyDescent="0.2">
      <c r="A31" s="43">
        <v>112313019</v>
      </c>
      <c r="B31" s="95" t="s">
        <v>3571</v>
      </c>
      <c r="C31" s="24">
        <v>81.599999999999994</v>
      </c>
      <c r="D31" s="93"/>
      <c r="E31" s="93"/>
      <c r="F31" s="93"/>
      <c r="G31" s="92"/>
      <c r="H31" s="82" t="s">
        <v>3567</v>
      </c>
      <c r="I31" s="91" t="s">
        <v>3549</v>
      </c>
    </row>
    <row r="32" spans="1:9" ht="20.399999999999999" x14ac:dyDescent="0.2">
      <c r="A32" s="43">
        <v>112313020</v>
      </c>
      <c r="B32" s="95" t="s">
        <v>3570</v>
      </c>
      <c r="C32" s="24">
        <v>1215</v>
      </c>
      <c r="D32" s="93"/>
      <c r="E32" s="93"/>
      <c r="F32" s="93"/>
      <c r="G32" s="92"/>
      <c r="H32" s="82" t="s">
        <v>3567</v>
      </c>
      <c r="I32" s="91" t="s">
        <v>3549</v>
      </c>
    </row>
    <row r="33" spans="1:9" ht="20.399999999999999" x14ac:dyDescent="0.2">
      <c r="A33" s="43">
        <v>112313021</v>
      </c>
      <c r="B33" s="95" t="s">
        <v>3569</v>
      </c>
      <c r="C33" s="24">
        <v>1455.06</v>
      </c>
      <c r="D33" s="93"/>
      <c r="E33" s="93"/>
      <c r="F33" s="93"/>
      <c r="G33" s="92"/>
      <c r="H33" s="82" t="s">
        <v>3567</v>
      </c>
      <c r="I33" s="91" t="s">
        <v>3549</v>
      </c>
    </row>
    <row r="34" spans="1:9" ht="20.399999999999999" x14ac:dyDescent="0.2">
      <c r="A34" s="43">
        <v>112313032</v>
      </c>
      <c r="B34" s="95" t="s">
        <v>3568</v>
      </c>
      <c r="C34" s="24">
        <v>75957.27</v>
      </c>
      <c r="D34" s="93"/>
      <c r="E34" s="93"/>
      <c r="F34" s="93"/>
      <c r="G34" s="92"/>
      <c r="H34" s="82" t="s">
        <v>3567</v>
      </c>
      <c r="I34" s="91" t="s">
        <v>3549</v>
      </c>
    </row>
    <row r="35" spans="1:9" ht="20.399999999999999" x14ac:dyDescent="0.2">
      <c r="A35" s="43">
        <v>112313037</v>
      </c>
      <c r="B35" s="95" t="s">
        <v>3566</v>
      </c>
      <c r="C35" s="24">
        <v>34614796.560000002</v>
      </c>
      <c r="D35" s="93"/>
      <c r="E35" s="93"/>
      <c r="F35" s="93"/>
      <c r="G35" s="92"/>
      <c r="H35" s="82" t="s">
        <v>3565</v>
      </c>
      <c r="I35" s="91" t="s">
        <v>3549</v>
      </c>
    </row>
    <row r="36" spans="1:9" ht="20.399999999999999" x14ac:dyDescent="0.2">
      <c r="A36" s="43">
        <v>112313040</v>
      </c>
      <c r="B36" s="95" t="s">
        <v>3564</v>
      </c>
      <c r="C36" s="24">
        <v>3061.53</v>
      </c>
      <c r="D36" s="93"/>
      <c r="E36" s="93"/>
      <c r="F36" s="93"/>
      <c r="G36" s="92"/>
      <c r="H36" s="82" t="s">
        <v>3563</v>
      </c>
      <c r="I36" s="91" t="s">
        <v>3549</v>
      </c>
    </row>
    <row r="37" spans="1:9" ht="20.399999999999999" x14ac:dyDescent="0.2">
      <c r="A37" s="43">
        <v>112313043</v>
      </c>
      <c r="B37" s="95" t="s">
        <v>3562</v>
      </c>
      <c r="C37" s="24">
        <v>1465023.86</v>
      </c>
      <c r="D37" s="93"/>
      <c r="E37" s="93"/>
      <c r="F37" s="93"/>
      <c r="G37" s="92"/>
      <c r="H37" s="82" t="s">
        <v>3561</v>
      </c>
      <c r="I37" s="91" t="s">
        <v>3539</v>
      </c>
    </row>
    <row r="38" spans="1:9" ht="20.399999999999999" x14ac:dyDescent="0.2">
      <c r="A38" s="43">
        <v>112314001</v>
      </c>
      <c r="B38" s="95" t="s">
        <v>3560</v>
      </c>
      <c r="C38" s="24">
        <v>100000</v>
      </c>
      <c r="D38" s="93"/>
      <c r="E38" s="93"/>
      <c r="F38" s="93"/>
      <c r="G38" s="92"/>
      <c r="H38" s="82" t="s">
        <v>3558</v>
      </c>
      <c r="I38" s="91" t="s">
        <v>3549</v>
      </c>
    </row>
    <row r="39" spans="1:9" ht="20.399999999999999" x14ac:dyDescent="0.2">
      <c r="A39" s="43">
        <v>112314002</v>
      </c>
      <c r="B39" s="95" t="s">
        <v>3559</v>
      </c>
      <c r="C39" s="24">
        <v>74325.399999999994</v>
      </c>
      <c r="D39" s="93"/>
      <c r="E39" s="93"/>
      <c r="F39" s="93"/>
      <c r="G39" s="92"/>
      <c r="H39" s="82" t="s">
        <v>3558</v>
      </c>
      <c r="I39" s="91" t="s">
        <v>3549</v>
      </c>
    </row>
    <row r="40" spans="1:9" ht="20.399999999999999" x14ac:dyDescent="0.2">
      <c r="A40" s="43">
        <v>112314003</v>
      </c>
      <c r="B40" s="95" t="s">
        <v>3557</v>
      </c>
      <c r="C40" s="24">
        <v>42889.66</v>
      </c>
      <c r="D40" s="93"/>
      <c r="E40" s="93"/>
      <c r="F40" s="93"/>
      <c r="G40" s="92"/>
      <c r="H40" s="82" t="s">
        <v>3556</v>
      </c>
      <c r="I40" s="91" t="s">
        <v>3539</v>
      </c>
    </row>
    <row r="41" spans="1:9" ht="20.399999999999999" x14ac:dyDescent="0.2">
      <c r="A41" s="43">
        <v>112314005</v>
      </c>
      <c r="B41" s="95" t="s">
        <v>3555</v>
      </c>
      <c r="C41" s="24">
        <v>62286.46</v>
      </c>
      <c r="D41" s="93"/>
      <c r="E41" s="93"/>
      <c r="F41" s="93"/>
      <c r="G41" s="92"/>
      <c r="H41" s="82" t="s">
        <v>3547</v>
      </c>
      <c r="I41" s="91" t="s">
        <v>3549</v>
      </c>
    </row>
    <row r="42" spans="1:9" ht="20.399999999999999" x14ac:dyDescent="0.2">
      <c r="A42" s="43">
        <v>112314006</v>
      </c>
      <c r="B42" s="95" t="s">
        <v>3554</v>
      </c>
      <c r="C42" s="24">
        <v>19781.169999999998</v>
      </c>
      <c r="D42" s="93"/>
      <c r="E42" s="93"/>
      <c r="F42" s="93"/>
      <c r="G42" s="92"/>
      <c r="H42" s="82" t="s">
        <v>3553</v>
      </c>
      <c r="I42" s="91" t="s">
        <v>3549</v>
      </c>
    </row>
    <row r="43" spans="1:9" ht="20.399999999999999" x14ac:dyDescent="0.2">
      <c r="A43" s="43">
        <v>112314007</v>
      </c>
      <c r="B43" s="95" t="s">
        <v>3552</v>
      </c>
      <c r="C43" s="24">
        <v>129683</v>
      </c>
      <c r="D43" s="93"/>
      <c r="E43" s="93"/>
      <c r="F43" s="93"/>
      <c r="G43" s="92"/>
      <c r="H43" s="82" t="s">
        <v>3547</v>
      </c>
      <c r="I43" s="91" t="s">
        <v>3549</v>
      </c>
    </row>
    <row r="44" spans="1:9" ht="20.399999999999999" x14ac:dyDescent="0.2">
      <c r="A44" s="43">
        <v>112314008</v>
      </c>
      <c r="B44" s="95" t="s">
        <v>3551</v>
      </c>
      <c r="C44" s="24">
        <v>2949000</v>
      </c>
      <c r="D44" s="93"/>
      <c r="E44" s="93"/>
      <c r="F44" s="93"/>
      <c r="G44" s="92"/>
      <c r="H44" s="82" t="s">
        <v>3550</v>
      </c>
      <c r="I44" s="91" t="s">
        <v>3549</v>
      </c>
    </row>
    <row r="45" spans="1:9" ht="20.399999999999999" x14ac:dyDescent="0.2">
      <c r="A45" s="43">
        <v>112313045</v>
      </c>
      <c r="B45" s="95" t="s">
        <v>3548</v>
      </c>
      <c r="C45" s="24">
        <v>1300</v>
      </c>
      <c r="D45" s="93"/>
      <c r="E45" s="93"/>
      <c r="F45" s="93"/>
      <c r="G45" s="92"/>
      <c r="H45" s="82" t="s">
        <v>3547</v>
      </c>
      <c r="I45" s="91" t="s">
        <v>3539</v>
      </c>
    </row>
    <row r="46" spans="1:9" x14ac:dyDescent="0.2">
      <c r="A46" s="43"/>
      <c r="B46" s="43"/>
      <c r="C46" s="438"/>
      <c r="D46" s="437"/>
      <c r="E46" s="437"/>
      <c r="F46" s="437"/>
      <c r="G46" s="437"/>
      <c r="H46" s="82"/>
      <c r="I46" s="91"/>
    </row>
    <row r="47" spans="1:9" x14ac:dyDescent="0.2">
      <c r="A47" s="63"/>
      <c r="B47" s="63" t="s">
        <v>249</v>
      </c>
      <c r="C47" s="62">
        <f>SUM(C8:C45)</f>
        <v>83932594.649999991</v>
      </c>
      <c r="D47" s="62">
        <f>SUM(D8:D45)</f>
        <v>0</v>
      </c>
      <c r="E47" s="62">
        <f>SUM(E8:E45)</f>
        <v>0</v>
      </c>
      <c r="F47" s="62">
        <f>SUM(F8:F45)</f>
        <v>0</v>
      </c>
      <c r="G47" s="62">
        <f>SUM(G8:G45)</f>
        <v>0</v>
      </c>
      <c r="H47" s="51"/>
      <c r="I47" s="51"/>
    </row>
    <row r="48" spans="1:9" x14ac:dyDescent="0.2">
      <c r="A48" s="37"/>
      <c r="B48" s="37"/>
      <c r="C48" s="36"/>
      <c r="D48" s="36"/>
      <c r="E48" s="36"/>
      <c r="F48" s="36"/>
      <c r="G48" s="36"/>
      <c r="H48" s="37"/>
      <c r="I48" s="37"/>
    </row>
    <row r="49" spans="1:9" x14ac:dyDescent="0.2">
      <c r="A49" s="37"/>
      <c r="B49" s="37"/>
      <c r="C49" s="36"/>
      <c r="D49" s="36"/>
      <c r="E49" s="36"/>
      <c r="F49" s="36"/>
      <c r="G49" s="36"/>
      <c r="H49" s="37"/>
      <c r="I49" s="37"/>
    </row>
    <row r="50" spans="1:9" ht="11.25" customHeight="1" x14ac:dyDescent="0.2">
      <c r="A50" s="35" t="s">
        <v>248</v>
      </c>
      <c r="B50" s="34"/>
      <c r="E50" s="87"/>
      <c r="F50" s="87"/>
      <c r="I50" s="89" t="s">
        <v>233</v>
      </c>
    </row>
    <row r="51" spans="1:9" x14ac:dyDescent="0.2">
      <c r="A51" s="88"/>
      <c r="B51" s="88"/>
      <c r="C51" s="87"/>
      <c r="D51" s="87"/>
      <c r="E51" s="87"/>
      <c r="F51" s="87"/>
    </row>
    <row r="52" spans="1:9" ht="15" customHeight="1" x14ac:dyDescent="0.2">
      <c r="A52" s="30" t="s">
        <v>102</v>
      </c>
      <c r="B52" s="29" t="s">
        <v>101</v>
      </c>
      <c r="C52" s="86" t="s">
        <v>232</v>
      </c>
      <c r="D52" s="86" t="s">
        <v>231</v>
      </c>
      <c r="E52" s="86" t="s">
        <v>230</v>
      </c>
      <c r="F52" s="86" t="s">
        <v>229</v>
      </c>
      <c r="G52" s="85" t="s">
        <v>228</v>
      </c>
      <c r="H52" s="29" t="s">
        <v>227</v>
      </c>
      <c r="I52" s="29" t="s">
        <v>226</v>
      </c>
    </row>
    <row r="53" spans="1:9" x14ac:dyDescent="0.2">
      <c r="A53" s="25"/>
      <c r="B53" s="1225" t="s">
        <v>13593</v>
      </c>
      <c r="C53" s="24"/>
      <c r="D53" s="83"/>
      <c r="E53" s="83"/>
      <c r="F53" s="83"/>
      <c r="G53" s="83"/>
      <c r="H53" s="82"/>
      <c r="I53" s="82"/>
    </row>
    <row r="54" spans="1:9" x14ac:dyDescent="0.2">
      <c r="A54" s="81"/>
      <c r="B54" s="81" t="s">
        <v>247</v>
      </c>
      <c r="C54" s="51">
        <f>SUM(C53:C53)</f>
        <v>0</v>
      </c>
      <c r="D54" s="51">
        <f>SUM(D53:D53)</f>
        <v>0</v>
      </c>
      <c r="E54" s="51">
        <f>SUM(E53:E53)</f>
        <v>0</v>
      </c>
      <c r="F54" s="51">
        <f>SUM(F53:F53)</f>
        <v>0</v>
      </c>
      <c r="G54" s="51">
        <f>SUM(G53:G53)</f>
        <v>0</v>
      </c>
      <c r="H54" s="51"/>
      <c r="I54" s="51"/>
    </row>
    <row r="57" spans="1:9" x14ac:dyDescent="0.2">
      <c r="A57" s="35" t="s">
        <v>246</v>
      </c>
      <c r="B57" s="34"/>
      <c r="E57" s="87"/>
      <c r="F57" s="87"/>
      <c r="I57" s="89" t="s">
        <v>233</v>
      </c>
    </row>
    <row r="58" spans="1:9" x14ac:dyDescent="0.2">
      <c r="A58" s="88"/>
      <c r="B58" s="88"/>
      <c r="C58" s="87"/>
      <c r="D58" s="87"/>
      <c r="E58" s="87"/>
      <c r="F58" s="87"/>
    </row>
    <row r="59" spans="1:9" x14ac:dyDescent="0.2">
      <c r="A59" s="30" t="s">
        <v>102</v>
      </c>
      <c r="B59" s="29" t="s">
        <v>101</v>
      </c>
      <c r="C59" s="86" t="s">
        <v>232</v>
      </c>
      <c r="D59" s="86" t="s">
        <v>231</v>
      </c>
      <c r="E59" s="86" t="s">
        <v>230</v>
      </c>
      <c r="F59" s="86" t="s">
        <v>229</v>
      </c>
      <c r="G59" s="85" t="s">
        <v>228</v>
      </c>
      <c r="H59" s="29" t="s">
        <v>227</v>
      </c>
      <c r="I59" s="29" t="s">
        <v>226</v>
      </c>
    </row>
    <row r="60" spans="1:9" x14ac:dyDescent="0.2">
      <c r="A60" s="25"/>
      <c r="B60" s="1225" t="s">
        <v>13593</v>
      </c>
      <c r="C60" s="24"/>
      <c r="D60" s="83"/>
      <c r="E60" s="83"/>
      <c r="F60" s="83"/>
      <c r="G60" s="83"/>
      <c r="H60" s="82"/>
      <c r="I60" s="82"/>
    </row>
    <row r="61" spans="1:9" x14ac:dyDescent="0.2">
      <c r="A61" s="81"/>
      <c r="B61" s="81" t="s">
        <v>245</v>
      </c>
      <c r="C61" s="51">
        <f>SUM(C60:C60)</f>
        <v>0</v>
      </c>
      <c r="D61" s="51">
        <f>SUM(D60:D60)</f>
        <v>0</v>
      </c>
      <c r="E61" s="51">
        <f>SUM(E60:E60)</f>
        <v>0</v>
      </c>
      <c r="F61" s="51">
        <f>SUM(F60:F60)</f>
        <v>0</v>
      </c>
      <c r="G61" s="51">
        <f>SUM(G60:G60)</f>
        <v>0</v>
      </c>
      <c r="H61" s="51"/>
      <c r="I61" s="51"/>
    </row>
    <row r="64" spans="1:9" x14ac:dyDescent="0.2">
      <c r="A64" s="35" t="s">
        <v>244</v>
      </c>
      <c r="B64" s="34"/>
      <c r="E64" s="87"/>
      <c r="F64" s="87"/>
      <c r="I64" s="89" t="s">
        <v>233</v>
      </c>
    </row>
    <row r="65" spans="1:9" x14ac:dyDescent="0.2">
      <c r="A65" s="88"/>
      <c r="B65" s="88"/>
      <c r="C65" s="87"/>
      <c r="D65" s="87"/>
      <c r="E65" s="87"/>
      <c r="F65" s="87"/>
    </row>
    <row r="66" spans="1:9" x14ac:dyDescent="0.2">
      <c r="A66" s="30" t="s">
        <v>102</v>
      </c>
      <c r="B66" s="29" t="s">
        <v>101</v>
      </c>
      <c r="C66" s="86" t="s">
        <v>232</v>
      </c>
      <c r="D66" s="86" t="s">
        <v>231</v>
      </c>
      <c r="E66" s="86" t="s">
        <v>230</v>
      </c>
      <c r="F66" s="86" t="s">
        <v>229</v>
      </c>
      <c r="G66" s="85" t="s">
        <v>228</v>
      </c>
      <c r="H66" s="29" t="s">
        <v>227</v>
      </c>
      <c r="I66" s="29" t="s">
        <v>226</v>
      </c>
    </row>
    <row r="67" spans="1:9" x14ac:dyDescent="0.2">
      <c r="A67" s="25">
        <v>112911001</v>
      </c>
      <c r="B67" s="25" t="s">
        <v>3546</v>
      </c>
      <c r="C67" s="24">
        <v>7990084.7599999998</v>
      </c>
      <c r="D67" s="83"/>
      <c r="E67" s="83"/>
      <c r="F67" s="83"/>
      <c r="G67" s="83"/>
      <c r="H67" s="82"/>
      <c r="I67" s="82" t="s">
        <v>3545</v>
      </c>
    </row>
    <row r="68" spans="1:9" ht="20.399999999999999" x14ac:dyDescent="0.2">
      <c r="A68" s="25">
        <v>112911003</v>
      </c>
      <c r="B68" s="25" t="s">
        <v>3544</v>
      </c>
      <c r="C68" s="24">
        <v>389946142.57999998</v>
      </c>
      <c r="D68" s="83"/>
      <c r="E68" s="83"/>
      <c r="F68" s="83"/>
      <c r="G68" s="83"/>
      <c r="H68" s="82"/>
      <c r="I68" s="82" t="s">
        <v>3539</v>
      </c>
    </row>
    <row r="69" spans="1:9" x14ac:dyDescent="0.2">
      <c r="A69" s="81"/>
      <c r="B69" s="81" t="s">
        <v>243</v>
      </c>
      <c r="C69" s="51">
        <f>SUM(C67:C68)</f>
        <v>397936227.33999997</v>
      </c>
      <c r="D69" s="51">
        <f>SUM(D67:D68)</f>
        <v>0</v>
      </c>
      <c r="E69" s="51">
        <f>SUM(E67:E68)</f>
        <v>0</v>
      </c>
      <c r="F69" s="51">
        <f>SUM(F67:F68)</f>
        <v>0</v>
      </c>
      <c r="G69" s="51">
        <f>SUM(G67:G68)</f>
        <v>0</v>
      </c>
      <c r="H69" s="51"/>
      <c r="I69" s="51"/>
    </row>
    <row r="72" spans="1:9" x14ac:dyDescent="0.2">
      <c r="A72" s="35" t="s">
        <v>242</v>
      </c>
      <c r="B72" s="34"/>
      <c r="C72" s="87"/>
      <c r="D72" s="87"/>
      <c r="E72" s="87"/>
      <c r="F72" s="87"/>
    </row>
    <row r="73" spans="1:9" x14ac:dyDescent="0.2">
      <c r="A73" s="88"/>
      <c r="B73" s="88"/>
      <c r="C73" s="87"/>
      <c r="D73" s="87"/>
      <c r="E73" s="87"/>
      <c r="F73" s="87"/>
    </row>
    <row r="74" spans="1:9" x14ac:dyDescent="0.2">
      <c r="A74" s="30" t="s">
        <v>102</v>
      </c>
      <c r="B74" s="29" t="s">
        <v>101</v>
      </c>
      <c r="C74" s="86" t="s">
        <v>232</v>
      </c>
      <c r="D74" s="86" t="s">
        <v>231</v>
      </c>
      <c r="E74" s="86" t="s">
        <v>230</v>
      </c>
      <c r="F74" s="86" t="s">
        <v>229</v>
      </c>
      <c r="G74" s="85" t="s">
        <v>228</v>
      </c>
      <c r="H74" s="29" t="s">
        <v>227</v>
      </c>
      <c r="I74" s="29" t="s">
        <v>226</v>
      </c>
    </row>
    <row r="75" spans="1:9" ht="20.399999999999999" x14ac:dyDescent="0.2">
      <c r="A75" s="25">
        <v>113111001</v>
      </c>
      <c r="B75" s="25" t="s">
        <v>3543</v>
      </c>
      <c r="C75" s="24">
        <v>32868537.469999999</v>
      </c>
      <c r="D75" s="83"/>
      <c r="E75" s="83"/>
      <c r="F75" s="83"/>
      <c r="G75" s="83"/>
      <c r="H75" s="82" t="s">
        <v>3542</v>
      </c>
      <c r="I75" s="82" t="s">
        <v>3539</v>
      </c>
    </row>
    <row r="76" spans="1:9" ht="20.399999999999999" x14ac:dyDescent="0.2">
      <c r="A76" s="25">
        <v>113411001</v>
      </c>
      <c r="B76" s="25" t="s">
        <v>3541</v>
      </c>
      <c r="C76" s="24">
        <v>46511875.439999998</v>
      </c>
      <c r="D76" s="83"/>
      <c r="E76" s="83"/>
      <c r="F76" s="83"/>
      <c r="G76" s="83"/>
      <c r="H76" s="82" t="s">
        <v>3540</v>
      </c>
      <c r="I76" s="82" t="s">
        <v>3539</v>
      </c>
    </row>
    <row r="77" spans="1:9" ht="30.6" x14ac:dyDescent="0.2">
      <c r="A77" s="25">
        <v>113912002</v>
      </c>
      <c r="B77" s="25" t="s">
        <v>3538</v>
      </c>
      <c r="C77" s="24">
        <v>349625.12</v>
      </c>
      <c r="D77" s="83"/>
      <c r="E77" s="83"/>
      <c r="F77" s="83"/>
      <c r="G77" s="83"/>
      <c r="H77" s="82" t="s">
        <v>3537</v>
      </c>
      <c r="I77" s="82" t="s">
        <v>3531</v>
      </c>
    </row>
    <row r="78" spans="1:9" ht="20.399999999999999" x14ac:dyDescent="0.2">
      <c r="A78" s="25">
        <v>113913001</v>
      </c>
      <c r="B78" s="25" t="s">
        <v>3536</v>
      </c>
      <c r="C78" s="24">
        <v>778704.78</v>
      </c>
      <c r="D78" s="83"/>
      <c r="E78" s="83"/>
      <c r="F78" s="83"/>
      <c r="G78" s="83"/>
      <c r="H78" s="82" t="s">
        <v>3534</v>
      </c>
      <c r="I78" s="82" t="s">
        <v>3533</v>
      </c>
    </row>
    <row r="79" spans="1:9" ht="20.399999999999999" x14ac:dyDescent="0.2">
      <c r="A79" s="25">
        <v>113913002</v>
      </c>
      <c r="B79" s="25" t="s">
        <v>3535</v>
      </c>
      <c r="C79" s="24">
        <v>1041007.5799999998</v>
      </c>
      <c r="D79" s="83"/>
      <c r="E79" s="83"/>
      <c r="F79" s="83"/>
      <c r="G79" s="83"/>
      <c r="H79" s="82" t="s">
        <v>3534</v>
      </c>
      <c r="I79" s="82" t="s">
        <v>3533</v>
      </c>
    </row>
    <row r="80" spans="1:9" ht="20.399999999999999" x14ac:dyDescent="0.2">
      <c r="A80" s="25">
        <v>113914001</v>
      </c>
      <c r="B80" s="25" t="s">
        <v>3532</v>
      </c>
      <c r="C80" s="24">
        <v>619247.77000000014</v>
      </c>
      <c r="D80" s="83"/>
      <c r="E80" s="83"/>
      <c r="F80" s="83"/>
      <c r="G80" s="83"/>
      <c r="H80" s="82"/>
      <c r="I80" s="82" t="s">
        <v>3531</v>
      </c>
    </row>
    <row r="81" spans="1:11" x14ac:dyDescent="0.2">
      <c r="A81" s="81"/>
      <c r="B81" s="81" t="s">
        <v>241</v>
      </c>
      <c r="C81" s="51">
        <f>SUM(C75:C80)</f>
        <v>82168998.159999996</v>
      </c>
      <c r="D81" s="51">
        <f>SUM(D75:D80)</f>
        <v>0</v>
      </c>
      <c r="E81" s="51">
        <f>SUM(E75:E80)</f>
        <v>0</v>
      </c>
      <c r="F81" s="51">
        <f>SUM(F75:F80)</f>
        <v>0</v>
      </c>
      <c r="G81" s="51">
        <f>SUM(G75:G80)</f>
        <v>0</v>
      </c>
      <c r="H81" s="51"/>
      <c r="I81" s="51"/>
    </row>
    <row r="84" spans="1:11" x14ac:dyDescent="0.2">
      <c r="A84" s="35" t="s">
        <v>240</v>
      </c>
      <c r="B84" s="34"/>
      <c r="C84" s="90"/>
      <c r="E84" s="87"/>
      <c r="F84" s="87"/>
      <c r="I84" s="89" t="s">
        <v>233</v>
      </c>
    </row>
    <row r="85" spans="1:11" x14ac:dyDescent="0.2">
      <c r="A85" s="88"/>
      <c r="B85" s="88"/>
      <c r="C85" s="87"/>
      <c r="D85" s="87"/>
      <c r="E85" s="87"/>
      <c r="F85" s="87"/>
    </row>
    <row r="86" spans="1:11" x14ac:dyDescent="0.2">
      <c r="A86" s="30" t="s">
        <v>102</v>
      </c>
      <c r="B86" s="29" t="s">
        <v>101</v>
      </c>
      <c r="C86" s="86" t="s">
        <v>232</v>
      </c>
      <c r="D86" s="86" t="s">
        <v>231</v>
      </c>
      <c r="E86" s="86" t="s">
        <v>230</v>
      </c>
      <c r="F86" s="86" t="s">
        <v>229</v>
      </c>
      <c r="G86" s="85" t="s">
        <v>228</v>
      </c>
      <c r="H86" s="29" t="s">
        <v>227</v>
      </c>
      <c r="I86" s="29" t="s">
        <v>226</v>
      </c>
    </row>
    <row r="87" spans="1:11" x14ac:dyDescent="0.2">
      <c r="A87" s="25"/>
      <c r="B87" s="1225" t="s">
        <v>13593</v>
      </c>
      <c r="C87" s="24"/>
      <c r="D87" s="83"/>
      <c r="E87" s="83"/>
      <c r="F87" s="83"/>
      <c r="G87" s="83"/>
      <c r="H87" s="82"/>
      <c r="I87" s="82"/>
    </row>
    <row r="88" spans="1:11" x14ac:dyDescent="0.2">
      <c r="A88" s="81"/>
      <c r="B88" s="81" t="s">
        <v>239</v>
      </c>
      <c r="C88" s="51">
        <f>SUM(C87:C87)</f>
        <v>0</v>
      </c>
      <c r="D88" s="51">
        <f>SUM(D87:D87)</f>
        <v>0</v>
      </c>
      <c r="E88" s="51">
        <f>SUM(E87:E87)</f>
        <v>0</v>
      </c>
      <c r="F88" s="51">
        <f>SUM(F87:F87)</f>
        <v>0</v>
      </c>
      <c r="G88" s="51">
        <f>SUM(G87:G87)</f>
        <v>0</v>
      </c>
      <c r="H88" s="51"/>
      <c r="I88" s="51"/>
      <c r="K88" s="31"/>
    </row>
    <row r="91" spans="1:11" x14ac:dyDescent="0.2">
      <c r="A91" s="35" t="s">
        <v>238</v>
      </c>
      <c r="B91" s="34"/>
      <c r="E91" s="87"/>
      <c r="F91" s="87"/>
      <c r="I91" s="89" t="s">
        <v>233</v>
      </c>
    </row>
    <row r="92" spans="1:11" x14ac:dyDescent="0.2">
      <c r="A92" s="88"/>
      <c r="B92" s="88"/>
      <c r="C92" s="87"/>
      <c r="D92" s="87"/>
      <c r="E92" s="87"/>
      <c r="F92" s="87"/>
    </row>
    <row r="93" spans="1:11" x14ac:dyDescent="0.2">
      <c r="A93" s="30" t="s">
        <v>102</v>
      </c>
      <c r="B93" s="29" t="s">
        <v>101</v>
      </c>
      <c r="C93" s="86" t="s">
        <v>232</v>
      </c>
      <c r="D93" s="86" t="s">
        <v>231</v>
      </c>
      <c r="E93" s="86" t="s">
        <v>230</v>
      </c>
      <c r="F93" s="86" t="s">
        <v>229</v>
      </c>
      <c r="G93" s="85" t="s">
        <v>228</v>
      </c>
      <c r="H93" s="29" t="s">
        <v>227</v>
      </c>
      <c r="I93" s="29" t="s">
        <v>226</v>
      </c>
    </row>
    <row r="94" spans="1:11" x14ac:dyDescent="0.2">
      <c r="A94" s="25"/>
      <c r="B94" s="1225" t="s">
        <v>13593</v>
      </c>
      <c r="C94" s="24"/>
      <c r="D94" s="83"/>
      <c r="E94" s="83"/>
      <c r="F94" s="83"/>
      <c r="G94" s="83"/>
      <c r="H94" s="82"/>
      <c r="I94" s="82"/>
    </row>
    <row r="95" spans="1:11" x14ac:dyDescent="0.2">
      <c r="A95" s="81"/>
      <c r="B95" s="81" t="s">
        <v>237</v>
      </c>
      <c r="C95" s="51">
        <f>SUM(C94:C94)</f>
        <v>0</v>
      </c>
      <c r="D95" s="51">
        <f>SUM(D94:D94)</f>
        <v>0</v>
      </c>
      <c r="E95" s="51">
        <f>SUM(E94:E94)</f>
        <v>0</v>
      </c>
      <c r="F95" s="51">
        <f>SUM(F94:F94)</f>
        <v>0</v>
      </c>
      <c r="G95" s="51">
        <f>SUM(G94:G94)</f>
        <v>0</v>
      </c>
      <c r="H95" s="51"/>
      <c r="I95" s="51"/>
    </row>
    <row r="98" spans="1:11" x14ac:dyDescent="0.2">
      <c r="A98" s="35" t="s">
        <v>236</v>
      </c>
      <c r="B98" s="34"/>
      <c r="E98" s="87"/>
      <c r="F98" s="87"/>
      <c r="I98" s="89" t="s">
        <v>233</v>
      </c>
    </row>
    <row r="99" spans="1:11" x14ac:dyDescent="0.2">
      <c r="A99" s="88"/>
      <c r="B99" s="88"/>
      <c r="C99" s="87"/>
      <c r="D99" s="87"/>
      <c r="E99" s="87"/>
      <c r="F99" s="87"/>
    </row>
    <row r="100" spans="1:11" x14ac:dyDescent="0.2">
      <c r="A100" s="30" t="s">
        <v>102</v>
      </c>
      <c r="B100" s="29" t="s">
        <v>101</v>
      </c>
      <c r="C100" s="86" t="s">
        <v>232</v>
      </c>
      <c r="D100" s="86" t="s">
        <v>231</v>
      </c>
      <c r="E100" s="86" t="s">
        <v>230</v>
      </c>
      <c r="F100" s="86" t="s">
        <v>229</v>
      </c>
      <c r="G100" s="85" t="s">
        <v>228</v>
      </c>
      <c r="H100" s="29" t="s">
        <v>227</v>
      </c>
      <c r="I100" s="29" t="s">
        <v>226</v>
      </c>
    </row>
    <row r="101" spans="1:11" x14ac:dyDescent="0.2">
      <c r="A101" s="25"/>
      <c r="B101" s="1225" t="s">
        <v>13593</v>
      </c>
      <c r="C101" s="24"/>
      <c r="D101" s="83"/>
      <c r="E101" s="83"/>
      <c r="F101" s="83"/>
      <c r="G101" s="83"/>
      <c r="H101" s="82"/>
      <c r="I101" s="82"/>
      <c r="K101" s="31"/>
    </row>
    <row r="102" spans="1:11" x14ac:dyDescent="0.2">
      <c r="A102" s="81"/>
      <c r="B102" s="81" t="s">
        <v>235</v>
      </c>
      <c r="C102" s="51">
        <f>SUM(C101:C101)</f>
        <v>0</v>
      </c>
      <c r="D102" s="51">
        <f>SUM(D101:D101)</f>
        <v>0</v>
      </c>
      <c r="E102" s="51">
        <f>SUM(E101:E101)</f>
        <v>0</v>
      </c>
      <c r="F102" s="51">
        <f>SUM(F101:F101)</f>
        <v>0</v>
      </c>
      <c r="G102" s="51">
        <f>SUM(G101:G101)</f>
        <v>0</v>
      </c>
      <c r="H102" s="51"/>
      <c r="I102" s="51"/>
    </row>
    <row r="105" spans="1:11" x14ac:dyDescent="0.2">
      <c r="A105" s="35" t="s">
        <v>234</v>
      </c>
      <c r="B105" s="34"/>
      <c r="E105" s="87"/>
      <c r="F105" s="87"/>
      <c r="I105" s="89" t="s">
        <v>233</v>
      </c>
    </row>
    <row r="106" spans="1:11" x14ac:dyDescent="0.2">
      <c r="A106" s="88"/>
      <c r="B106" s="88"/>
      <c r="C106" s="87"/>
      <c r="D106" s="87"/>
      <c r="E106" s="87"/>
      <c r="F106" s="87"/>
    </row>
    <row r="107" spans="1:11" x14ac:dyDescent="0.2">
      <c r="A107" s="30" t="s">
        <v>102</v>
      </c>
      <c r="B107" s="29" t="s">
        <v>101</v>
      </c>
      <c r="C107" s="86" t="s">
        <v>232</v>
      </c>
      <c r="D107" s="86" t="s">
        <v>231</v>
      </c>
      <c r="E107" s="86" t="s">
        <v>230</v>
      </c>
      <c r="F107" s="86" t="s">
        <v>229</v>
      </c>
      <c r="G107" s="85" t="s">
        <v>228</v>
      </c>
      <c r="H107" s="29" t="s">
        <v>227</v>
      </c>
      <c r="I107" s="29" t="s">
        <v>226</v>
      </c>
    </row>
    <row r="108" spans="1:11" x14ac:dyDescent="0.2">
      <c r="A108" s="25"/>
      <c r="B108" s="1225" t="s">
        <v>13593</v>
      </c>
      <c r="C108" s="24"/>
      <c r="D108" s="83"/>
      <c r="E108" s="83"/>
      <c r="F108" s="83"/>
      <c r="G108" s="83"/>
      <c r="H108" s="82"/>
      <c r="I108" s="82"/>
    </row>
    <row r="109" spans="1:11" x14ac:dyDescent="0.2">
      <c r="A109" s="81"/>
      <c r="B109" s="81" t="s">
        <v>219</v>
      </c>
      <c r="C109" s="51">
        <f>SUM(C108:C108)</f>
        <v>0</v>
      </c>
      <c r="D109" s="51">
        <f>SUM(D108:D108)</f>
        <v>0</v>
      </c>
      <c r="E109" s="51">
        <f>SUM(E108:E108)</f>
        <v>0</v>
      </c>
      <c r="F109" s="51">
        <f>SUM(F108:F108)</f>
        <v>0</v>
      </c>
      <c r="G109" s="51">
        <f>SUM(G108:G108)</f>
        <v>0</v>
      </c>
      <c r="H109" s="51"/>
      <c r="I109" s="51"/>
    </row>
    <row r="190" spans="1:8" x14ac:dyDescent="0.2">
      <c r="A190" s="79"/>
      <c r="B190" s="79"/>
      <c r="C190" s="80"/>
      <c r="D190" s="80"/>
      <c r="E190" s="80"/>
      <c r="F190" s="80"/>
      <c r="G190" s="80"/>
      <c r="H190" s="79"/>
    </row>
    <row r="191" spans="1:8" x14ac:dyDescent="0.2">
      <c r="A191" s="78"/>
      <c r="B191" s="77"/>
    </row>
    <row r="192" spans="1:8" x14ac:dyDescent="0.2">
      <c r="A192" s="78"/>
      <c r="B192" s="77"/>
    </row>
    <row r="193" spans="1:2" x14ac:dyDescent="0.2">
      <c r="A193" s="78"/>
      <c r="B193" s="77"/>
    </row>
    <row r="194" spans="1:2" x14ac:dyDescent="0.2">
      <c r="A194" s="78"/>
      <c r="B194" s="77"/>
    </row>
    <row r="195" spans="1:2" x14ac:dyDescent="0.2">
      <c r="A195" s="78"/>
      <c r="B195" s="77"/>
    </row>
  </sheetData>
  <dataValidations count="9">
    <dataValidation allowBlank="1" showInputMessage="1" showErrorMessage="1" prompt="Indicar si el deudor ya sobrepasó el plazo estipulado para pago, 90, 180 o 365 días." sqref="I7 I52 I74 I86 I93 I100 I107 I59 I66"/>
    <dataValidation allowBlank="1" showInputMessage="1" showErrorMessage="1" prompt="Informar sobre caraterísticas cualitativas de la cuenta, ejemplo: acciones implementadas para su recuperación, causas de la demora en su recuperación." sqref="H7 H52 H74 H86 H93 H100 H107 H59 H66"/>
    <dataValidation allowBlank="1" showInputMessage="1" showErrorMessage="1" prompt="Importe de la cuentas por cobrar con vencimiento mayor a 365 días." sqref="G7 G52 G74 G86 G93 G100 G107 G59 G66"/>
    <dataValidation allowBlank="1" showInputMessage="1" showErrorMessage="1" prompt="Importe de la cuentas por cobrar con fecha de vencimiento de 181 a 365 días." sqref="F7 F52 F74 F86 F93 F100 F107 F59 F66"/>
    <dataValidation allowBlank="1" showInputMessage="1" showErrorMessage="1" prompt="Importe de la cuentas por cobrar con fecha de vencimiento de 91 a 180 días." sqref="E7 E52 E74 E86 E93 E100 E107 E59 E66"/>
    <dataValidation allowBlank="1" showInputMessage="1" showErrorMessage="1" prompt="Importe de la cuentas por cobrar con fecha de vencimiento de 1 a 90 días." sqref="D7 D52 D74 D86 D93 D100 D107 D59 D66"/>
    <dataValidation allowBlank="1" showInputMessage="1" showErrorMessage="1" prompt="Corresponde al nombre o descripción de la cuenta de acuerdo al Plan de Cuentas emitido por el CONAC." sqref="B7 B52 B74 B86 B93 B100 B107 B59 B66"/>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52 A59 A66 A74 A86 A93 A100 A107"/>
    <dataValidation allowBlank="1" showInputMessage="1" showErrorMessage="1" prompt="Saldo final del periodo de la información financiera trimestral presentada, el cual debe coincidir con la suma de las columnas de 90, 180, 365 y más de 365 días." sqref="C7 C52 C59 C66 C74 C86 C93 C100 C107"/>
  </dataValidations>
  <pageMargins left="0.7" right="0.7" top="0.75" bottom="0.75" header="0.3" footer="0.3"/>
  <pageSetup scale="6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 customWidth="1"/>
    <col min="2" max="7" width="11.44140625" style="1"/>
    <col min="8" max="8" width="17.6640625" style="1" customWidth="1"/>
    <col min="9" max="16384" width="11.44140625" style="1"/>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32"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pageSetUpPr fitToPage="1"/>
  </sheetPr>
  <dimension ref="A1:D26"/>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v>115111007</v>
      </c>
      <c r="B15" s="95" t="s">
        <v>3615</v>
      </c>
      <c r="C15" s="83">
        <v>1130909.05</v>
      </c>
      <c r="D15" s="82" t="s">
        <v>3609</v>
      </c>
    </row>
    <row r="16" spans="1:4" x14ac:dyDescent="0.2">
      <c r="A16" s="43">
        <v>115131001</v>
      </c>
      <c r="B16" s="95" t="s">
        <v>3611</v>
      </c>
      <c r="C16" s="83">
        <v>14699790.229999991</v>
      </c>
      <c r="D16" s="82" t="s">
        <v>3609</v>
      </c>
    </row>
    <row r="17" spans="1:4" x14ac:dyDescent="0.2">
      <c r="A17" s="43">
        <v>115131003</v>
      </c>
      <c r="B17" s="95" t="s">
        <v>3614</v>
      </c>
      <c r="C17" s="83">
        <v>10380066.629999999</v>
      </c>
      <c r="D17" s="82" t="s">
        <v>3609</v>
      </c>
    </row>
    <row r="18" spans="1:4" x14ac:dyDescent="0.2">
      <c r="A18" s="43">
        <v>115131004</v>
      </c>
      <c r="B18" s="95" t="s">
        <v>3613</v>
      </c>
      <c r="C18" s="83">
        <v>819936.54999999958</v>
      </c>
      <c r="D18" s="82" t="s">
        <v>3609</v>
      </c>
    </row>
    <row r="19" spans="1:4" x14ac:dyDescent="0.2">
      <c r="A19" s="43">
        <v>115131006</v>
      </c>
      <c r="B19" s="95" t="s">
        <v>3612</v>
      </c>
      <c r="C19" s="83">
        <v>142321.56</v>
      </c>
      <c r="D19" s="82" t="s">
        <v>3609</v>
      </c>
    </row>
    <row r="20" spans="1:4" x14ac:dyDescent="0.2">
      <c r="A20" s="43">
        <v>115151002</v>
      </c>
      <c r="B20" s="95" t="s">
        <v>3610</v>
      </c>
      <c r="C20" s="83">
        <v>119524.49</v>
      </c>
      <c r="D20" s="82" t="s">
        <v>3609</v>
      </c>
    </row>
    <row r="21" spans="1:4" x14ac:dyDescent="0.2">
      <c r="A21" s="43">
        <v>115161001</v>
      </c>
      <c r="B21" s="95" t="s">
        <v>3611</v>
      </c>
      <c r="C21" s="83">
        <v>235164.39</v>
      </c>
      <c r="D21" s="82" t="s">
        <v>3609</v>
      </c>
    </row>
    <row r="22" spans="1:4" x14ac:dyDescent="0.2">
      <c r="A22" s="43">
        <v>115181001</v>
      </c>
      <c r="B22" s="95" t="s">
        <v>3611</v>
      </c>
      <c r="C22" s="83">
        <v>324968.31</v>
      </c>
      <c r="D22" s="82" t="s">
        <v>3609</v>
      </c>
    </row>
    <row r="23" spans="1:4" x14ac:dyDescent="0.2">
      <c r="A23" s="43">
        <v>115181002</v>
      </c>
      <c r="B23" s="95" t="s">
        <v>3610</v>
      </c>
      <c r="C23" s="83">
        <v>1792613.77</v>
      </c>
      <c r="D23" s="82" t="s">
        <v>3609</v>
      </c>
    </row>
    <row r="24" spans="1:4" x14ac:dyDescent="0.2">
      <c r="A24" s="63"/>
      <c r="B24" s="63" t="s">
        <v>279</v>
      </c>
      <c r="C24" s="39">
        <f>SUM(C15:C23)</f>
        <v>29645294.979999986</v>
      </c>
      <c r="D24" s="104"/>
    </row>
    <row r="26" spans="1:4" x14ac:dyDescent="0.2">
      <c r="B26" s="1"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H135"/>
  <sheetViews>
    <sheetView topLeftCell="A123" zoomScaleNormal="100" zoomScaleSheetLayoutView="100" workbookViewId="0">
      <selection activeCell="B134" sqref="B134"/>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8" width="8.6640625" style="375" customWidth="1"/>
    <col min="9" max="16384" width="11.44140625" style="375"/>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v>123111001</v>
      </c>
      <c r="B8" s="25" t="s">
        <v>383</v>
      </c>
      <c r="C8" s="24">
        <v>317413420.63999999</v>
      </c>
      <c r="D8" s="24">
        <v>361810474.30000001</v>
      </c>
      <c r="E8" s="24">
        <f t="shared" ref="E8:E27" si="0">+D8-C8</f>
        <v>44397053.660000026</v>
      </c>
      <c r="F8" s="24" t="s">
        <v>3617</v>
      </c>
    </row>
    <row r="9" spans="1:6" x14ac:dyDescent="0.2">
      <c r="A9" s="25">
        <v>123111002</v>
      </c>
      <c r="B9" s="25" t="s">
        <v>3710</v>
      </c>
      <c r="C9" s="24">
        <v>99279407.879999995</v>
      </c>
      <c r="D9" s="24">
        <v>99279407.879999995</v>
      </c>
      <c r="E9" s="24">
        <f t="shared" si="0"/>
        <v>0</v>
      </c>
      <c r="F9" s="24" t="s">
        <v>3617</v>
      </c>
    </row>
    <row r="10" spans="1:6" x14ac:dyDescent="0.2">
      <c r="A10" s="25">
        <v>123311001</v>
      </c>
      <c r="B10" s="25" t="s">
        <v>3709</v>
      </c>
      <c r="C10" s="24">
        <v>72182415.660000011</v>
      </c>
      <c r="D10" s="24">
        <v>73708098.719999999</v>
      </c>
      <c r="E10" s="24">
        <f t="shared" si="0"/>
        <v>1525683.0599999875</v>
      </c>
      <c r="F10" s="24" t="s">
        <v>3617</v>
      </c>
    </row>
    <row r="11" spans="1:6" x14ac:dyDescent="0.2">
      <c r="A11" s="25">
        <v>123311002</v>
      </c>
      <c r="B11" s="25" t="s">
        <v>3708</v>
      </c>
      <c r="C11" s="24">
        <v>28975250.670000002</v>
      </c>
      <c r="D11" s="24">
        <v>28975250.670000002</v>
      </c>
      <c r="E11" s="24">
        <f t="shared" si="0"/>
        <v>0</v>
      </c>
      <c r="F11" s="24" t="s">
        <v>3617</v>
      </c>
    </row>
    <row r="12" spans="1:6" x14ac:dyDescent="0.2">
      <c r="A12" s="25">
        <v>123461001</v>
      </c>
      <c r="B12" s="25" t="s">
        <v>3707</v>
      </c>
      <c r="C12" s="24">
        <v>3095489431</v>
      </c>
      <c r="D12" s="24">
        <v>3444438089.1100001</v>
      </c>
      <c r="E12" s="24">
        <f t="shared" si="0"/>
        <v>348948658.11000013</v>
      </c>
      <c r="F12" s="24" t="s">
        <v>3617</v>
      </c>
    </row>
    <row r="13" spans="1:6" x14ac:dyDescent="0.2">
      <c r="A13" s="25">
        <v>123461002</v>
      </c>
      <c r="B13" s="25" t="s">
        <v>3706</v>
      </c>
      <c r="C13" s="24">
        <v>1736730101.76</v>
      </c>
      <c r="D13" s="24">
        <v>1693895460.98</v>
      </c>
      <c r="E13" s="24">
        <f t="shared" si="0"/>
        <v>-42834640.779999971</v>
      </c>
      <c r="F13" s="24" t="s">
        <v>3617</v>
      </c>
    </row>
    <row r="14" spans="1:6" x14ac:dyDescent="0.2">
      <c r="A14" s="25">
        <v>123462001</v>
      </c>
      <c r="B14" s="25" t="s">
        <v>3705</v>
      </c>
      <c r="C14" s="24">
        <v>2019546594.1900001</v>
      </c>
      <c r="D14" s="24">
        <v>2126683254.9900002</v>
      </c>
      <c r="E14" s="24">
        <f t="shared" si="0"/>
        <v>107136660.80000019</v>
      </c>
      <c r="F14" s="24" t="s">
        <v>3617</v>
      </c>
    </row>
    <row r="15" spans="1:6" x14ac:dyDescent="0.2">
      <c r="A15" s="25">
        <v>123462002</v>
      </c>
      <c r="B15" s="25" t="s">
        <v>3704</v>
      </c>
      <c r="C15" s="24">
        <v>1279085263.95</v>
      </c>
      <c r="D15" s="24">
        <v>1277979387.3299999</v>
      </c>
      <c r="E15" s="24">
        <f t="shared" si="0"/>
        <v>-1105876.620000124</v>
      </c>
      <c r="F15" s="24" t="s">
        <v>3617</v>
      </c>
    </row>
    <row r="16" spans="1:6" x14ac:dyDescent="0.2">
      <c r="A16" s="25">
        <v>123463001</v>
      </c>
      <c r="B16" s="25" t="s">
        <v>3703</v>
      </c>
      <c r="C16" s="24">
        <v>665183960.02999997</v>
      </c>
      <c r="D16" s="24">
        <v>802534360.15999997</v>
      </c>
      <c r="E16" s="24">
        <f t="shared" si="0"/>
        <v>137350400.13</v>
      </c>
      <c r="F16" s="24" t="s">
        <v>3617</v>
      </c>
    </row>
    <row r="17" spans="1:6" x14ac:dyDescent="0.2">
      <c r="A17" s="25">
        <v>123463002</v>
      </c>
      <c r="B17" s="25" t="s">
        <v>3702</v>
      </c>
      <c r="C17" s="24">
        <v>196809327.69</v>
      </c>
      <c r="D17" s="24">
        <v>196809327.69</v>
      </c>
      <c r="E17" s="24">
        <f t="shared" si="0"/>
        <v>0</v>
      </c>
      <c r="F17" s="24" t="s">
        <v>3617</v>
      </c>
    </row>
    <row r="18" spans="1:6" x14ac:dyDescent="0.2">
      <c r="A18" s="25">
        <v>123464001</v>
      </c>
      <c r="B18" s="25" t="s">
        <v>3701</v>
      </c>
      <c r="C18" s="24">
        <v>1438445290.03</v>
      </c>
      <c r="D18" s="24">
        <v>1581726640.1400003</v>
      </c>
      <c r="E18" s="24">
        <f t="shared" si="0"/>
        <v>143281350.11000037</v>
      </c>
      <c r="F18" s="24" t="s">
        <v>3617</v>
      </c>
    </row>
    <row r="19" spans="1:6" x14ac:dyDescent="0.2">
      <c r="A19" s="25">
        <v>123464002</v>
      </c>
      <c r="B19" s="25" t="s">
        <v>3700</v>
      </c>
      <c r="C19" s="24">
        <v>201306093.33000001</v>
      </c>
      <c r="D19" s="24">
        <v>201306093.33000001</v>
      </c>
      <c r="E19" s="24">
        <f t="shared" si="0"/>
        <v>0</v>
      </c>
      <c r="F19" s="24" t="s">
        <v>3617</v>
      </c>
    </row>
    <row r="20" spans="1:6" x14ac:dyDescent="0.2">
      <c r="A20" s="25">
        <v>123465001</v>
      </c>
      <c r="B20" s="25" t="s">
        <v>3699</v>
      </c>
      <c r="C20" s="24">
        <v>118810954.98</v>
      </c>
      <c r="D20" s="24">
        <v>122018207.88</v>
      </c>
      <c r="E20" s="24">
        <f t="shared" si="0"/>
        <v>3207252.8999999911</v>
      </c>
      <c r="F20" s="24" t="s">
        <v>3617</v>
      </c>
    </row>
    <row r="21" spans="1:6" x14ac:dyDescent="0.2">
      <c r="A21" s="25">
        <v>123465002</v>
      </c>
      <c r="B21" s="25" t="s">
        <v>3698</v>
      </c>
      <c r="C21" s="24">
        <v>5616811.9199999999</v>
      </c>
      <c r="D21" s="24">
        <v>5616811.9199999999</v>
      </c>
      <c r="E21" s="24">
        <f t="shared" si="0"/>
        <v>0</v>
      </c>
      <c r="F21" s="24" t="s">
        <v>3617</v>
      </c>
    </row>
    <row r="22" spans="1:6" x14ac:dyDescent="0.2">
      <c r="A22" s="25">
        <v>123531001</v>
      </c>
      <c r="B22" s="25" t="s">
        <v>3697</v>
      </c>
      <c r="C22" s="24">
        <v>331975105.86000001</v>
      </c>
      <c r="D22" s="24">
        <v>263838452.88</v>
      </c>
      <c r="E22" s="24">
        <f t="shared" si="0"/>
        <v>-68136652.980000019</v>
      </c>
      <c r="F22" s="24" t="s">
        <v>3617</v>
      </c>
    </row>
    <row r="23" spans="1:6" x14ac:dyDescent="0.2">
      <c r="A23" s="25">
        <v>123532001</v>
      </c>
      <c r="B23" s="25" t="s">
        <v>3696</v>
      </c>
      <c r="C23" s="24">
        <v>28430687.940000001</v>
      </c>
      <c r="D23" s="24">
        <v>62169439.939999998</v>
      </c>
      <c r="E23" s="24">
        <f t="shared" si="0"/>
        <v>33738752</v>
      </c>
      <c r="F23" s="24" t="s">
        <v>3617</v>
      </c>
    </row>
    <row r="24" spans="1:6" x14ac:dyDescent="0.2">
      <c r="A24" s="25">
        <v>123533001</v>
      </c>
      <c r="B24" s="25" t="s">
        <v>3695</v>
      </c>
      <c r="C24" s="24">
        <v>112547165.75000001</v>
      </c>
      <c r="D24" s="24">
        <v>18585099.470000003</v>
      </c>
      <c r="E24" s="24">
        <f t="shared" si="0"/>
        <v>-93962066.280000016</v>
      </c>
      <c r="F24" s="24" t="s">
        <v>3617</v>
      </c>
    </row>
    <row r="25" spans="1:6" x14ac:dyDescent="0.2">
      <c r="A25" s="25">
        <v>123534001</v>
      </c>
      <c r="B25" s="25" t="s">
        <v>3694</v>
      </c>
      <c r="C25" s="24">
        <v>146008041.01999998</v>
      </c>
      <c r="D25" s="24">
        <v>33575732.629999995</v>
      </c>
      <c r="E25" s="24">
        <f t="shared" si="0"/>
        <v>-112432308.38999999</v>
      </c>
      <c r="F25" s="24" t="s">
        <v>3617</v>
      </c>
    </row>
    <row r="26" spans="1:6" x14ac:dyDescent="0.2">
      <c r="A26" s="25">
        <v>123535001</v>
      </c>
      <c r="B26" s="25" t="s">
        <v>3693</v>
      </c>
      <c r="C26" s="24">
        <v>9202483.8899999987</v>
      </c>
      <c r="D26" s="24">
        <v>28730358.229999997</v>
      </c>
      <c r="E26" s="24">
        <f t="shared" si="0"/>
        <v>19527874.339999996</v>
      </c>
      <c r="F26" s="24" t="s">
        <v>3617</v>
      </c>
    </row>
    <row r="27" spans="1:6" x14ac:dyDescent="0.2">
      <c r="A27" s="25">
        <v>123621001</v>
      </c>
      <c r="B27" s="25" t="s">
        <v>3692</v>
      </c>
      <c r="C27" s="24">
        <v>2564182.9899999998</v>
      </c>
      <c r="D27" s="24">
        <v>1954705.48</v>
      </c>
      <c r="E27" s="24">
        <f t="shared" si="0"/>
        <v>-609477.50999999978</v>
      </c>
      <c r="F27" s="24" t="s">
        <v>3617</v>
      </c>
    </row>
    <row r="28" spans="1:6" x14ac:dyDescent="0.2">
      <c r="A28" s="81"/>
      <c r="B28" s="81" t="s">
        <v>381</v>
      </c>
      <c r="C28" s="51">
        <f>SUM(C8:C27)</f>
        <v>11905601991.180002</v>
      </c>
      <c r="D28" s="51">
        <f>SUM(D8:D27)</f>
        <v>12425634653.729998</v>
      </c>
      <c r="E28" s="51">
        <f>SUM(E8:E27)</f>
        <v>520032662.55000061</v>
      </c>
      <c r="F28" s="51"/>
    </row>
    <row r="29" spans="1:6" x14ac:dyDescent="0.2">
      <c r="A29" s="37"/>
      <c r="B29" s="37"/>
      <c r="C29" s="36"/>
      <c r="D29" s="36"/>
      <c r="E29" s="36"/>
      <c r="F29" s="37"/>
    </row>
    <row r="30" spans="1:6" x14ac:dyDescent="0.2">
      <c r="A30" s="37"/>
      <c r="B30" s="37"/>
      <c r="C30" s="36"/>
      <c r="D30" s="36"/>
      <c r="E30" s="36"/>
      <c r="F30" s="37"/>
    </row>
    <row r="31" spans="1:6" ht="11.25" customHeight="1" x14ac:dyDescent="0.2">
      <c r="A31" s="35" t="s">
        <v>380</v>
      </c>
      <c r="B31" s="37"/>
      <c r="C31" s="121"/>
      <c r="D31" s="121"/>
      <c r="E31" s="121"/>
      <c r="F31" s="89" t="s">
        <v>302</v>
      </c>
    </row>
    <row r="32" spans="1:6" ht="12.75" customHeight="1" x14ac:dyDescent="0.2">
      <c r="A32" s="108"/>
      <c r="B32" s="108"/>
      <c r="C32" s="33"/>
    </row>
    <row r="33" spans="1:6" ht="15" customHeight="1" x14ac:dyDescent="0.2">
      <c r="A33" s="30" t="s">
        <v>102</v>
      </c>
      <c r="B33" s="29" t="s">
        <v>101</v>
      </c>
      <c r="C33" s="120" t="s">
        <v>301</v>
      </c>
      <c r="D33" s="120" t="s">
        <v>300</v>
      </c>
      <c r="E33" s="120" t="s">
        <v>299</v>
      </c>
      <c r="F33" s="119" t="s">
        <v>298</v>
      </c>
    </row>
    <row r="34" spans="1:6" x14ac:dyDescent="0.2">
      <c r="A34" s="25">
        <v>124111001</v>
      </c>
      <c r="B34" s="82" t="s">
        <v>3691</v>
      </c>
      <c r="C34" s="83">
        <v>13799197.389999999</v>
      </c>
      <c r="D34" s="83">
        <v>14573148.979999999</v>
      </c>
      <c r="E34" s="83">
        <f t="shared" ref="E34:E65" si="1">+D34-C34</f>
        <v>773951.58999999985</v>
      </c>
      <c r="F34" s="82" t="s">
        <v>3617</v>
      </c>
    </row>
    <row r="35" spans="1:6" x14ac:dyDescent="0.2">
      <c r="A35" s="25">
        <v>124111002</v>
      </c>
      <c r="B35" s="82" t="s">
        <v>3690</v>
      </c>
      <c r="C35" s="83">
        <v>2938866.39</v>
      </c>
      <c r="D35" s="83">
        <v>2937829.25</v>
      </c>
      <c r="E35" s="83">
        <f t="shared" si="1"/>
        <v>-1037.1400000001304</v>
      </c>
      <c r="F35" s="82" t="s">
        <v>3617</v>
      </c>
    </row>
    <row r="36" spans="1:6" x14ac:dyDescent="0.2">
      <c r="A36" s="25">
        <v>124121001</v>
      </c>
      <c r="B36" s="82" t="s">
        <v>3689</v>
      </c>
      <c r="C36" s="83">
        <v>34696.04</v>
      </c>
      <c r="D36" s="83">
        <v>34696.04</v>
      </c>
      <c r="E36" s="83">
        <f t="shared" si="1"/>
        <v>0</v>
      </c>
      <c r="F36" s="82" t="s">
        <v>3617</v>
      </c>
    </row>
    <row r="37" spans="1:6" x14ac:dyDescent="0.2">
      <c r="A37" s="25">
        <v>124121002</v>
      </c>
      <c r="B37" s="82" t="s">
        <v>3688</v>
      </c>
      <c r="C37" s="83">
        <v>13577.45</v>
      </c>
      <c r="D37" s="83">
        <v>13577.45</v>
      </c>
      <c r="E37" s="83">
        <f t="shared" si="1"/>
        <v>0</v>
      </c>
      <c r="F37" s="82" t="s">
        <v>3617</v>
      </c>
    </row>
    <row r="38" spans="1:6" x14ac:dyDescent="0.2">
      <c r="A38" s="25">
        <v>124131001</v>
      </c>
      <c r="B38" s="82" t="s">
        <v>3687</v>
      </c>
      <c r="C38" s="83">
        <v>57019705.449999996</v>
      </c>
      <c r="D38" s="83">
        <v>63740166.160000004</v>
      </c>
      <c r="E38" s="83">
        <f t="shared" si="1"/>
        <v>6720460.7100000083</v>
      </c>
      <c r="F38" s="82" t="s">
        <v>3617</v>
      </c>
    </row>
    <row r="39" spans="1:6" x14ac:dyDescent="0.2">
      <c r="A39" s="25">
        <v>124131002</v>
      </c>
      <c r="B39" s="82" t="s">
        <v>3686</v>
      </c>
      <c r="C39" s="83">
        <v>916392.76</v>
      </c>
      <c r="D39" s="83">
        <v>916392.76</v>
      </c>
      <c r="E39" s="83">
        <f t="shared" si="1"/>
        <v>0</v>
      </c>
      <c r="F39" s="82" t="s">
        <v>3617</v>
      </c>
    </row>
    <row r="40" spans="1:6" x14ac:dyDescent="0.2">
      <c r="A40" s="25">
        <v>124191001</v>
      </c>
      <c r="B40" s="82" t="s">
        <v>3685</v>
      </c>
      <c r="C40" s="83">
        <v>10631189.949999996</v>
      </c>
      <c r="D40" s="83">
        <v>11912743.699999997</v>
      </c>
      <c r="E40" s="83">
        <f t="shared" si="1"/>
        <v>1281553.7500000019</v>
      </c>
      <c r="F40" s="82" t="s">
        <v>3617</v>
      </c>
    </row>
    <row r="41" spans="1:6" x14ac:dyDescent="0.2">
      <c r="A41" s="25">
        <v>124191002</v>
      </c>
      <c r="B41" s="82" t="s">
        <v>3684</v>
      </c>
      <c r="C41" s="83">
        <v>671723.04</v>
      </c>
      <c r="D41" s="83">
        <v>671723.04</v>
      </c>
      <c r="E41" s="83">
        <f t="shared" si="1"/>
        <v>0</v>
      </c>
      <c r="F41" s="82" t="s">
        <v>3617</v>
      </c>
    </row>
    <row r="42" spans="1:6" x14ac:dyDescent="0.2">
      <c r="A42" s="25">
        <v>124411001</v>
      </c>
      <c r="B42" s="82" t="s">
        <v>3683</v>
      </c>
      <c r="C42" s="83">
        <v>65362071.329999998</v>
      </c>
      <c r="D42" s="83">
        <v>93929209.300000027</v>
      </c>
      <c r="E42" s="83">
        <f t="shared" si="1"/>
        <v>28567137.970000029</v>
      </c>
      <c r="F42" s="82" t="s">
        <v>3617</v>
      </c>
    </row>
    <row r="43" spans="1:6" x14ac:dyDescent="0.2">
      <c r="A43" s="25">
        <v>124411002</v>
      </c>
      <c r="B43" s="82" t="s">
        <v>3682</v>
      </c>
      <c r="C43" s="83">
        <v>7151266.4900000002</v>
      </c>
      <c r="D43" s="83">
        <v>7151266.4900000002</v>
      </c>
      <c r="E43" s="83">
        <f t="shared" si="1"/>
        <v>0</v>
      </c>
      <c r="F43" s="82" t="s">
        <v>3617</v>
      </c>
    </row>
    <row r="44" spans="1:6" x14ac:dyDescent="0.2">
      <c r="A44" s="25">
        <v>124421001</v>
      </c>
      <c r="B44" s="82" t="s">
        <v>362</v>
      </c>
      <c r="C44" s="83">
        <v>5843871.6600000001</v>
      </c>
      <c r="D44" s="83">
        <v>8359987.9800000023</v>
      </c>
      <c r="E44" s="83">
        <f t="shared" si="1"/>
        <v>2516116.3200000022</v>
      </c>
      <c r="F44" s="82" t="s">
        <v>3617</v>
      </c>
    </row>
    <row r="45" spans="1:6" x14ac:dyDescent="0.2">
      <c r="A45" s="25">
        <v>124421002</v>
      </c>
      <c r="B45" s="82" t="s">
        <v>3681</v>
      </c>
      <c r="C45" s="83">
        <v>807419.15</v>
      </c>
      <c r="D45" s="83">
        <v>807419.15</v>
      </c>
      <c r="E45" s="83">
        <f t="shared" si="1"/>
        <v>0</v>
      </c>
      <c r="F45" s="82" t="s">
        <v>3617</v>
      </c>
    </row>
    <row r="46" spans="1:6" x14ac:dyDescent="0.2">
      <c r="A46" s="25">
        <v>124491001</v>
      </c>
      <c r="B46" s="82" t="s">
        <v>3680</v>
      </c>
      <c r="C46" s="83">
        <v>1300913.28</v>
      </c>
      <c r="D46" s="83">
        <v>2396706.2799999998</v>
      </c>
      <c r="E46" s="83">
        <f t="shared" si="1"/>
        <v>1095792.9999999998</v>
      </c>
      <c r="F46" s="82" t="s">
        <v>3617</v>
      </c>
    </row>
    <row r="47" spans="1:6" x14ac:dyDescent="0.2">
      <c r="A47" s="25">
        <v>124491002</v>
      </c>
      <c r="B47" s="82" t="s">
        <v>3679</v>
      </c>
      <c r="C47" s="83">
        <v>5280.69</v>
      </c>
      <c r="D47" s="83">
        <v>5280.69</v>
      </c>
      <c r="E47" s="83">
        <f t="shared" si="1"/>
        <v>0</v>
      </c>
      <c r="F47" s="82" t="s">
        <v>3617</v>
      </c>
    </row>
    <row r="48" spans="1:6" x14ac:dyDescent="0.2">
      <c r="A48" s="25">
        <v>124621001</v>
      </c>
      <c r="B48" s="82" t="s">
        <v>3678</v>
      </c>
      <c r="C48" s="83">
        <v>58558794.450000003</v>
      </c>
      <c r="D48" s="83">
        <v>59920113.229999997</v>
      </c>
      <c r="E48" s="83">
        <f t="shared" si="1"/>
        <v>1361318.7799999937</v>
      </c>
      <c r="F48" s="82" t="s">
        <v>3617</v>
      </c>
    </row>
    <row r="49" spans="1:6" x14ac:dyDescent="0.2">
      <c r="A49" s="25">
        <v>124621002</v>
      </c>
      <c r="B49" s="82" t="s">
        <v>3677</v>
      </c>
      <c r="C49" s="83">
        <v>4478515.2300000004</v>
      </c>
      <c r="D49" s="83">
        <v>4478515.2300000004</v>
      </c>
      <c r="E49" s="83">
        <f t="shared" si="1"/>
        <v>0</v>
      </c>
      <c r="F49" s="82" t="s">
        <v>3617</v>
      </c>
    </row>
    <row r="50" spans="1:6" x14ac:dyDescent="0.2">
      <c r="A50" s="25">
        <v>124631001</v>
      </c>
      <c r="B50" s="82" t="s">
        <v>3676</v>
      </c>
      <c r="C50" s="83">
        <v>16605304.109999999</v>
      </c>
      <c r="D50" s="83">
        <v>19311904.109999999</v>
      </c>
      <c r="E50" s="83">
        <f t="shared" si="1"/>
        <v>2706600</v>
      </c>
      <c r="F50" s="82" t="s">
        <v>3617</v>
      </c>
    </row>
    <row r="51" spans="1:6" x14ac:dyDescent="0.2">
      <c r="A51" s="25">
        <v>124631002</v>
      </c>
      <c r="B51" s="82" t="s">
        <v>3675</v>
      </c>
      <c r="C51" s="83">
        <v>1384966.2</v>
      </c>
      <c r="D51" s="83">
        <v>1384966.2</v>
      </c>
      <c r="E51" s="83">
        <f t="shared" si="1"/>
        <v>0</v>
      </c>
      <c r="F51" s="82" t="s">
        <v>3617</v>
      </c>
    </row>
    <row r="52" spans="1:6" x14ac:dyDescent="0.2">
      <c r="A52" s="25">
        <v>124641001</v>
      </c>
      <c r="B52" s="82" t="s">
        <v>3674</v>
      </c>
      <c r="C52" s="83">
        <v>4582952.37</v>
      </c>
      <c r="D52" s="83">
        <v>4822947.0200000005</v>
      </c>
      <c r="E52" s="83">
        <f t="shared" si="1"/>
        <v>239994.65000000037</v>
      </c>
      <c r="F52" s="82" t="s">
        <v>3617</v>
      </c>
    </row>
    <row r="53" spans="1:6" x14ac:dyDescent="0.2">
      <c r="A53" s="25">
        <v>124641002</v>
      </c>
      <c r="B53" s="82" t="s">
        <v>3673</v>
      </c>
      <c r="C53" s="83">
        <v>209689.96</v>
      </c>
      <c r="D53" s="83">
        <v>209689.96</v>
      </c>
      <c r="E53" s="83">
        <f t="shared" si="1"/>
        <v>0</v>
      </c>
      <c r="F53" s="82" t="s">
        <v>3617</v>
      </c>
    </row>
    <row r="54" spans="1:6" x14ac:dyDescent="0.2">
      <c r="A54" s="25">
        <v>124651001</v>
      </c>
      <c r="B54" s="82" t="s">
        <v>3672</v>
      </c>
      <c r="C54" s="83">
        <v>12132728.850000001</v>
      </c>
      <c r="D54" s="83">
        <v>12692488.159999998</v>
      </c>
      <c r="E54" s="83">
        <f t="shared" si="1"/>
        <v>559759.3099999968</v>
      </c>
      <c r="F54" s="82" t="s">
        <v>3617</v>
      </c>
    </row>
    <row r="55" spans="1:6" x14ac:dyDescent="0.2">
      <c r="A55" s="25">
        <v>124651002</v>
      </c>
      <c r="B55" s="82" t="s">
        <v>3671</v>
      </c>
      <c r="C55" s="83">
        <v>1470651.37</v>
      </c>
      <c r="D55" s="83">
        <v>1470651.37</v>
      </c>
      <c r="E55" s="83">
        <f t="shared" si="1"/>
        <v>0</v>
      </c>
      <c r="F55" s="82" t="s">
        <v>3617</v>
      </c>
    </row>
    <row r="56" spans="1:6" x14ac:dyDescent="0.2">
      <c r="A56" s="25">
        <v>124661001</v>
      </c>
      <c r="B56" s="82" t="s">
        <v>3670</v>
      </c>
      <c r="C56" s="83">
        <v>6447063.7200000007</v>
      </c>
      <c r="D56" s="83">
        <v>8981364.1800000016</v>
      </c>
      <c r="E56" s="83">
        <f t="shared" si="1"/>
        <v>2534300.4600000009</v>
      </c>
      <c r="F56" s="82" t="s">
        <v>3617</v>
      </c>
    </row>
    <row r="57" spans="1:6" x14ac:dyDescent="0.2">
      <c r="A57" s="25">
        <v>124661002</v>
      </c>
      <c r="B57" s="82" t="s">
        <v>3669</v>
      </c>
      <c r="C57" s="83">
        <v>485521.57</v>
      </c>
      <c r="D57" s="83">
        <v>485521.57</v>
      </c>
      <c r="E57" s="83">
        <f t="shared" si="1"/>
        <v>0</v>
      </c>
      <c r="F57" s="82" t="s">
        <v>3617</v>
      </c>
    </row>
    <row r="58" spans="1:6" x14ac:dyDescent="0.2">
      <c r="A58" s="25">
        <v>124671001</v>
      </c>
      <c r="B58" s="82" t="s">
        <v>3668</v>
      </c>
      <c r="C58" s="83">
        <v>19473135.829999991</v>
      </c>
      <c r="D58" s="83">
        <v>20423943.009999987</v>
      </c>
      <c r="E58" s="83">
        <f t="shared" si="1"/>
        <v>950807.17999999598</v>
      </c>
      <c r="F58" s="82" t="s">
        <v>3617</v>
      </c>
    </row>
    <row r="59" spans="1:6" x14ac:dyDescent="0.2">
      <c r="A59" s="25">
        <v>124671002</v>
      </c>
      <c r="B59" s="82" t="s">
        <v>3667</v>
      </c>
      <c r="C59" s="83">
        <v>2841534.09</v>
      </c>
      <c r="D59" s="83">
        <v>2841534.09</v>
      </c>
      <c r="E59" s="83">
        <f t="shared" si="1"/>
        <v>0</v>
      </c>
      <c r="F59" s="82" t="s">
        <v>3617</v>
      </c>
    </row>
    <row r="60" spans="1:6" x14ac:dyDescent="0.2">
      <c r="A60" s="25">
        <v>124691001</v>
      </c>
      <c r="B60" s="82" t="s">
        <v>346</v>
      </c>
      <c r="C60" s="83">
        <v>6168443.8200000003</v>
      </c>
      <c r="D60" s="83">
        <v>6979416.6900000004</v>
      </c>
      <c r="E60" s="83">
        <f t="shared" si="1"/>
        <v>810972.87000000011</v>
      </c>
      <c r="F60" s="82" t="s">
        <v>3617</v>
      </c>
    </row>
    <row r="61" spans="1:6" x14ac:dyDescent="0.2">
      <c r="A61" s="25">
        <v>124691002</v>
      </c>
      <c r="B61" s="82" t="s">
        <v>3666</v>
      </c>
      <c r="C61" s="83">
        <v>852418.8</v>
      </c>
      <c r="D61" s="83">
        <v>852418.8</v>
      </c>
      <c r="E61" s="83">
        <f t="shared" si="1"/>
        <v>0</v>
      </c>
      <c r="F61" s="82" t="s">
        <v>3617</v>
      </c>
    </row>
    <row r="62" spans="1:6" x14ac:dyDescent="0.2">
      <c r="A62" s="25">
        <v>124692001</v>
      </c>
      <c r="B62" s="82" t="s">
        <v>3665</v>
      </c>
      <c r="C62" s="83">
        <v>17184009.650000002</v>
      </c>
      <c r="D62" s="83">
        <v>17874942.739999998</v>
      </c>
      <c r="E62" s="83">
        <f t="shared" si="1"/>
        <v>690933.08999999613</v>
      </c>
      <c r="F62" s="82" t="s">
        <v>3617</v>
      </c>
    </row>
    <row r="63" spans="1:6" x14ac:dyDescent="0.2">
      <c r="A63" s="25">
        <v>124692002</v>
      </c>
      <c r="B63" s="82" t="s">
        <v>3664</v>
      </c>
      <c r="C63" s="83">
        <v>1520258.24</v>
      </c>
      <c r="D63" s="83">
        <v>1520258.24</v>
      </c>
      <c r="E63" s="83">
        <f t="shared" si="1"/>
        <v>0</v>
      </c>
      <c r="F63" s="82" t="s">
        <v>3617</v>
      </c>
    </row>
    <row r="64" spans="1:6" x14ac:dyDescent="0.2">
      <c r="A64" s="25">
        <v>124693001</v>
      </c>
      <c r="B64" s="82" t="s">
        <v>3663</v>
      </c>
      <c r="C64" s="83">
        <v>1498668.02</v>
      </c>
      <c r="D64" s="83">
        <v>1644256.02</v>
      </c>
      <c r="E64" s="83">
        <f t="shared" si="1"/>
        <v>145588</v>
      </c>
      <c r="F64" s="82" t="s">
        <v>3617</v>
      </c>
    </row>
    <row r="65" spans="1:8" x14ac:dyDescent="0.2">
      <c r="A65" s="25">
        <v>124693002</v>
      </c>
      <c r="B65" s="82" t="s">
        <v>3662</v>
      </c>
      <c r="C65" s="83">
        <v>253350.66</v>
      </c>
      <c r="D65" s="83">
        <v>253350.66</v>
      </c>
      <c r="E65" s="83">
        <f t="shared" si="1"/>
        <v>0</v>
      </c>
      <c r="F65" s="82" t="s">
        <v>3617</v>
      </c>
    </row>
    <row r="66" spans="1:8" x14ac:dyDescent="0.2">
      <c r="A66" s="81"/>
      <c r="B66" s="81" t="s">
        <v>345</v>
      </c>
      <c r="C66" s="51">
        <f>SUM(C34:C65)</f>
        <v>322644178.00999999</v>
      </c>
      <c r="D66" s="51">
        <f>SUM(D34:D65)</f>
        <v>373598428.55000001</v>
      </c>
      <c r="E66" s="51">
        <f>SUM(E34:E65)</f>
        <v>50954250.540000021</v>
      </c>
      <c r="F66" s="51"/>
    </row>
    <row r="67" spans="1:8" s="376" customFormat="1" x14ac:dyDescent="0.2">
      <c r="A67" s="126"/>
      <c r="B67" s="126"/>
      <c r="C67" s="18"/>
      <c r="D67" s="18"/>
      <c r="E67" s="18"/>
      <c r="F67" s="18"/>
    </row>
    <row r="68" spans="1:8" s="376" customFormat="1" x14ac:dyDescent="0.2">
      <c r="A68" s="126"/>
      <c r="B68" s="126"/>
      <c r="C68" s="18"/>
      <c r="D68" s="18"/>
      <c r="E68" s="18"/>
      <c r="F68" s="18"/>
    </row>
    <row r="69" spans="1:8" s="376" customFormat="1" ht="11.25" customHeight="1" x14ac:dyDescent="0.2">
      <c r="A69" s="35" t="s">
        <v>344</v>
      </c>
      <c r="B69" s="35"/>
      <c r="C69" s="121"/>
      <c r="D69" s="121"/>
      <c r="E69" s="121"/>
      <c r="G69" s="89" t="s">
        <v>302</v>
      </c>
    </row>
    <row r="70" spans="1:8" s="376" customFormat="1" x14ac:dyDescent="0.2">
      <c r="A70" s="108"/>
      <c r="B70" s="108"/>
      <c r="C70" s="33"/>
      <c r="D70" s="31"/>
      <c r="E70" s="31"/>
      <c r="F70" s="375"/>
    </row>
    <row r="71" spans="1:8" s="376" customFormat="1" ht="27.9" customHeight="1" x14ac:dyDescent="0.2">
      <c r="A71" s="30" t="s">
        <v>102</v>
      </c>
      <c r="B71" s="29" t="s">
        <v>101</v>
      </c>
      <c r="C71" s="120" t="s">
        <v>301</v>
      </c>
      <c r="D71" s="120" t="s">
        <v>300</v>
      </c>
      <c r="E71" s="120" t="s">
        <v>299</v>
      </c>
      <c r="F71" s="119" t="s">
        <v>298</v>
      </c>
      <c r="G71" s="119" t="s">
        <v>297</v>
      </c>
      <c r="H71" s="119" t="s">
        <v>296</v>
      </c>
    </row>
    <row r="72" spans="1:8" s="376" customFormat="1" x14ac:dyDescent="0.2">
      <c r="A72" s="25">
        <v>126111001</v>
      </c>
      <c r="B72" s="82" t="s">
        <v>3661</v>
      </c>
      <c r="C72" s="24">
        <v>-23533714.75</v>
      </c>
      <c r="D72" s="83">
        <v>-27074534.25</v>
      </c>
      <c r="E72" s="83">
        <f>+D72-C72</f>
        <v>-3540819.5</v>
      </c>
      <c r="F72" s="82" t="s">
        <v>3617</v>
      </c>
      <c r="G72" s="82" t="s">
        <v>3616</v>
      </c>
      <c r="H72" s="439">
        <v>0.05</v>
      </c>
    </row>
    <row r="73" spans="1:8" s="376" customFormat="1" x14ac:dyDescent="0.2">
      <c r="A73" s="25">
        <v>126111002</v>
      </c>
      <c r="B73" s="82" t="s">
        <v>3660</v>
      </c>
      <c r="C73" s="24">
        <v>-28458984.600000001</v>
      </c>
      <c r="D73" s="83">
        <v>-28586948.289999999</v>
      </c>
      <c r="E73" s="83">
        <f>+D73-C73</f>
        <v>-127963.68999999762</v>
      </c>
      <c r="F73" s="82" t="s">
        <v>3617</v>
      </c>
      <c r="G73" s="82" t="s">
        <v>3616</v>
      </c>
      <c r="H73" s="439">
        <v>0.05</v>
      </c>
    </row>
    <row r="74" spans="1:8" s="376" customFormat="1" x14ac:dyDescent="0.2">
      <c r="A74" s="81"/>
      <c r="B74" s="81" t="s">
        <v>339</v>
      </c>
      <c r="C74" s="51">
        <f>SUM(C72:C73)</f>
        <v>-51992699.350000001</v>
      </c>
      <c r="D74" s="51">
        <f>SUM(D72:D73)</f>
        <v>-55661482.539999999</v>
      </c>
      <c r="E74" s="51">
        <f>SUM(E72:E73)</f>
        <v>-3668783.1899999976</v>
      </c>
      <c r="F74" s="51"/>
      <c r="G74" s="51"/>
      <c r="H74" s="51"/>
    </row>
    <row r="75" spans="1:8" s="376" customFormat="1" x14ac:dyDescent="0.2">
      <c r="A75" s="125"/>
      <c r="B75" s="125"/>
      <c r="C75" s="124"/>
      <c r="D75" s="124"/>
      <c r="E75" s="124"/>
      <c r="F75" s="18"/>
    </row>
    <row r="77" spans="1:8" x14ac:dyDescent="0.2">
      <c r="A77" s="35" t="s">
        <v>338</v>
      </c>
      <c r="B77" s="35"/>
      <c r="C77" s="121"/>
      <c r="D77" s="121"/>
      <c r="E77" s="121"/>
      <c r="G77" s="89" t="s">
        <v>302</v>
      </c>
    </row>
    <row r="78" spans="1:8" x14ac:dyDescent="0.2">
      <c r="A78" s="108"/>
      <c r="B78" s="108"/>
      <c r="C78" s="33"/>
      <c r="H78" s="31"/>
    </row>
    <row r="79" spans="1:8" ht="27.9" customHeight="1" x14ac:dyDescent="0.2">
      <c r="A79" s="30" t="s">
        <v>102</v>
      </c>
      <c r="B79" s="29" t="s">
        <v>101</v>
      </c>
      <c r="C79" s="120" t="s">
        <v>301</v>
      </c>
      <c r="D79" s="120" t="s">
        <v>300</v>
      </c>
      <c r="E79" s="120" t="s">
        <v>299</v>
      </c>
      <c r="F79" s="119" t="s">
        <v>298</v>
      </c>
      <c r="G79" s="119" t="s">
        <v>297</v>
      </c>
      <c r="H79" s="119" t="s">
        <v>296</v>
      </c>
    </row>
    <row r="80" spans="1:8" x14ac:dyDescent="0.2">
      <c r="A80" s="25">
        <v>126211001</v>
      </c>
      <c r="B80" s="82" t="s">
        <v>3659</v>
      </c>
      <c r="C80" s="24">
        <v>-1154548771.9200001</v>
      </c>
      <c r="D80" s="83">
        <v>-1308280352.48</v>
      </c>
      <c r="E80" s="83">
        <f t="shared" ref="E80:E89" si="2">+D80-C80</f>
        <v>-153731580.55999994</v>
      </c>
      <c r="F80" s="82" t="s">
        <v>3617</v>
      </c>
      <c r="G80" s="82" t="s">
        <v>3616</v>
      </c>
      <c r="H80" s="439">
        <v>0.05</v>
      </c>
    </row>
    <row r="81" spans="1:8" x14ac:dyDescent="0.2">
      <c r="A81" s="25">
        <v>126211002</v>
      </c>
      <c r="B81" s="82" t="s">
        <v>3658</v>
      </c>
      <c r="C81" s="24">
        <v>-1698945173.76</v>
      </c>
      <c r="D81" s="83">
        <v>-1665075193.8099999</v>
      </c>
      <c r="E81" s="83">
        <f t="shared" si="2"/>
        <v>33869979.950000048</v>
      </c>
      <c r="F81" s="82" t="s">
        <v>3617</v>
      </c>
      <c r="G81" s="82" t="s">
        <v>3616</v>
      </c>
      <c r="H81" s="439">
        <v>0.05</v>
      </c>
    </row>
    <row r="82" spans="1:8" x14ac:dyDescent="0.2">
      <c r="A82" s="25">
        <v>126212001</v>
      </c>
      <c r="B82" s="82" t="s">
        <v>3657</v>
      </c>
      <c r="C82" s="24">
        <v>-781587555.91999996</v>
      </c>
      <c r="D82" s="83">
        <v>-878995838.02999997</v>
      </c>
      <c r="E82" s="83">
        <f t="shared" si="2"/>
        <v>-97408282.110000014</v>
      </c>
      <c r="F82" s="82" t="s">
        <v>3617</v>
      </c>
      <c r="G82" s="82" t="s">
        <v>3616</v>
      </c>
      <c r="H82" s="439">
        <v>0.05</v>
      </c>
    </row>
    <row r="83" spans="1:8" x14ac:dyDescent="0.2">
      <c r="A83" s="25">
        <v>126212002</v>
      </c>
      <c r="B83" s="82" t="s">
        <v>3656</v>
      </c>
      <c r="C83" s="24">
        <v>-1249287861.46</v>
      </c>
      <c r="D83" s="83">
        <v>-1254506241.8699999</v>
      </c>
      <c r="E83" s="83">
        <f t="shared" si="2"/>
        <v>-5218380.4099998474</v>
      </c>
      <c r="F83" s="82" t="s">
        <v>3617</v>
      </c>
      <c r="G83" s="82" t="s">
        <v>3616</v>
      </c>
      <c r="H83" s="439">
        <v>0.05</v>
      </c>
    </row>
    <row r="84" spans="1:8" x14ac:dyDescent="0.2">
      <c r="A84" s="25">
        <v>126213001</v>
      </c>
      <c r="B84" s="82" t="s">
        <v>3655</v>
      </c>
      <c r="C84" s="24">
        <v>-213117599.5</v>
      </c>
      <c r="D84" s="83">
        <v>-248245025.84999999</v>
      </c>
      <c r="E84" s="83">
        <f t="shared" si="2"/>
        <v>-35127426.349999994</v>
      </c>
      <c r="F84" s="82" t="s">
        <v>3617</v>
      </c>
      <c r="G84" s="82" t="s">
        <v>3616</v>
      </c>
      <c r="H84" s="439">
        <v>0.05</v>
      </c>
    </row>
    <row r="85" spans="1:8" x14ac:dyDescent="0.2">
      <c r="A85" s="25">
        <v>126213002</v>
      </c>
      <c r="B85" s="82" t="s">
        <v>3654</v>
      </c>
      <c r="C85" s="24">
        <v>-188117280.68000001</v>
      </c>
      <c r="D85" s="83">
        <v>-189848172.69999999</v>
      </c>
      <c r="E85" s="83">
        <f t="shared" si="2"/>
        <v>-1730892.0199999809</v>
      </c>
      <c r="F85" s="82" t="s">
        <v>3617</v>
      </c>
      <c r="G85" s="82" t="s">
        <v>3616</v>
      </c>
      <c r="H85" s="439">
        <v>0.05</v>
      </c>
    </row>
    <row r="86" spans="1:8" x14ac:dyDescent="0.2">
      <c r="A86" s="25">
        <v>126214001</v>
      </c>
      <c r="B86" s="82" t="s">
        <v>3653</v>
      </c>
      <c r="C86" s="24">
        <v>-654370977.46000004</v>
      </c>
      <c r="D86" s="83">
        <v>-729943340.99000001</v>
      </c>
      <c r="E86" s="83">
        <f t="shared" si="2"/>
        <v>-75572363.529999971</v>
      </c>
      <c r="F86" s="82" t="s">
        <v>3617</v>
      </c>
      <c r="G86" s="82" t="s">
        <v>3616</v>
      </c>
      <c r="H86" s="439">
        <v>0.05</v>
      </c>
    </row>
    <row r="87" spans="1:8" x14ac:dyDescent="0.2">
      <c r="A87" s="25">
        <v>126214002</v>
      </c>
      <c r="B87" s="82" t="s">
        <v>3652</v>
      </c>
      <c r="C87" s="24">
        <v>-164805139.36000001</v>
      </c>
      <c r="D87" s="83">
        <v>-174674882.63999999</v>
      </c>
      <c r="E87" s="83">
        <f t="shared" si="2"/>
        <v>-9869743.2799999714</v>
      </c>
      <c r="F87" s="82" t="s">
        <v>3617</v>
      </c>
      <c r="G87" s="82" t="s">
        <v>3616</v>
      </c>
      <c r="H87" s="439">
        <v>0.05</v>
      </c>
    </row>
    <row r="88" spans="1:8" x14ac:dyDescent="0.2">
      <c r="A88" s="25">
        <v>126215001</v>
      </c>
      <c r="B88" s="82" t="s">
        <v>3651</v>
      </c>
      <c r="C88" s="24">
        <v>-39876120.770000003</v>
      </c>
      <c r="D88" s="83">
        <v>-46043485.979999997</v>
      </c>
      <c r="E88" s="83">
        <f t="shared" si="2"/>
        <v>-6167365.2099999934</v>
      </c>
      <c r="F88" s="82" t="s">
        <v>3617</v>
      </c>
      <c r="G88" s="82" t="s">
        <v>3616</v>
      </c>
      <c r="H88" s="439">
        <v>0.05</v>
      </c>
    </row>
    <row r="89" spans="1:8" x14ac:dyDescent="0.2">
      <c r="A89" s="25">
        <v>126215002</v>
      </c>
      <c r="B89" s="82" t="s">
        <v>3650</v>
      </c>
      <c r="C89" s="24">
        <v>-4172169.56</v>
      </c>
      <c r="D89" s="83">
        <v>-4416759.4400000004</v>
      </c>
      <c r="E89" s="83">
        <f t="shared" si="2"/>
        <v>-244589.88000000035</v>
      </c>
      <c r="F89" s="82" t="s">
        <v>3617</v>
      </c>
      <c r="G89" s="82" t="s">
        <v>3616</v>
      </c>
      <c r="H89" s="439">
        <v>0.05</v>
      </c>
    </row>
    <row r="90" spans="1:8" x14ac:dyDescent="0.2">
      <c r="A90" s="81"/>
      <c r="B90" s="81" t="s">
        <v>337</v>
      </c>
      <c r="C90" s="51">
        <f>SUM(C80:C89)</f>
        <v>-6148828650.3900013</v>
      </c>
      <c r="D90" s="51">
        <f>SUM(D80:D89)</f>
        <v>-6500029293.789999</v>
      </c>
      <c r="E90" s="51">
        <f>SUM(E80:E89)</f>
        <v>-351200643.39999968</v>
      </c>
      <c r="F90" s="51"/>
      <c r="G90" s="51"/>
      <c r="H90" s="51"/>
    </row>
    <row r="93" spans="1:8" x14ac:dyDescent="0.2">
      <c r="A93" s="35" t="s">
        <v>336</v>
      </c>
      <c r="B93" s="35"/>
      <c r="C93" s="121"/>
      <c r="D93" s="121"/>
      <c r="E93" s="121"/>
      <c r="G93" s="89" t="s">
        <v>302</v>
      </c>
    </row>
    <row r="94" spans="1:8" x14ac:dyDescent="0.2">
      <c r="A94" s="108"/>
      <c r="B94" s="108"/>
      <c r="C94" s="33"/>
    </row>
    <row r="95" spans="1:8" ht="27.9" customHeight="1" x14ac:dyDescent="0.2">
      <c r="A95" s="30" t="s">
        <v>102</v>
      </c>
      <c r="B95" s="29" t="s">
        <v>101</v>
      </c>
      <c r="C95" s="120" t="s">
        <v>301</v>
      </c>
      <c r="D95" s="120" t="s">
        <v>300</v>
      </c>
      <c r="E95" s="120" t="s">
        <v>299</v>
      </c>
      <c r="F95" s="119" t="s">
        <v>298</v>
      </c>
      <c r="G95" s="119" t="s">
        <v>297</v>
      </c>
      <c r="H95" s="119" t="s">
        <v>296</v>
      </c>
    </row>
    <row r="96" spans="1:8" x14ac:dyDescent="0.2">
      <c r="A96" s="25">
        <v>126311001</v>
      </c>
      <c r="B96" s="82" t="s">
        <v>3649</v>
      </c>
      <c r="C96" s="24">
        <v>-8949530.6999999993</v>
      </c>
      <c r="D96" s="83">
        <v>-10005542.939999999</v>
      </c>
      <c r="E96" s="83">
        <f t="shared" ref="E96:E127" si="3">+D96-C96</f>
        <v>-1056012.2400000002</v>
      </c>
      <c r="F96" s="82" t="s">
        <v>3617</v>
      </c>
      <c r="G96" s="82" t="s">
        <v>3616</v>
      </c>
      <c r="H96" s="439">
        <v>0.1</v>
      </c>
    </row>
    <row r="97" spans="1:8" x14ac:dyDescent="0.2">
      <c r="A97" s="25">
        <v>126311002</v>
      </c>
      <c r="B97" s="82" t="s">
        <v>3648</v>
      </c>
      <c r="C97" s="24">
        <v>-2938476.91</v>
      </c>
      <c r="D97" s="83">
        <v>-2937829.25</v>
      </c>
      <c r="E97" s="83">
        <f t="shared" si="3"/>
        <v>647.66000000014901</v>
      </c>
      <c r="F97" s="82" t="s">
        <v>3617</v>
      </c>
      <c r="G97" s="82" t="s">
        <v>3616</v>
      </c>
      <c r="H97" s="439">
        <v>0.1</v>
      </c>
    </row>
    <row r="98" spans="1:8" x14ac:dyDescent="0.2">
      <c r="A98" s="25">
        <v>126311003</v>
      </c>
      <c r="B98" s="82" t="s">
        <v>3647</v>
      </c>
      <c r="C98" s="24">
        <v>-22481.74</v>
      </c>
      <c r="D98" s="83">
        <v>-24623.64</v>
      </c>
      <c r="E98" s="83">
        <f t="shared" si="3"/>
        <v>-2141.8999999999978</v>
      </c>
      <c r="F98" s="82" t="s">
        <v>3617</v>
      </c>
      <c r="G98" s="82" t="s">
        <v>3616</v>
      </c>
      <c r="H98" s="439">
        <v>0.1</v>
      </c>
    </row>
    <row r="99" spans="1:8" x14ac:dyDescent="0.2">
      <c r="A99" s="25">
        <v>126311004</v>
      </c>
      <c r="B99" s="82" t="s">
        <v>3646</v>
      </c>
      <c r="C99" s="24">
        <v>-4131093.42</v>
      </c>
      <c r="D99" s="83">
        <v>-5098408.8099999996</v>
      </c>
      <c r="E99" s="83">
        <f t="shared" si="3"/>
        <v>-967315.38999999966</v>
      </c>
      <c r="F99" s="82" t="s">
        <v>3617</v>
      </c>
      <c r="G99" s="82" t="s">
        <v>3616</v>
      </c>
      <c r="H99" s="439">
        <v>0.1</v>
      </c>
    </row>
    <row r="100" spans="1:8" x14ac:dyDescent="0.2">
      <c r="A100" s="25">
        <v>126311005</v>
      </c>
      <c r="B100" s="82" t="s">
        <v>3645</v>
      </c>
      <c r="C100" s="24">
        <v>-671523.97</v>
      </c>
      <c r="D100" s="83">
        <v>-671723.04</v>
      </c>
      <c r="E100" s="83">
        <f t="shared" si="3"/>
        <v>-199.07000000006519</v>
      </c>
      <c r="F100" s="82" t="s">
        <v>3617</v>
      </c>
      <c r="G100" s="82" t="s">
        <v>3616</v>
      </c>
      <c r="H100" s="439">
        <v>0.1</v>
      </c>
    </row>
    <row r="101" spans="1:8" x14ac:dyDescent="0.2">
      <c r="A101" s="25">
        <v>126311006</v>
      </c>
      <c r="B101" s="82" t="s">
        <v>3644</v>
      </c>
      <c r="C101" s="24">
        <v>-13577.45</v>
      </c>
      <c r="D101" s="83">
        <v>-13577.45</v>
      </c>
      <c r="E101" s="83">
        <f t="shared" si="3"/>
        <v>0</v>
      </c>
      <c r="F101" s="82" t="s">
        <v>3617</v>
      </c>
      <c r="G101" s="82" t="s">
        <v>3616</v>
      </c>
      <c r="H101" s="439">
        <v>0.1</v>
      </c>
    </row>
    <row r="102" spans="1:8" x14ac:dyDescent="0.2">
      <c r="A102" s="25">
        <v>126312001</v>
      </c>
      <c r="B102" s="82" t="s">
        <v>3643</v>
      </c>
      <c r="C102" s="24">
        <v>-45810349.810000002</v>
      </c>
      <c r="D102" s="83">
        <v>-52269175.409999996</v>
      </c>
      <c r="E102" s="83">
        <f t="shared" si="3"/>
        <v>-6458825.599999994</v>
      </c>
      <c r="F102" s="82" t="s">
        <v>3617</v>
      </c>
      <c r="G102" s="82" t="s">
        <v>3616</v>
      </c>
      <c r="H102" s="439">
        <v>0.3</v>
      </c>
    </row>
    <row r="103" spans="1:8" x14ac:dyDescent="0.2">
      <c r="A103" s="25">
        <v>126312002</v>
      </c>
      <c r="B103" s="82" t="s">
        <v>3642</v>
      </c>
      <c r="C103" s="24">
        <v>-916392.76</v>
      </c>
      <c r="D103" s="83">
        <v>-916392.76</v>
      </c>
      <c r="E103" s="83">
        <f t="shared" si="3"/>
        <v>0</v>
      </c>
      <c r="F103" s="82" t="s">
        <v>3617</v>
      </c>
      <c r="G103" s="82" t="s">
        <v>3616</v>
      </c>
      <c r="H103" s="439">
        <v>0.3</v>
      </c>
    </row>
    <row r="104" spans="1:8" x14ac:dyDescent="0.2">
      <c r="A104" s="25">
        <v>126313001</v>
      </c>
      <c r="B104" s="82" t="s">
        <v>3641</v>
      </c>
      <c r="C104" s="24">
        <v>-53399363.109999999</v>
      </c>
      <c r="D104" s="83">
        <v>-62627072.460000001</v>
      </c>
      <c r="E104" s="83">
        <f t="shared" si="3"/>
        <v>-9227709.3500000015</v>
      </c>
      <c r="F104" s="82" t="s">
        <v>3617</v>
      </c>
      <c r="G104" s="82" t="s">
        <v>3616</v>
      </c>
      <c r="H104" s="439">
        <v>0.2</v>
      </c>
    </row>
    <row r="105" spans="1:8" x14ac:dyDescent="0.2">
      <c r="A105" s="25">
        <v>126313002</v>
      </c>
      <c r="B105" s="82" t="s">
        <v>3640</v>
      </c>
      <c r="C105" s="24">
        <v>-7151266.4900000002</v>
      </c>
      <c r="D105" s="83">
        <v>-7151266.4900000002</v>
      </c>
      <c r="E105" s="83">
        <f t="shared" si="3"/>
        <v>0</v>
      </c>
      <c r="F105" s="82" t="s">
        <v>3617</v>
      </c>
      <c r="G105" s="82" t="s">
        <v>3616</v>
      </c>
      <c r="H105" s="439">
        <v>0.2</v>
      </c>
    </row>
    <row r="106" spans="1:8" x14ac:dyDescent="0.2">
      <c r="A106" s="25">
        <v>126313003</v>
      </c>
      <c r="B106" s="82" t="s">
        <v>3639</v>
      </c>
      <c r="C106" s="24">
        <v>-4690370.59</v>
      </c>
      <c r="D106" s="83">
        <v>-5473731.6900000004</v>
      </c>
      <c r="E106" s="83">
        <f t="shared" si="3"/>
        <v>-783361.10000000056</v>
      </c>
      <c r="F106" s="82" t="s">
        <v>3617</v>
      </c>
      <c r="G106" s="82" t="s">
        <v>3616</v>
      </c>
      <c r="H106" s="439">
        <v>0.2</v>
      </c>
    </row>
    <row r="107" spans="1:8" x14ac:dyDescent="0.2">
      <c r="A107" s="25">
        <v>126313004</v>
      </c>
      <c r="B107" s="82" t="s">
        <v>3638</v>
      </c>
      <c r="C107" s="24">
        <v>-1096938.5900000001</v>
      </c>
      <c r="D107" s="83">
        <v>-1316385.8999999999</v>
      </c>
      <c r="E107" s="83">
        <f t="shared" si="3"/>
        <v>-219447.30999999982</v>
      </c>
      <c r="F107" s="82" t="s">
        <v>3617</v>
      </c>
      <c r="G107" s="82" t="s">
        <v>3616</v>
      </c>
      <c r="H107" s="439">
        <v>0.2</v>
      </c>
    </row>
    <row r="108" spans="1:8" x14ac:dyDescent="0.2">
      <c r="A108" s="25">
        <v>126313005</v>
      </c>
      <c r="B108" s="82" t="s">
        <v>3637</v>
      </c>
      <c r="C108" s="24">
        <v>-807419.15</v>
      </c>
      <c r="D108" s="83">
        <v>-807419.15</v>
      </c>
      <c r="E108" s="83">
        <f t="shared" si="3"/>
        <v>0</v>
      </c>
      <c r="F108" s="82" t="s">
        <v>3617</v>
      </c>
      <c r="G108" s="82" t="s">
        <v>3616</v>
      </c>
      <c r="H108" s="439">
        <v>0.2</v>
      </c>
    </row>
    <row r="109" spans="1:8" x14ac:dyDescent="0.2">
      <c r="A109" s="25">
        <v>126313006</v>
      </c>
      <c r="B109" s="82" t="s">
        <v>3636</v>
      </c>
      <c r="C109" s="24">
        <v>-5280.69</v>
      </c>
      <c r="D109" s="83">
        <v>-5280.69</v>
      </c>
      <c r="E109" s="83">
        <f t="shared" si="3"/>
        <v>0</v>
      </c>
      <c r="F109" s="82" t="s">
        <v>3617</v>
      </c>
      <c r="G109" s="82" t="s">
        <v>3616</v>
      </c>
      <c r="H109" s="439">
        <v>0.2</v>
      </c>
    </row>
    <row r="110" spans="1:8" x14ac:dyDescent="0.2">
      <c r="A110" s="25">
        <v>126314001</v>
      </c>
      <c r="B110" s="82" t="s">
        <v>3635</v>
      </c>
      <c r="C110" s="24">
        <v>-10144961.800000001</v>
      </c>
      <c r="D110" s="83">
        <v>-11534960.050000001</v>
      </c>
      <c r="E110" s="83">
        <f t="shared" si="3"/>
        <v>-1389998.25</v>
      </c>
      <c r="F110" s="82" t="s">
        <v>3617</v>
      </c>
      <c r="G110" s="82" t="s">
        <v>3616</v>
      </c>
      <c r="H110" s="439">
        <v>0.1</v>
      </c>
    </row>
    <row r="111" spans="1:8" x14ac:dyDescent="0.2">
      <c r="A111" s="25">
        <v>126314002</v>
      </c>
      <c r="B111" s="82" t="s">
        <v>3634</v>
      </c>
      <c r="C111" s="24">
        <v>-2841261.92</v>
      </c>
      <c r="D111" s="83">
        <v>-2841534.09</v>
      </c>
      <c r="E111" s="83">
        <f t="shared" si="3"/>
        <v>-272.16999999992549</v>
      </c>
      <c r="F111" s="82" t="s">
        <v>3617</v>
      </c>
      <c r="G111" s="82" t="s">
        <v>3616</v>
      </c>
      <c r="H111" s="439">
        <v>0.1</v>
      </c>
    </row>
    <row r="112" spans="1:8" x14ac:dyDescent="0.2">
      <c r="A112" s="25">
        <v>126314003</v>
      </c>
      <c r="B112" s="82" t="s">
        <v>3633</v>
      </c>
      <c r="C112" s="24">
        <v>-2783348.3</v>
      </c>
      <c r="D112" s="83">
        <v>-3297411.26</v>
      </c>
      <c r="E112" s="83">
        <f t="shared" si="3"/>
        <v>-514062.95999999996</v>
      </c>
      <c r="F112" s="82" t="s">
        <v>3617</v>
      </c>
      <c r="G112" s="82" t="s">
        <v>3616</v>
      </c>
      <c r="H112" s="439">
        <v>0.1</v>
      </c>
    </row>
    <row r="113" spans="1:8" x14ac:dyDescent="0.2">
      <c r="A113" s="25">
        <v>126314004</v>
      </c>
      <c r="B113" s="82" t="s">
        <v>3632</v>
      </c>
      <c r="C113" s="24">
        <v>-852178.76</v>
      </c>
      <c r="D113" s="83">
        <v>-852418.8</v>
      </c>
      <c r="E113" s="83">
        <f t="shared" si="3"/>
        <v>-240.04000000003725</v>
      </c>
      <c r="F113" s="82" t="s">
        <v>3617</v>
      </c>
      <c r="G113" s="82" t="s">
        <v>3616</v>
      </c>
      <c r="H113" s="439">
        <v>0.1</v>
      </c>
    </row>
    <row r="114" spans="1:8" x14ac:dyDescent="0.2">
      <c r="A114" s="25">
        <v>126314005</v>
      </c>
      <c r="B114" s="82" t="s">
        <v>3631</v>
      </c>
      <c r="C114" s="24">
        <v>-9369808.7300000004</v>
      </c>
      <c r="D114" s="83">
        <v>-10761594.720000001</v>
      </c>
      <c r="E114" s="83">
        <f t="shared" si="3"/>
        <v>-1391785.9900000002</v>
      </c>
      <c r="F114" s="82" t="s">
        <v>3617</v>
      </c>
      <c r="G114" s="82" t="s">
        <v>3616</v>
      </c>
      <c r="H114" s="439">
        <v>0.1</v>
      </c>
    </row>
    <row r="115" spans="1:8" x14ac:dyDescent="0.2">
      <c r="A115" s="25">
        <v>126314006</v>
      </c>
      <c r="B115" s="82" t="s">
        <v>3630</v>
      </c>
      <c r="C115" s="24">
        <v>-1520130.83</v>
      </c>
      <c r="D115" s="83">
        <v>-1520258.24</v>
      </c>
      <c r="E115" s="83">
        <f t="shared" si="3"/>
        <v>-127.40999999991618</v>
      </c>
      <c r="F115" s="82" t="s">
        <v>3617</v>
      </c>
      <c r="G115" s="82" t="s">
        <v>3616</v>
      </c>
      <c r="H115" s="439">
        <v>0.1</v>
      </c>
    </row>
    <row r="116" spans="1:8" x14ac:dyDescent="0.2">
      <c r="A116" s="25">
        <v>126314007</v>
      </c>
      <c r="B116" s="82" t="s">
        <v>3629</v>
      </c>
      <c r="C116" s="24">
        <v>-5850160.0899999999</v>
      </c>
      <c r="D116" s="83">
        <v>-6637373.1699999999</v>
      </c>
      <c r="E116" s="83">
        <f t="shared" si="3"/>
        <v>-787213.08000000007</v>
      </c>
      <c r="F116" s="82" t="s">
        <v>3617</v>
      </c>
      <c r="G116" s="82" t="s">
        <v>3616</v>
      </c>
      <c r="H116" s="439">
        <v>0.08</v>
      </c>
    </row>
    <row r="117" spans="1:8" x14ac:dyDescent="0.2">
      <c r="A117" s="25">
        <v>126314008</v>
      </c>
      <c r="B117" s="82" t="s">
        <v>3628</v>
      </c>
      <c r="C117" s="24">
        <v>-1466105.75</v>
      </c>
      <c r="D117" s="83">
        <v>-1468971.26</v>
      </c>
      <c r="E117" s="83">
        <f t="shared" si="3"/>
        <v>-2865.5100000000093</v>
      </c>
      <c r="F117" s="82" t="s">
        <v>3617</v>
      </c>
      <c r="G117" s="82" t="s">
        <v>3616</v>
      </c>
      <c r="H117" s="439">
        <v>0.08</v>
      </c>
    </row>
    <row r="118" spans="1:8" x14ac:dyDescent="0.2">
      <c r="A118" s="25">
        <v>126314009</v>
      </c>
      <c r="B118" s="82" t="s">
        <v>3627</v>
      </c>
      <c r="C118" s="24">
        <v>-736138.77</v>
      </c>
      <c r="D118" s="83">
        <v>-862817.1</v>
      </c>
      <c r="E118" s="83">
        <f t="shared" si="3"/>
        <v>-126678.32999999996</v>
      </c>
      <c r="F118" s="82" t="s">
        <v>3617</v>
      </c>
      <c r="G118" s="82" t="s">
        <v>3616</v>
      </c>
      <c r="H118" s="439">
        <v>0.1</v>
      </c>
    </row>
    <row r="119" spans="1:8" x14ac:dyDescent="0.2">
      <c r="A119" s="25">
        <v>126314010</v>
      </c>
      <c r="B119" s="82" t="s">
        <v>3626</v>
      </c>
      <c r="C119" s="24">
        <v>-253316.07</v>
      </c>
      <c r="D119" s="83">
        <v>-253350.66</v>
      </c>
      <c r="E119" s="83">
        <f t="shared" si="3"/>
        <v>-34.589999999996508</v>
      </c>
      <c r="F119" s="82" t="s">
        <v>3617</v>
      </c>
      <c r="G119" s="82" t="s">
        <v>3616</v>
      </c>
      <c r="H119" s="439">
        <v>0.1</v>
      </c>
    </row>
    <row r="120" spans="1:8" x14ac:dyDescent="0.2">
      <c r="A120" s="25">
        <v>126314011</v>
      </c>
      <c r="B120" s="82" t="s">
        <v>3625</v>
      </c>
      <c r="C120" s="24">
        <v>-1865005.92</v>
      </c>
      <c r="D120" s="83">
        <v>-2284044.92</v>
      </c>
      <c r="E120" s="83">
        <f t="shared" si="3"/>
        <v>-419039</v>
      </c>
      <c r="F120" s="82" t="s">
        <v>3617</v>
      </c>
      <c r="G120" s="82" t="s">
        <v>3616</v>
      </c>
      <c r="H120" s="439">
        <v>0.1</v>
      </c>
    </row>
    <row r="121" spans="1:8" x14ac:dyDescent="0.2">
      <c r="A121" s="25">
        <v>126314012</v>
      </c>
      <c r="B121" s="82" t="s">
        <v>3624</v>
      </c>
      <c r="C121" s="24">
        <v>-209535.05</v>
      </c>
      <c r="D121" s="83">
        <v>-209689.96</v>
      </c>
      <c r="E121" s="83">
        <f t="shared" si="3"/>
        <v>-154.91000000000349</v>
      </c>
      <c r="F121" s="82" t="s">
        <v>3617</v>
      </c>
      <c r="G121" s="82" t="s">
        <v>3616</v>
      </c>
      <c r="H121" s="439">
        <v>0.1</v>
      </c>
    </row>
    <row r="122" spans="1:8" x14ac:dyDescent="0.2">
      <c r="A122" s="25">
        <v>126314013</v>
      </c>
      <c r="B122" s="82" t="s">
        <v>3623</v>
      </c>
      <c r="C122" s="24">
        <v>-34095334.920000002</v>
      </c>
      <c r="D122" s="83">
        <v>-44764824.560000002</v>
      </c>
      <c r="E122" s="83">
        <f t="shared" si="3"/>
        <v>-10669489.640000001</v>
      </c>
      <c r="F122" s="82" t="s">
        <v>3617</v>
      </c>
      <c r="G122" s="82" t="s">
        <v>3616</v>
      </c>
      <c r="H122" s="439">
        <v>0.1</v>
      </c>
    </row>
    <row r="123" spans="1:8" x14ac:dyDescent="0.2">
      <c r="A123" s="25">
        <v>126314014</v>
      </c>
      <c r="B123" s="82" t="s">
        <v>3622</v>
      </c>
      <c r="C123" s="24">
        <v>-8611820.9000000004</v>
      </c>
      <c r="D123" s="83">
        <v>-9864166.5600000005</v>
      </c>
      <c r="E123" s="83">
        <f t="shared" si="3"/>
        <v>-1252345.6600000001</v>
      </c>
      <c r="F123" s="82" t="s">
        <v>3617</v>
      </c>
      <c r="G123" s="82" t="s">
        <v>3616</v>
      </c>
      <c r="H123" s="439">
        <v>0.1</v>
      </c>
    </row>
    <row r="124" spans="1:8" x14ac:dyDescent="0.2">
      <c r="A124" s="25">
        <v>126314015</v>
      </c>
      <c r="B124" s="82" t="s">
        <v>3621</v>
      </c>
      <c r="C124" s="24">
        <v>-4008957.62</v>
      </c>
      <c r="D124" s="83">
        <v>-4612535.58</v>
      </c>
      <c r="E124" s="83">
        <f t="shared" si="3"/>
        <v>-603577.96</v>
      </c>
      <c r="F124" s="82" t="s">
        <v>3617</v>
      </c>
      <c r="G124" s="82" t="s">
        <v>3616</v>
      </c>
      <c r="H124" s="439">
        <v>0.1</v>
      </c>
    </row>
    <row r="125" spans="1:8" x14ac:dyDescent="0.2">
      <c r="A125" s="25">
        <v>126314016</v>
      </c>
      <c r="B125" s="82" t="s">
        <v>3620</v>
      </c>
      <c r="C125" s="24">
        <v>-4478214.8899999997</v>
      </c>
      <c r="D125" s="83">
        <v>-4478515.2300000004</v>
      </c>
      <c r="E125" s="83">
        <f t="shared" si="3"/>
        <v>-300.34000000078231</v>
      </c>
      <c r="F125" s="82" t="s">
        <v>3617</v>
      </c>
      <c r="G125" s="82" t="s">
        <v>3616</v>
      </c>
      <c r="H125" s="439">
        <v>0.1</v>
      </c>
    </row>
    <row r="126" spans="1:8" x14ac:dyDescent="0.2">
      <c r="A126" s="25">
        <v>126314017</v>
      </c>
      <c r="B126" s="82" t="s">
        <v>3619</v>
      </c>
      <c r="C126" s="24">
        <v>-1384913.46</v>
      </c>
      <c r="D126" s="83">
        <v>-1384966.2</v>
      </c>
      <c r="E126" s="83">
        <f t="shared" si="3"/>
        <v>-52.739999999990687</v>
      </c>
      <c r="F126" s="82" t="s">
        <v>3617</v>
      </c>
      <c r="G126" s="82" t="s">
        <v>3616</v>
      </c>
      <c r="H126" s="439">
        <v>0.1</v>
      </c>
    </row>
    <row r="127" spans="1:8" x14ac:dyDescent="0.2">
      <c r="A127" s="25">
        <v>126314018</v>
      </c>
      <c r="B127" s="82" t="s">
        <v>3618</v>
      </c>
      <c r="C127" s="24">
        <v>-485498.07</v>
      </c>
      <c r="D127" s="83">
        <v>-485521.57</v>
      </c>
      <c r="E127" s="83">
        <f t="shared" si="3"/>
        <v>-23.5</v>
      </c>
      <c r="F127" s="82" t="s">
        <v>3617</v>
      </c>
      <c r="G127" s="82" t="s">
        <v>3616</v>
      </c>
      <c r="H127" s="439">
        <v>0.1</v>
      </c>
    </row>
    <row r="128" spans="1:8" x14ac:dyDescent="0.2">
      <c r="A128" s="81"/>
      <c r="B128" s="81" t="s">
        <v>304</v>
      </c>
      <c r="C128" s="51">
        <f>SUM(C96:C127)</f>
        <v>-221560757.23000002</v>
      </c>
      <c r="D128" s="51">
        <f>SUM(D96:D127)</f>
        <v>-257433383.60999998</v>
      </c>
      <c r="E128" s="51">
        <f>SUM(E96:E127)</f>
        <v>-35872626.379999995</v>
      </c>
      <c r="F128" s="51"/>
      <c r="G128" s="51"/>
      <c r="H128" s="51"/>
    </row>
    <row r="131" spans="1:8" x14ac:dyDescent="0.2">
      <c r="A131" s="35" t="s">
        <v>303</v>
      </c>
      <c r="B131" s="35"/>
      <c r="C131" s="121"/>
      <c r="D131" s="121"/>
      <c r="E131" s="121"/>
      <c r="G131" s="89" t="s">
        <v>302</v>
      </c>
    </row>
    <row r="132" spans="1:8" x14ac:dyDescent="0.2">
      <c r="A132" s="108"/>
      <c r="B132" s="108"/>
      <c r="C132" s="33"/>
    </row>
    <row r="133" spans="1:8" ht="27.9" customHeight="1" x14ac:dyDescent="0.2">
      <c r="A133" s="30" t="s">
        <v>102</v>
      </c>
      <c r="B133" s="29" t="s">
        <v>101</v>
      </c>
      <c r="C133" s="120" t="s">
        <v>301</v>
      </c>
      <c r="D133" s="120" t="s">
        <v>300</v>
      </c>
      <c r="E133" s="120" t="s">
        <v>299</v>
      </c>
      <c r="F133" s="119" t="s">
        <v>298</v>
      </c>
      <c r="G133" s="119" t="s">
        <v>297</v>
      </c>
      <c r="H133" s="119" t="s">
        <v>296</v>
      </c>
    </row>
    <row r="134" spans="1:8" x14ac:dyDescent="0.2">
      <c r="A134" s="25"/>
      <c r="B134" s="1225" t="s">
        <v>13593</v>
      </c>
      <c r="C134" s="24"/>
      <c r="D134" s="83"/>
      <c r="E134" s="83"/>
      <c r="F134" s="82"/>
      <c r="G134" s="82"/>
      <c r="H134" s="82"/>
    </row>
    <row r="135" spans="1:8" x14ac:dyDescent="0.2">
      <c r="A135" s="81"/>
      <c r="B135" s="81" t="s">
        <v>295</v>
      </c>
      <c r="C135" s="51">
        <f>SUM(C134:C134)</f>
        <v>0</v>
      </c>
      <c r="D135" s="51">
        <f>SUM(D134:D134)</f>
        <v>0</v>
      </c>
      <c r="E135" s="51">
        <f>SUM(E134:E134)</f>
        <v>0</v>
      </c>
      <c r="F135" s="51"/>
      <c r="G135" s="51"/>
      <c r="H135" s="51"/>
    </row>
  </sheetData>
  <dataValidations count="8">
    <dataValidation allowBlank="1" showInputMessage="1" showErrorMessage="1" prompt="Criterio para la aplicación de depreciación: anual, mensual, trimestral, etc." sqref="F7 F33 F133 F79 F95 F71"/>
    <dataValidation allowBlank="1" showInputMessage="1" showErrorMessage="1" prompt="Diferencia entre el saldo final y el inicial presentados." sqref="E7 E33 E71 E79 E95 E133"/>
    <dataValidation allowBlank="1" showInputMessage="1" showErrorMessage="1" prompt="Corresponde al nombre o descripción de la cuenta de acuerdo al Plan de Cuentas emitido por el CONAC." sqref="B7 B33 B71 B79 B95 B133"/>
    <dataValidation allowBlank="1" showInputMessage="1" showErrorMessage="1" prompt="Indicar el método de depreciación." sqref="G71 G79 G95 G133"/>
    <dataValidation allowBlank="1" showInputMessage="1" showErrorMessage="1" prompt="Indicar la tasa de aplicación." sqref="H71 H79 H95 H133"/>
    <dataValidation allowBlank="1" showInputMessage="1" showErrorMessage="1" prompt="Corresponde al número de la cuenta de acuerdo al Plan de Cuentas emitido por el CONAC (DOF 23/12/2015)." sqref="A7 A33 A71 A79 A95 A133"/>
    <dataValidation allowBlank="1" showInputMessage="1" showErrorMessage="1" prompt="Saldo al 31 de diciembre del año anterior del ejercio que se presenta." sqref="C7 C33 C71 C79 C95 C133"/>
    <dataValidation allowBlank="1" showInputMessage="1" showErrorMessage="1" prompt="Importe final del periodo que corresponde la información financiera trimestral que se presenta." sqref="D7 D33 D71 D79 D95 D133"/>
  </dataValidations>
  <pageMargins left="0.7" right="0.7" top="0.75" bottom="0.75" header="0.3" footer="0.3"/>
  <pageSetup scale="5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pageSetUpPr fitToPage="1"/>
  </sheetPr>
  <dimension ref="A1:F34"/>
  <sheetViews>
    <sheetView topLeftCell="A30" zoomScaleNormal="100" zoomScaleSheetLayoutView="100" workbookViewId="0">
      <selection activeCell="B36" sqref="B36"/>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220" t="s">
        <v>396</v>
      </c>
    </row>
    <row r="6" spans="1:6" s="376"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v>125111001</v>
      </c>
      <c r="B8" s="56" t="s">
        <v>392</v>
      </c>
      <c r="C8" s="24">
        <v>17322206.690000001</v>
      </c>
      <c r="D8" s="136">
        <v>18649816.27</v>
      </c>
      <c r="E8" s="136">
        <f t="shared" ref="E8:E13" si="0">+D8-C8</f>
        <v>1327609.5799999982</v>
      </c>
      <c r="F8" s="135" t="s">
        <v>3711</v>
      </c>
    </row>
    <row r="9" spans="1:6" x14ac:dyDescent="0.2">
      <c r="A9" s="56">
        <v>125111002</v>
      </c>
      <c r="B9" s="56" t="s">
        <v>3723</v>
      </c>
      <c r="C9" s="24">
        <v>263086.94</v>
      </c>
      <c r="D9" s="136">
        <v>263086.94</v>
      </c>
      <c r="E9" s="136">
        <f t="shared" si="0"/>
        <v>0</v>
      </c>
      <c r="F9" s="135" t="s">
        <v>3711</v>
      </c>
    </row>
    <row r="10" spans="1:6" x14ac:dyDescent="0.2">
      <c r="A10" s="56">
        <v>125231001</v>
      </c>
      <c r="B10" s="56" t="s">
        <v>3722</v>
      </c>
      <c r="C10" s="24">
        <v>89114.97</v>
      </c>
      <c r="D10" s="136">
        <v>89114.97</v>
      </c>
      <c r="E10" s="136">
        <f t="shared" si="0"/>
        <v>0</v>
      </c>
      <c r="F10" s="135" t="s">
        <v>3711</v>
      </c>
    </row>
    <row r="11" spans="1:6" x14ac:dyDescent="0.2">
      <c r="A11" s="56">
        <v>125411001</v>
      </c>
      <c r="B11" s="56" t="s">
        <v>3721</v>
      </c>
      <c r="C11" s="24">
        <v>29735944.190000005</v>
      </c>
      <c r="D11" s="136">
        <v>34845249.68</v>
      </c>
      <c r="E11" s="136">
        <f t="shared" si="0"/>
        <v>5109305.4899999946</v>
      </c>
      <c r="F11" s="135" t="s">
        <v>3711</v>
      </c>
    </row>
    <row r="12" spans="1:6" x14ac:dyDescent="0.2">
      <c r="A12" s="56">
        <v>125411002</v>
      </c>
      <c r="B12" s="56" t="s">
        <v>3720</v>
      </c>
      <c r="C12" s="24">
        <v>1538.02</v>
      </c>
      <c r="D12" s="136">
        <v>1538.02</v>
      </c>
      <c r="E12" s="136">
        <f t="shared" si="0"/>
        <v>0</v>
      </c>
      <c r="F12" s="135" t="s">
        <v>3711</v>
      </c>
    </row>
    <row r="13" spans="1:6" x14ac:dyDescent="0.2">
      <c r="A13" s="56">
        <v>125421001</v>
      </c>
      <c r="B13" s="56" t="s">
        <v>3719</v>
      </c>
      <c r="C13" s="24">
        <v>415069</v>
      </c>
      <c r="D13" s="136">
        <v>415069</v>
      </c>
      <c r="E13" s="136">
        <f t="shared" si="0"/>
        <v>0</v>
      </c>
      <c r="F13" s="135" t="s">
        <v>3711</v>
      </c>
    </row>
    <row r="14" spans="1:6" x14ac:dyDescent="0.2">
      <c r="A14" s="81"/>
      <c r="B14" s="81" t="s">
        <v>398</v>
      </c>
      <c r="C14" s="51">
        <f>SUM(C8:C13)</f>
        <v>47826959.81000001</v>
      </c>
      <c r="D14" s="51">
        <f>SUM(D8:D13)</f>
        <v>54263874.880000003</v>
      </c>
      <c r="E14" s="51">
        <f>SUM(E8:E13)</f>
        <v>6436915.0699999928</v>
      </c>
      <c r="F14" s="81"/>
    </row>
    <row r="15" spans="1:6" x14ac:dyDescent="0.2">
      <c r="A15" s="37"/>
      <c r="B15" s="37"/>
      <c r="C15" s="36"/>
      <c r="D15" s="36"/>
      <c r="E15" s="36"/>
      <c r="F15" s="37"/>
    </row>
    <row r="16" spans="1:6" x14ac:dyDescent="0.2">
      <c r="A16" s="37"/>
      <c r="B16" s="37"/>
      <c r="C16" s="36"/>
      <c r="D16" s="36"/>
      <c r="E16" s="36"/>
      <c r="F16" s="37"/>
    </row>
    <row r="17" spans="1:6" ht="11.25" customHeight="1" x14ac:dyDescent="0.2">
      <c r="A17" s="141" t="s">
        <v>397</v>
      </c>
      <c r="B17" s="141"/>
      <c r="C17" s="140"/>
      <c r="D17" s="140"/>
      <c r="E17" s="140"/>
      <c r="F17" s="220" t="s">
        <v>396</v>
      </c>
    </row>
    <row r="18" spans="1:6" x14ac:dyDescent="0.2">
      <c r="A18" s="359"/>
      <c r="B18" s="359"/>
      <c r="C18" s="115"/>
      <c r="D18" s="115"/>
      <c r="E18" s="115"/>
    </row>
    <row r="19" spans="1:6" ht="15" customHeight="1" x14ac:dyDescent="0.2">
      <c r="A19" s="30" t="s">
        <v>102</v>
      </c>
      <c r="B19" s="29" t="s">
        <v>101</v>
      </c>
      <c r="C19" s="120" t="s">
        <v>301</v>
      </c>
      <c r="D19" s="120" t="s">
        <v>300</v>
      </c>
      <c r="E19" s="120" t="s">
        <v>299</v>
      </c>
      <c r="F19" s="119" t="s">
        <v>298</v>
      </c>
    </row>
    <row r="20" spans="1:6" ht="11.25" customHeight="1" x14ac:dyDescent="0.2">
      <c r="A20" s="25">
        <v>126511001</v>
      </c>
      <c r="B20" s="56" t="s">
        <v>3718</v>
      </c>
      <c r="C20" s="24">
        <v>-15703108.09</v>
      </c>
      <c r="D20" s="24">
        <v>-16530686.560000001</v>
      </c>
      <c r="E20" s="24">
        <f>+D20-C20</f>
        <v>-827578.47000000067</v>
      </c>
      <c r="F20" s="135" t="s">
        <v>3617</v>
      </c>
    </row>
    <row r="21" spans="1:6" ht="11.25" customHeight="1" x14ac:dyDescent="0.2">
      <c r="A21" s="25">
        <v>126511002</v>
      </c>
      <c r="B21" s="56" t="s">
        <v>3717</v>
      </c>
      <c r="C21" s="24">
        <v>-263086.94</v>
      </c>
      <c r="D21" s="24">
        <v>-263086.94</v>
      </c>
      <c r="E21" s="24">
        <f>+D21-C21</f>
        <v>0</v>
      </c>
      <c r="F21" s="135" t="s">
        <v>3617</v>
      </c>
    </row>
    <row r="22" spans="1:6" ht="11.25" customHeight="1" x14ac:dyDescent="0.2">
      <c r="A22" s="25">
        <v>126512001</v>
      </c>
      <c r="B22" s="56" t="s">
        <v>3716</v>
      </c>
      <c r="C22" s="24">
        <v>-16657179.279999999</v>
      </c>
      <c r="D22" s="24">
        <v>-18855051.48</v>
      </c>
      <c r="E22" s="24">
        <f>+D22-C22</f>
        <v>-2197872.2000000011</v>
      </c>
      <c r="F22" s="135" t="s">
        <v>3617</v>
      </c>
    </row>
    <row r="23" spans="1:6" ht="11.25" customHeight="1" x14ac:dyDescent="0.2">
      <c r="A23" s="25">
        <v>126512002</v>
      </c>
      <c r="B23" s="56" t="s">
        <v>3715</v>
      </c>
      <c r="C23" s="24">
        <v>-1538.02</v>
      </c>
      <c r="D23" s="24">
        <v>-1538.02</v>
      </c>
      <c r="E23" s="24">
        <f>+D23-C23</f>
        <v>0</v>
      </c>
      <c r="F23" s="135" t="s">
        <v>3617</v>
      </c>
    </row>
    <row r="24" spans="1:6" ht="11.25" customHeight="1" x14ac:dyDescent="0.2">
      <c r="A24" s="25">
        <v>126512003</v>
      </c>
      <c r="B24" s="56" t="s">
        <v>3714</v>
      </c>
      <c r="C24" s="24">
        <v>-23998.34</v>
      </c>
      <c r="D24" s="24">
        <v>-23998.34</v>
      </c>
      <c r="E24" s="24">
        <f>+D24-C24</f>
        <v>0</v>
      </c>
      <c r="F24" s="135" t="s">
        <v>3617</v>
      </c>
    </row>
    <row r="25" spans="1:6" x14ac:dyDescent="0.2">
      <c r="A25" s="81"/>
      <c r="B25" s="81" t="s">
        <v>391</v>
      </c>
      <c r="C25" s="51">
        <f>SUM(C20:C24)</f>
        <v>-32648910.669999998</v>
      </c>
      <c r="D25" s="51">
        <f>SUM(D20:D24)</f>
        <v>-35674361.340000011</v>
      </c>
      <c r="E25" s="51">
        <f>SUM(E20:E24)</f>
        <v>-3025450.6700000018</v>
      </c>
      <c r="F25" s="81"/>
    </row>
    <row r="26" spans="1:6" x14ac:dyDescent="0.2">
      <c r="A26" s="37"/>
      <c r="B26" s="37"/>
      <c r="C26" s="36"/>
      <c r="D26" s="36"/>
      <c r="E26" s="36"/>
      <c r="F26" s="37"/>
    </row>
    <row r="27" spans="1:6" x14ac:dyDescent="0.2">
      <c r="A27" s="37"/>
      <c r="B27" s="37"/>
      <c r="C27" s="36"/>
      <c r="D27" s="36"/>
      <c r="E27" s="36"/>
      <c r="F27" s="37"/>
    </row>
    <row r="28" spans="1:6" ht="11.25" customHeight="1" x14ac:dyDescent="0.2">
      <c r="A28" s="139" t="s">
        <v>390</v>
      </c>
      <c r="B28" s="138"/>
      <c r="C28" s="137"/>
      <c r="D28" s="137"/>
      <c r="E28" s="121"/>
      <c r="F28" s="89" t="s">
        <v>389</v>
      </c>
    </row>
    <row r="29" spans="1:6" x14ac:dyDescent="0.2">
      <c r="A29" s="108"/>
      <c r="B29" s="108"/>
      <c r="C29" s="33"/>
    </row>
    <row r="30" spans="1:6" ht="15" customHeight="1" x14ac:dyDescent="0.2">
      <c r="A30" s="30" t="s">
        <v>102</v>
      </c>
      <c r="B30" s="29" t="s">
        <v>101</v>
      </c>
      <c r="C30" s="120" t="s">
        <v>301</v>
      </c>
      <c r="D30" s="120" t="s">
        <v>300</v>
      </c>
      <c r="E30" s="120" t="s">
        <v>299</v>
      </c>
      <c r="F30" s="119" t="s">
        <v>298</v>
      </c>
    </row>
    <row r="31" spans="1:6" x14ac:dyDescent="0.2">
      <c r="A31" s="56">
        <v>127111001</v>
      </c>
      <c r="B31" s="56" t="s">
        <v>3713</v>
      </c>
      <c r="C31" s="24">
        <v>11172992.26</v>
      </c>
      <c r="D31" s="136">
        <v>11172992.26</v>
      </c>
      <c r="E31" s="136">
        <f>+D31-C31</f>
        <v>0</v>
      </c>
      <c r="F31" s="135" t="s">
        <v>3711</v>
      </c>
    </row>
    <row r="32" spans="1:6" x14ac:dyDescent="0.2">
      <c r="A32" s="56">
        <v>127311001</v>
      </c>
      <c r="B32" s="56" t="s">
        <v>3712</v>
      </c>
      <c r="C32" s="24">
        <v>217430.02</v>
      </c>
      <c r="D32" s="136">
        <v>217430.02</v>
      </c>
      <c r="E32" s="136">
        <f>+D32-C32</f>
        <v>0</v>
      </c>
      <c r="F32" s="135" t="s">
        <v>3711</v>
      </c>
    </row>
    <row r="33" spans="1:6" x14ac:dyDescent="0.2">
      <c r="A33" s="134"/>
      <c r="B33" s="134" t="s">
        <v>388</v>
      </c>
      <c r="C33" s="133">
        <f>SUM(C31:C32)</f>
        <v>11390422.279999999</v>
      </c>
      <c r="D33" s="133">
        <f>SUM(D31:D32)</f>
        <v>11390422.279999999</v>
      </c>
      <c r="E33" s="133">
        <f>SUM(E31:E32)</f>
        <v>0</v>
      </c>
      <c r="F33" s="133"/>
    </row>
    <row r="34" spans="1:6" x14ac:dyDescent="0.2">
      <c r="A34" s="132"/>
      <c r="B34" s="130"/>
      <c r="C34" s="131"/>
      <c r="D34" s="131"/>
      <c r="E34" s="131"/>
      <c r="F34" s="130"/>
    </row>
  </sheetData>
  <dataValidations count="6">
    <dataValidation allowBlank="1" showInputMessage="1" showErrorMessage="1" prompt="Corresponde al nombre o descripción de la cuenta de acuerdo al Plan de Cuentas emitido por el CONAC." sqref="B7 B30 B19"/>
    <dataValidation allowBlank="1" showInputMessage="1" showErrorMessage="1" prompt="Diferencia entre el saldo final y el inicial presentados." sqref="E7 E30 E19"/>
    <dataValidation allowBlank="1" showInputMessage="1" showErrorMessage="1" prompt="Indicar el medio como se está amortizando el intangible, por tiempo, por uso." sqref="F7 F30 F19"/>
    <dataValidation allowBlank="1" showInputMessage="1" showErrorMessage="1" prompt="Corresponde al número de la cuenta de acuerdo al Plan de Cuentas emitido por el CONAC (DOF 23/12/2015)." sqref="A7 A19 A30"/>
    <dataValidation allowBlank="1" showInputMessage="1" showErrorMessage="1" prompt="Saldo al 31 de diciembre del año anterior del ejercio que se presenta." sqref="C7 C19 C30"/>
    <dataValidation allowBlank="1" showInputMessage="1" showErrorMessage="1" prompt="Importe final del periodo que corresponde la información financiera trimestral que se presenta." sqref="D7 D19 D30"/>
  </dataValidations>
  <pageMargins left="0.70866141732283472" right="0.70866141732283472" top="0.74803149606299213" bottom="0.74803149606299213" header="0.31496062992125984" footer="0.31496062992125984"/>
  <pageSetup scale="6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 customWidth="1"/>
    <col min="2" max="7" width="11.44140625" style="1"/>
    <col min="8" max="8" width="17.6640625" style="1" customWidth="1"/>
    <col min="9" max="16384" width="11.44140625" style="1"/>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404</v>
      </c>
      <c r="B5" s="102"/>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A1:D18"/>
  <sheetViews>
    <sheetView zoomScaleNormal="100" zoomScaleSheetLayoutView="100" workbookViewId="0">
      <selection activeCell="B17" sqref="B17"/>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v>119111003</v>
      </c>
      <c r="B8" s="113" t="s">
        <v>2808</v>
      </c>
      <c r="C8" s="36">
        <v>4004978.9400000004</v>
      </c>
      <c r="D8" s="147" t="s">
        <v>3724</v>
      </c>
    </row>
    <row r="9" spans="1:4" x14ac:dyDescent="0.2">
      <c r="A9" s="113">
        <v>119111004</v>
      </c>
      <c r="B9" s="113" t="s">
        <v>3726</v>
      </c>
      <c r="C9" s="146">
        <v>1800</v>
      </c>
      <c r="D9" s="147" t="s">
        <v>3724</v>
      </c>
    </row>
    <row r="10" spans="1:4" x14ac:dyDescent="0.2">
      <c r="A10" s="113">
        <v>119111005</v>
      </c>
      <c r="B10" s="113" t="s">
        <v>3725</v>
      </c>
      <c r="C10" s="146">
        <v>3000</v>
      </c>
      <c r="D10" s="145" t="s">
        <v>3724</v>
      </c>
    </row>
    <row r="11" spans="1:4" x14ac:dyDescent="0.2">
      <c r="A11" s="63"/>
      <c r="B11" s="63" t="s">
        <v>408</v>
      </c>
      <c r="C11" s="39">
        <f>SUM(C8:C10)</f>
        <v>4009778.9400000004</v>
      </c>
      <c r="D11" s="144"/>
    </row>
    <row r="14" spans="1:4" ht="11.25" customHeight="1" x14ac:dyDescent="0.2">
      <c r="A14" s="143" t="s">
        <v>407</v>
      </c>
      <c r="B14" s="153"/>
      <c r="C14" s="152"/>
      <c r="D14" s="151" t="s">
        <v>406</v>
      </c>
    </row>
    <row r="15" spans="1:4" x14ac:dyDescent="0.2">
      <c r="A15" s="149"/>
      <c r="B15" s="149"/>
      <c r="C15" s="150"/>
      <c r="D15" s="149"/>
    </row>
    <row r="16" spans="1:4" ht="15" customHeight="1" x14ac:dyDescent="0.2">
      <c r="A16" s="30" t="s">
        <v>102</v>
      </c>
      <c r="B16" s="29" t="s">
        <v>101</v>
      </c>
      <c r="C16" s="27" t="s">
        <v>100</v>
      </c>
      <c r="D16" s="148" t="s">
        <v>227</v>
      </c>
    </row>
    <row r="17" spans="1:4" x14ac:dyDescent="0.2">
      <c r="A17" s="113"/>
      <c r="B17" s="1225" t="s">
        <v>13593</v>
      </c>
      <c r="C17" s="36"/>
      <c r="D17" s="147"/>
    </row>
    <row r="18" spans="1:4" x14ac:dyDescent="0.2">
      <c r="A18" s="63"/>
      <c r="B18" s="63" t="s">
        <v>405</v>
      </c>
      <c r="C18" s="39">
        <f>SUM(C17:C17)</f>
        <v>0</v>
      </c>
      <c r="D18" s="144"/>
    </row>
  </sheetData>
  <dataValidations count="4">
    <dataValidation allowBlank="1" showInputMessage="1" showErrorMessage="1" prompt="Características cualitativas significativas que les impacten financieramente." sqref="D7 D16"/>
    <dataValidation allowBlank="1" showInputMessage="1" showErrorMessage="1" prompt="Corresponde al nombre o descripción de la cuenta de acuerdo al Plan de Cuentas emitido por el CONAC." sqref="B7 B16"/>
    <dataValidation allowBlank="1" showInputMessage="1" showErrorMessage="1" prompt="Corresponde al número de la cuenta de acuerdo al Plan de Cuentas emitido por el CONAC (DOF 23/12/2015)." sqref="A7 A16"/>
    <dataValidation allowBlank="1" showInputMessage="1" showErrorMessage="1" prompt="Saldo final de la Información Financiera Trimestral que se presenta (trimestral: 1er, 2do, 3ro. o 4to.)." sqref="C7 C16"/>
  </dataValidations>
  <pageMargins left="0.70866141732283472" right="0.70866141732283472" top="0.74803149606299213" bottom="0.74803149606299213" header="0.31496062992125984" footer="0.31496062992125984"/>
  <pageSetup scale="7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1:H51"/>
  <sheetViews>
    <sheetView topLeftCell="A33" zoomScaleNormal="100" zoomScaleSheetLayoutView="100" workbookViewId="0">
      <selection activeCell="B50" sqref="B50"/>
    </sheetView>
  </sheetViews>
  <sheetFormatPr baseColWidth="10" defaultColWidth="13.6640625" defaultRowHeight="10.199999999999999" x14ac:dyDescent="0.2"/>
  <cols>
    <col min="1" max="1" width="20.6640625" style="375" customWidth="1"/>
    <col min="2" max="2" width="42.33203125" style="375" bestFit="1" customWidth="1"/>
    <col min="3" max="3" width="11.6640625" style="31" bestFit="1" customWidth="1"/>
    <col min="4" max="4" width="8" style="31" bestFit="1" customWidth="1"/>
    <col min="5" max="6" width="8.88671875" style="31" bestFit="1" customWidth="1"/>
    <col min="7" max="7" width="8.5546875" style="31" bestFit="1" customWidth="1"/>
    <col min="8" max="8" width="17.6640625" style="375"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27" t="s">
        <v>100</v>
      </c>
      <c r="D7" s="86" t="s">
        <v>231</v>
      </c>
      <c r="E7" s="86" t="s">
        <v>230</v>
      </c>
      <c r="F7" s="86" t="s">
        <v>229</v>
      </c>
      <c r="G7" s="85" t="s">
        <v>228</v>
      </c>
      <c r="H7" s="29" t="s">
        <v>227</v>
      </c>
    </row>
    <row r="8" spans="1:8" ht="30.6" x14ac:dyDescent="0.2">
      <c r="A8" s="25">
        <v>211211001</v>
      </c>
      <c r="B8" s="25" t="s">
        <v>3771</v>
      </c>
      <c r="C8" s="24">
        <v>2121872.46</v>
      </c>
      <c r="D8" s="24"/>
      <c r="E8" s="24"/>
      <c r="F8" s="24"/>
      <c r="G8" s="24"/>
      <c r="H8" s="159" t="s">
        <v>3769</v>
      </c>
    </row>
    <row r="9" spans="1:8" ht="30.6" x14ac:dyDescent="0.2">
      <c r="A9" s="25">
        <v>211211002</v>
      </c>
      <c r="B9" s="25" t="s">
        <v>3770</v>
      </c>
      <c r="C9" s="24">
        <v>299325.59999999998</v>
      </c>
      <c r="D9" s="24"/>
      <c r="E9" s="24"/>
      <c r="F9" s="24"/>
      <c r="G9" s="24"/>
      <c r="H9" s="159" t="s">
        <v>3769</v>
      </c>
    </row>
    <row r="10" spans="1:8" ht="30.6" x14ac:dyDescent="0.2">
      <c r="A10" s="25">
        <v>211311001</v>
      </c>
      <c r="B10" s="25" t="s">
        <v>3768</v>
      </c>
      <c r="C10" s="24">
        <v>17897643.760000002</v>
      </c>
      <c r="D10" s="24"/>
      <c r="E10" s="24"/>
      <c r="F10" s="24"/>
      <c r="G10" s="24"/>
      <c r="H10" s="159" t="s">
        <v>3766</v>
      </c>
    </row>
    <row r="11" spans="1:8" ht="30.6" x14ac:dyDescent="0.2">
      <c r="A11" s="25">
        <v>211311002</v>
      </c>
      <c r="B11" s="25" t="s">
        <v>3767</v>
      </c>
      <c r="C11" s="24">
        <v>22540401.519999996</v>
      </c>
      <c r="D11" s="24"/>
      <c r="E11" s="24"/>
      <c r="F11" s="24"/>
      <c r="G11" s="24"/>
      <c r="H11" s="159" t="s">
        <v>3766</v>
      </c>
    </row>
    <row r="12" spans="1:8" ht="20.399999999999999" x14ac:dyDescent="0.2">
      <c r="A12" s="25">
        <v>211411001</v>
      </c>
      <c r="B12" s="25" t="s">
        <v>3765</v>
      </c>
      <c r="C12" s="24">
        <v>34284407.189999998</v>
      </c>
      <c r="D12" s="24"/>
      <c r="E12" s="24"/>
      <c r="F12" s="24"/>
      <c r="G12" s="24"/>
      <c r="H12" s="159" t="s">
        <v>3764</v>
      </c>
    </row>
    <row r="13" spans="1:8" ht="30.6" x14ac:dyDescent="0.2">
      <c r="A13" s="25">
        <v>211511001</v>
      </c>
      <c r="B13" s="25" t="s">
        <v>3763</v>
      </c>
      <c r="C13" s="24">
        <v>20389393.289999999</v>
      </c>
      <c r="D13" s="24"/>
      <c r="E13" s="24"/>
      <c r="F13" s="24"/>
      <c r="G13" s="24"/>
      <c r="H13" s="159" t="s">
        <v>3762</v>
      </c>
    </row>
    <row r="14" spans="1:8" x14ac:dyDescent="0.2">
      <c r="A14" s="25">
        <v>211711001</v>
      </c>
      <c r="B14" s="25" t="s">
        <v>2146</v>
      </c>
      <c r="C14" s="24">
        <v>3281821.04</v>
      </c>
      <c r="D14" s="24"/>
      <c r="E14" s="24"/>
      <c r="F14" s="24"/>
      <c r="G14" s="24"/>
      <c r="H14" s="159" t="s">
        <v>3741</v>
      </c>
    </row>
    <row r="15" spans="1:8" x14ac:dyDescent="0.2">
      <c r="A15" s="25">
        <v>211711002</v>
      </c>
      <c r="B15" s="25" t="s">
        <v>476</v>
      </c>
      <c r="C15" s="24">
        <v>2006450.19</v>
      </c>
      <c r="D15" s="24"/>
      <c r="E15" s="24"/>
      <c r="F15" s="24"/>
      <c r="G15" s="24"/>
      <c r="H15" s="159" t="s">
        <v>3741</v>
      </c>
    </row>
    <row r="16" spans="1:8" x14ac:dyDescent="0.2">
      <c r="A16" s="25">
        <v>211711003</v>
      </c>
      <c r="B16" s="25" t="s">
        <v>3761</v>
      </c>
      <c r="C16" s="24">
        <v>802580.42</v>
      </c>
      <c r="D16" s="24"/>
      <c r="E16" s="24"/>
      <c r="F16" s="24"/>
      <c r="G16" s="24"/>
      <c r="H16" s="159" t="s">
        <v>3741</v>
      </c>
    </row>
    <row r="17" spans="1:8" ht="20.399999999999999" x14ac:dyDescent="0.2">
      <c r="A17" s="25">
        <v>211711004</v>
      </c>
      <c r="B17" s="25" t="s">
        <v>3760</v>
      </c>
      <c r="C17" s="24">
        <v>7065691</v>
      </c>
      <c r="D17" s="24"/>
      <c r="E17" s="24"/>
      <c r="F17" s="24"/>
      <c r="G17" s="24"/>
      <c r="H17" s="159" t="s">
        <v>3759</v>
      </c>
    </row>
    <row r="18" spans="1:8" x14ac:dyDescent="0.2">
      <c r="A18" s="25">
        <v>211711007</v>
      </c>
      <c r="B18" s="25" t="s">
        <v>3758</v>
      </c>
      <c r="C18" s="24">
        <v>894027.64</v>
      </c>
      <c r="D18" s="24"/>
      <c r="E18" s="24"/>
      <c r="F18" s="24"/>
      <c r="G18" s="24"/>
      <c r="H18" s="159" t="s">
        <v>3741</v>
      </c>
    </row>
    <row r="19" spans="1:8" x14ac:dyDescent="0.2">
      <c r="A19" s="25">
        <v>211712001</v>
      </c>
      <c r="B19" s="25" t="s">
        <v>3757</v>
      </c>
      <c r="C19" s="24">
        <v>43633456.140000001</v>
      </c>
      <c r="D19" s="24"/>
      <c r="E19" s="24"/>
      <c r="F19" s="24"/>
      <c r="G19" s="24"/>
      <c r="H19" s="159" t="s">
        <v>3756</v>
      </c>
    </row>
    <row r="20" spans="1:8" x14ac:dyDescent="0.2">
      <c r="A20" s="25">
        <v>211713001</v>
      </c>
      <c r="B20" s="25" t="s">
        <v>2146</v>
      </c>
      <c r="C20" s="24">
        <v>649434.43000000005</v>
      </c>
      <c r="D20" s="24"/>
      <c r="E20" s="24"/>
      <c r="F20" s="24"/>
      <c r="G20" s="24"/>
      <c r="H20" s="159" t="s">
        <v>3741</v>
      </c>
    </row>
    <row r="21" spans="1:8" x14ac:dyDescent="0.2">
      <c r="A21" s="25">
        <v>211713003</v>
      </c>
      <c r="B21" s="25" t="s">
        <v>2152</v>
      </c>
      <c r="C21" s="24">
        <v>3990776.03</v>
      </c>
      <c r="D21" s="24"/>
      <c r="E21" s="24"/>
      <c r="F21" s="24"/>
      <c r="G21" s="24"/>
      <c r="H21" s="159" t="s">
        <v>3741</v>
      </c>
    </row>
    <row r="22" spans="1:8" x14ac:dyDescent="0.2">
      <c r="A22" s="25">
        <v>211713004</v>
      </c>
      <c r="B22" s="25" t="s">
        <v>3755</v>
      </c>
      <c r="C22" s="24">
        <v>61216.91</v>
      </c>
      <c r="D22" s="24"/>
      <c r="E22" s="24"/>
      <c r="F22" s="24"/>
      <c r="G22" s="24"/>
      <c r="H22" s="159" t="s">
        <v>3741</v>
      </c>
    </row>
    <row r="23" spans="1:8" x14ac:dyDescent="0.2">
      <c r="A23" s="25">
        <v>211713006</v>
      </c>
      <c r="B23" s="25" t="s">
        <v>3754</v>
      </c>
      <c r="C23" s="24">
        <v>6351.8</v>
      </c>
      <c r="D23" s="24"/>
      <c r="E23" s="24"/>
      <c r="F23" s="24"/>
      <c r="G23" s="24"/>
      <c r="H23" s="159" t="s">
        <v>3741</v>
      </c>
    </row>
    <row r="24" spans="1:8" x14ac:dyDescent="0.2">
      <c r="A24" s="25">
        <v>211714001</v>
      </c>
      <c r="B24" s="25" t="s">
        <v>3753</v>
      </c>
      <c r="C24" s="24">
        <v>2816300.04</v>
      </c>
      <c r="D24" s="24"/>
      <c r="E24" s="24"/>
      <c r="F24" s="24"/>
      <c r="G24" s="24"/>
      <c r="H24" s="159" t="s">
        <v>3741</v>
      </c>
    </row>
    <row r="25" spans="1:8" x14ac:dyDescent="0.2">
      <c r="A25" s="25">
        <v>211714002</v>
      </c>
      <c r="B25" s="25" t="s">
        <v>3752</v>
      </c>
      <c r="C25" s="24">
        <v>313905.06</v>
      </c>
      <c r="D25" s="24"/>
      <c r="E25" s="24"/>
      <c r="F25" s="24"/>
      <c r="G25" s="24"/>
      <c r="H25" s="159" t="s">
        <v>3741</v>
      </c>
    </row>
    <row r="26" spans="1:8" x14ac:dyDescent="0.2">
      <c r="A26" s="25">
        <v>211714004</v>
      </c>
      <c r="B26" s="25" t="s">
        <v>3751</v>
      </c>
      <c r="C26" s="24">
        <v>95362.69</v>
      </c>
      <c r="D26" s="24"/>
      <c r="E26" s="24"/>
      <c r="F26" s="24"/>
      <c r="G26" s="24"/>
      <c r="H26" s="159" t="s">
        <v>3737</v>
      </c>
    </row>
    <row r="27" spans="1:8" x14ac:dyDescent="0.2">
      <c r="A27" s="25">
        <v>211714006</v>
      </c>
      <c r="B27" s="25" t="s">
        <v>3750</v>
      </c>
      <c r="C27" s="24">
        <v>118572.74</v>
      </c>
      <c r="D27" s="24"/>
      <c r="E27" s="24"/>
      <c r="F27" s="24"/>
      <c r="G27" s="24"/>
      <c r="H27" s="159" t="s">
        <v>3737</v>
      </c>
    </row>
    <row r="28" spans="1:8" x14ac:dyDescent="0.2">
      <c r="A28" s="25">
        <v>211714007</v>
      </c>
      <c r="B28" s="25" t="s">
        <v>3749</v>
      </c>
      <c r="C28" s="24">
        <v>457822.06</v>
      </c>
      <c r="D28" s="24"/>
      <c r="E28" s="24"/>
      <c r="F28" s="24"/>
      <c r="G28" s="24"/>
      <c r="H28" s="159" t="s">
        <v>3737</v>
      </c>
    </row>
    <row r="29" spans="1:8" x14ac:dyDescent="0.2">
      <c r="A29" s="25">
        <v>211714008</v>
      </c>
      <c r="B29" s="25" t="s">
        <v>3748</v>
      </c>
      <c r="C29" s="24">
        <v>416848.3</v>
      </c>
      <c r="D29" s="24"/>
      <c r="E29" s="24"/>
      <c r="F29" s="24"/>
      <c r="G29" s="24"/>
      <c r="H29" s="159" t="s">
        <v>3741</v>
      </c>
    </row>
    <row r="30" spans="1:8" x14ac:dyDescent="0.2">
      <c r="A30" s="25">
        <v>211714009</v>
      </c>
      <c r="B30" s="25" t="s">
        <v>3747</v>
      </c>
      <c r="C30" s="24">
        <v>18468.310000000001</v>
      </c>
      <c r="D30" s="24"/>
      <c r="E30" s="24"/>
      <c r="F30" s="24"/>
      <c r="G30" s="24"/>
      <c r="H30" s="159" t="s">
        <v>3741</v>
      </c>
    </row>
    <row r="31" spans="1:8" x14ac:dyDescent="0.2">
      <c r="A31" s="25">
        <v>211714011</v>
      </c>
      <c r="B31" s="25" t="s">
        <v>3746</v>
      </c>
      <c r="C31" s="24">
        <v>16513.400000000001</v>
      </c>
      <c r="D31" s="24"/>
      <c r="E31" s="24"/>
      <c r="F31" s="24"/>
      <c r="G31" s="24"/>
      <c r="H31" s="159" t="s">
        <v>3745</v>
      </c>
    </row>
    <row r="32" spans="1:8" x14ac:dyDescent="0.2">
      <c r="A32" s="25">
        <v>211713005</v>
      </c>
      <c r="B32" s="25" t="s">
        <v>3744</v>
      </c>
      <c r="C32" s="24">
        <v>3731.97</v>
      </c>
      <c r="D32" s="24"/>
      <c r="E32" s="24"/>
      <c r="F32" s="24"/>
      <c r="G32" s="24"/>
      <c r="H32" s="159" t="s">
        <v>3741</v>
      </c>
    </row>
    <row r="33" spans="1:8" x14ac:dyDescent="0.2">
      <c r="A33" s="25">
        <v>211713007</v>
      </c>
      <c r="B33" s="25" t="s">
        <v>3743</v>
      </c>
      <c r="C33" s="24">
        <v>373.21</v>
      </c>
      <c r="D33" s="24"/>
      <c r="E33" s="24"/>
      <c r="F33" s="24"/>
      <c r="G33" s="24"/>
      <c r="H33" s="159" t="s">
        <v>3741</v>
      </c>
    </row>
    <row r="34" spans="1:8" x14ac:dyDescent="0.2">
      <c r="A34" s="25">
        <v>211711006</v>
      </c>
      <c r="B34" s="25" t="s">
        <v>3742</v>
      </c>
      <c r="C34" s="24">
        <v>224</v>
      </c>
      <c r="D34" s="24"/>
      <c r="E34" s="24"/>
      <c r="F34" s="24"/>
      <c r="G34" s="24"/>
      <c r="H34" s="159" t="s">
        <v>3741</v>
      </c>
    </row>
    <row r="35" spans="1:8" ht="30.6" x14ac:dyDescent="0.2">
      <c r="A35" s="25">
        <v>211911001</v>
      </c>
      <c r="B35" s="25" t="s">
        <v>3740</v>
      </c>
      <c r="C35" s="24">
        <v>3241449.2</v>
      </c>
      <c r="D35" s="24"/>
      <c r="E35" s="24"/>
      <c r="F35" s="24"/>
      <c r="G35" s="24"/>
      <c r="H35" s="159" t="s">
        <v>3739</v>
      </c>
    </row>
    <row r="36" spans="1:8" x14ac:dyDescent="0.2">
      <c r="A36" s="25">
        <v>211911005</v>
      </c>
      <c r="B36" s="25" t="s">
        <v>3738</v>
      </c>
      <c r="C36" s="24">
        <v>351001.59</v>
      </c>
      <c r="D36" s="24"/>
      <c r="E36" s="24"/>
      <c r="F36" s="24"/>
      <c r="G36" s="24"/>
      <c r="H36" s="159" t="s">
        <v>3737</v>
      </c>
    </row>
    <row r="37" spans="1:8" x14ac:dyDescent="0.2">
      <c r="A37" s="25">
        <v>211911006</v>
      </c>
      <c r="B37" s="25" t="s">
        <v>3736</v>
      </c>
      <c r="C37" s="24">
        <v>16567.23</v>
      </c>
      <c r="D37" s="24"/>
      <c r="E37" s="24"/>
      <c r="F37" s="24"/>
      <c r="G37" s="24"/>
      <c r="H37" s="159" t="s">
        <v>3729</v>
      </c>
    </row>
    <row r="38" spans="1:8" x14ac:dyDescent="0.2">
      <c r="A38" s="25">
        <v>211911007</v>
      </c>
      <c r="B38" s="25" t="s">
        <v>3735</v>
      </c>
      <c r="C38" s="24">
        <v>610605.84</v>
      </c>
      <c r="D38" s="24"/>
      <c r="E38" s="24"/>
      <c r="F38" s="24"/>
      <c r="G38" s="24"/>
      <c r="H38" s="159" t="s">
        <v>3729</v>
      </c>
    </row>
    <row r="39" spans="1:8" x14ac:dyDescent="0.2">
      <c r="A39" s="25">
        <v>211911009</v>
      </c>
      <c r="B39" s="25" t="s">
        <v>3734</v>
      </c>
      <c r="C39" s="24">
        <v>99400.74</v>
      </c>
      <c r="D39" s="24"/>
      <c r="E39" s="24"/>
      <c r="F39" s="24"/>
      <c r="G39" s="24"/>
      <c r="H39" s="159" t="s">
        <v>3729</v>
      </c>
    </row>
    <row r="40" spans="1:8" ht="20.399999999999999" x14ac:dyDescent="0.2">
      <c r="A40" s="25">
        <v>211911012</v>
      </c>
      <c r="B40" s="25" t="s">
        <v>3733</v>
      </c>
      <c r="C40" s="24">
        <v>1971346.91</v>
      </c>
      <c r="D40" s="24"/>
      <c r="E40" s="24"/>
      <c r="F40" s="24"/>
      <c r="G40" s="24"/>
      <c r="H40" s="159" t="s">
        <v>3732</v>
      </c>
    </row>
    <row r="41" spans="1:8" ht="20.399999999999999" x14ac:dyDescent="0.2">
      <c r="A41" s="25">
        <v>211911015</v>
      </c>
      <c r="B41" s="25" t="s">
        <v>3593</v>
      </c>
      <c r="C41" s="24">
        <v>140964</v>
      </c>
      <c r="D41" s="24"/>
      <c r="E41" s="24"/>
      <c r="F41" s="24"/>
      <c r="G41" s="24"/>
      <c r="H41" s="159" t="s">
        <v>3731</v>
      </c>
    </row>
    <row r="42" spans="1:8" x14ac:dyDescent="0.2">
      <c r="A42" s="25">
        <v>211911025</v>
      </c>
      <c r="B42" s="25" t="s">
        <v>3730</v>
      </c>
      <c r="C42" s="24">
        <v>87075.97</v>
      </c>
      <c r="D42" s="24"/>
      <c r="E42" s="24"/>
      <c r="F42" s="24"/>
      <c r="G42" s="24"/>
      <c r="H42" s="159" t="s">
        <v>3729</v>
      </c>
    </row>
    <row r="43" spans="1:8" ht="20.399999999999999" x14ac:dyDescent="0.2">
      <c r="A43" s="25">
        <v>211911027</v>
      </c>
      <c r="B43" s="25" t="s">
        <v>3728</v>
      </c>
      <c r="C43" s="24">
        <v>5358.76</v>
      </c>
      <c r="D43" s="24"/>
      <c r="E43" s="24"/>
      <c r="F43" s="24"/>
      <c r="G43" s="24"/>
      <c r="H43" s="159" t="s">
        <v>3727</v>
      </c>
    </row>
    <row r="44" spans="1:8" x14ac:dyDescent="0.2">
      <c r="A44" s="158"/>
      <c r="B44" s="158" t="s">
        <v>413</v>
      </c>
      <c r="C44" s="157">
        <f>SUM(C8:C43)</f>
        <v>170706741.44000003</v>
      </c>
      <c r="D44" s="157">
        <f>SUM(D8:D43)</f>
        <v>0</v>
      </c>
      <c r="E44" s="157">
        <f>SUM(E8:E43)</f>
        <v>0</v>
      </c>
      <c r="F44" s="157">
        <f>SUM(F8:F43)</f>
        <v>0</v>
      </c>
      <c r="G44" s="157">
        <f>SUM(G8:G43)</f>
        <v>0</v>
      </c>
      <c r="H44" s="157"/>
    </row>
    <row r="47" spans="1:8" x14ac:dyDescent="0.2">
      <c r="A47" s="35" t="s">
        <v>412</v>
      </c>
      <c r="B47" s="220"/>
      <c r="C47" s="161"/>
      <c r="D47" s="161"/>
      <c r="E47" s="161"/>
      <c r="F47" s="161"/>
      <c r="G47" s="161"/>
      <c r="H47" s="160" t="s">
        <v>411</v>
      </c>
    </row>
    <row r="48" spans="1:8" x14ac:dyDescent="0.2">
      <c r="A48" s="359"/>
    </row>
    <row r="49" spans="1:8" ht="15" customHeight="1" x14ac:dyDescent="0.2">
      <c r="A49" s="30" t="s">
        <v>102</v>
      </c>
      <c r="B49" s="29" t="s">
        <v>101</v>
      </c>
      <c r="C49" s="27" t="s">
        <v>100</v>
      </c>
      <c r="D49" s="86" t="s">
        <v>231</v>
      </c>
      <c r="E49" s="86" t="s">
        <v>230</v>
      </c>
      <c r="F49" s="86" t="s">
        <v>229</v>
      </c>
      <c r="G49" s="85" t="s">
        <v>228</v>
      </c>
      <c r="H49" s="29" t="s">
        <v>227</v>
      </c>
    </row>
    <row r="50" spans="1:8" x14ac:dyDescent="0.2">
      <c r="A50" s="25"/>
      <c r="B50" s="1225" t="s">
        <v>13593</v>
      </c>
      <c r="C50" s="24"/>
      <c r="D50" s="24"/>
      <c r="E50" s="24"/>
      <c r="F50" s="24"/>
      <c r="G50" s="24"/>
      <c r="H50" s="159"/>
    </row>
    <row r="51" spans="1:8" x14ac:dyDescent="0.2">
      <c r="A51" s="158"/>
      <c r="B51" s="158" t="s">
        <v>410</v>
      </c>
      <c r="C51" s="157">
        <f>SUM(C50:C50)</f>
        <v>0</v>
      </c>
      <c r="D51" s="157">
        <f>SUM(D50:D50)</f>
        <v>0</v>
      </c>
      <c r="E51" s="157">
        <f>SUM(E50:E50)</f>
        <v>0</v>
      </c>
      <c r="F51" s="157">
        <f>SUM(F50:F50)</f>
        <v>0</v>
      </c>
      <c r="G51" s="157">
        <f>SUM(G50:G50)</f>
        <v>0</v>
      </c>
      <c r="H51" s="157"/>
    </row>
  </sheetData>
  <dataValidations count="8">
    <dataValidation allowBlank="1" showInputMessage="1" showErrorMessage="1" prompt="Corresponde al nombre o descripción de la cuenta de acuerdo al Plan de Cuentas emitido por el CONAC." sqref="B7 B49"/>
    <dataValidation allowBlank="1" showInputMessage="1" showErrorMessage="1" prompt="Importe de la cuentas por cobrar con fecha de vencimiento de 1 a 90 días." sqref="D7 D49"/>
    <dataValidation allowBlank="1" showInputMessage="1" showErrorMessage="1" prompt="Importe de la cuentas por cobrar con fecha de vencimiento de 91 a 180 días." sqref="E7 E49"/>
    <dataValidation allowBlank="1" showInputMessage="1" showErrorMessage="1" prompt="Importe de la cuentas por cobrar con fecha de vencimiento de 181 a 365 días." sqref="F7 F49"/>
    <dataValidation allowBlank="1" showInputMessage="1" showErrorMessage="1" prompt="Importe de la cuentas por cobrar con vencimiento mayor a 365 días." sqref="G7 G49"/>
    <dataValidation allowBlank="1" showInputMessage="1" showErrorMessage="1" prompt="Informar sobre la factibilidad de pago." sqref="H7 H49"/>
    <dataValidation allowBlank="1" showInputMessage="1" showErrorMessage="1" prompt="Corresponde al número de la cuenta de acuerdo al Plan de Cuentas emitido por el CONAC (DOF 23/12/2015)." sqref="A7 A49"/>
    <dataValidation allowBlank="1" showInputMessage="1" showErrorMessage="1" prompt="Saldo final de la Información Financiera Trimestral que se presenta (trimestral: 1er, 2do, 3ro. o 4to.)." sqref="C7 C49"/>
  </dataValidations>
  <pageMargins left="0.7" right="0.7" top="0.75" bottom="0.75" header="0.3" footer="0.3"/>
  <pageSetup scale="55"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v>216411001</v>
      </c>
      <c r="B8" s="25" t="s">
        <v>3772</v>
      </c>
      <c r="C8" s="159">
        <v>25062642.370000001</v>
      </c>
      <c r="D8" s="159"/>
      <c r="E8" s="135"/>
    </row>
    <row r="9" spans="1:5" x14ac:dyDescent="0.2">
      <c r="A9" s="172"/>
      <c r="B9" s="172" t="s">
        <v>522</v>
      </c>
      <c r="C9" s="171">
        <f>SUM(C8:C8)</f>
        <v>25062642.370000001</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pageSetUpPr fitToPage="1"/>
  </sheetPr>
  <dimension ref="A1:AB16"/>
  <sheetViews>
    <sheetView topLeftCell="A2" zoomScaleNormal="100" zoomScaleSheetLayoutView="100" workbookViewId="0">
      <selection activeCell="B13" sqref="B13"/>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3773</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97"/>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0" customFormat="1" x14ac:dyDescent="0.2">
      <c r="A13" s="202"/>
      <c r="B13" s="1225" t="s">
        <v>13593</v>
      </c>
      <c r="C13" s="195"/>
      <c r="D13" s="195"/>
      <c r="E13" s="195"/>
      <c r="F13" s="199"/>
      <c r="G13" s="199"/>
      <c r="H13" s="201"/>
      <c r="I13" s="201"/>
      <c r="J13" s="200"/>
      <c r="K13" s="199"/>
      <c r="L13" s="199"/>
      <c r="M13" s="199"/>
      <c r="N13" s="199"/>
      <c r="O13" s="199"/>
      <c r="P13" s="198"/>
      <c r="Q13" s="198"/>
      <c r="R13" s="196"/>
      <c r="S13" s="196"/>
      <c r="T13" s="195"/>
      <c r="U13" s="195"/>
      <c r="V13" s="197"/>
      <c r="W13" s="197"/>
      <c r="X13" s="195"/>
      <c r="Y13" s="195"/>
      <c r="Z13" s="196"/>
      <c r="AA13" s="195"/>
    </row>
    <row r="14" spans="1:28" s="184" customFormat="1" x14ac:dyDescent="0.2">
      <c r="A14" s="194">
        <v>900001</v>
      </c>
      <c r="B14" s="189" t="s">
        <v>533</v>
      </c>
      <c r="C14" s="189"/>
      <c r="D14" s="189"/>
      <c r="E14" s="189"/>
      <c r="F14" s="192">
        <f>SUM(F9:F13)</f>
        <v>0</v>
      </c>
      <c r="G14" s="192">
        <f>SUM(G9:G13)</f>
        <v>0</v>
      </c>
      <c r="H14" s="192">
        <f>SUM(H9:H13)</f>
        <v>0</v>
      </c>
      <c r="I14" s="192">
        <f>SUM(I9:I13)</f>
        <v>0</v>
      </c>
      <c r="J14" s="193"/>
      <c r="K14" s="192">
        <f>SUM(K9:K13)</f>
        <v>0</v>
      </c>
      <c r="L14" s="192">
        <f>SUM(L9:L13)</f>
        <v>0</v>
      </c>
      <c r="M14" s="192">
        <f>SUM(M9:M13)</f>
        <v>0</v>
      </c>
      <c r="N14" s="192">
        <f>SUM(N9:N13)</f>
        <v>0</v>
      </c>
      <c r="O14" s="192">
        <f>SUM(O9:O13)</f>
        <v>0</v>
      </c>
      <c r="P14" s="191"/>
      <c r="Q14" s="189"/>
      <c r="R14" s="189"/>
      <c r="S14" s="190"/>
      <c r="T14" s="189"/>
      <c r="U14" s="189"/>
      <c r="V14" s="189"/>
      <c r="W14" s="189"/>
      <c r="X14" s="189"/>
      <c r="Y14" s="189"/>
      <c r="Z14" s="189"/>
      <c r="AA14" s="189"/>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row r="16" spans="1:28" s="184" customFormat="1" x14ac:dyDescent="0.2">
      <c r="A16" s="125"/>
      <c r="B16" s="185"/>
      <c r="C16" s="185"/>
      <c r="D16" s="185"/>
      <c r="E16" s="185"/>
      <c r="F16" s="188"/>
      <c r="G16" s="188"/>
      <c r="H16" s="188"/>
      <c r="I16" s="188"/>
      <c r="J16" s="188"/>
      <c r="K16" s="188"/>
      <c r="L16" s="188"/>
      <c r="M16" s="188"/>
      <c r="N16" s="188"/>
      <c r="O16" s="188"/>
      <c r="P16" s="187"/>
      <c r="Q16" s="185"/>
      <c r="R16" s="185"/>
      <c r="S16" s="186"/>
      <c r="T16" s="185"/>
      <c r="U16" s="185"/>
      <c r="V16" s="185"/>
      <c r="W16" s="185"/>
      <c r="X16" s="185"/>
      <c r="Y16" s="185"/>
      <c r="Z16" s="185"/>
      <c r="AA16"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A1:D54"/>
  <sheetViews>
    <sheetView zoomScaleNormal="100" zoomScaleSheetLayoutView="100" workbookViewId="0">
      <selection activeCell="B10" sqref="B10"/>
    </sheetView>
  </sheetViews>
  <sheetFormatPr baseColWidth="10" defaultColWidth="12.44140625" defaultRowHeight="10.199999999999999" x14ac:dyDescent="0.2"/>
  <cols>
    <col min="1" max="1" width="19.6640625" style="1" customWidth="1"/>
    <col min="2" max="2" width="50.6640625" style="1" customWidth="1"/>
    <col min="3" max="4" width="17.6640625" style="47" customWidth="1"/>
    <col min="5" max="16384" width="12.44140625" style="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v>417311001</v>
      </c>
      <c r="B8" s="44" t="s">
        <v>3795</v>
      </c>
      <c r="C8" s="42">
        <v>1474434656.4400001</v>
      </c>
      <c r="D8" s="24"/>
    </row>
    <row r="9" spans="1:4" x14ac:dyDescent="0.2">
      <c r="A9" s="44">
        <v>417311002</v>
      </c>
      <c r="B9" s="44" t="s">
        <v>3794</v>
      </c>
      <c r="C9" s="42">
        <v>30699641.379999999</v>
      </c>
      <c r="D9" s="24"/>
    </row>
    <row r="10" spans="1:4" x14ac:dyDescent="0.2">
      <c r="A10" s="44">
        <v>417311003</v>
      </c>
      <c r="B10" s="44" t="s">
        <v>3793</v>
      </c>
      <c r="C10" s="42">
        <v>207597492.06</v>
      </c>
      <c r="D10" s="24"/>
    </row>
    <row r="11" spans="1:4" x14ac:dyDescent="0.2">
      <c r="A11" s="44">
        <v>417311004</v>
      </c>
      <c r="B11" s="44" t="s">
        <v>3792</v>
      </c>
      <c r="C11" s="42">
        <v>893646.5</v>
      </c>
      <c r="D11" s="24"/>
    </row>
    <row r="12" spans="1:4" x14ac:dyDescent="0.2">
      <c r="A12" s="44">
        <v>417311005</v>
      </c>
      <c r="B12" s="44" t="s">
        <v>3791</v>
      </c>
      <c r="C12" s="42">
        <v>8789943.8499999996</v>
      </c>
      <c r="D12" s="24"/>
    </row>
    <row r="13" spans="1:4" x14ac:dyDescent="0.2">
      <c r="A13" s="44">
        <v>417311006</v>
      </c>
      <c r="B13" s="44" t="s">
        <v>3790</v>
      </c>
      <c r="C13" s="42">
        <v>101802.37</v>
      </c>
      <c r="D13" s="24"/>
    </row>
    <row r="14" spans="1:4" x14ac:dyDescent="0.2">
      <c r="A14" s="44">
        <v>417312001</v>
      </c>
      <c r="B14" s="44" t="s">
        <v>3789</v>
      </c>
      <c r="C14" s="42">
        <v>156770251.65000001</v>
      </c>
      <c r="D14" s="24"/>
    </row>
    <row r="15" spans="1:4" x14ac:dyDescent="0.2">
      <c r="A15" s="44">
        <v>417312003</v>
      </c>
      <c r="B15" s="44" t="s">
        <v>3788</v>
      </c>
      <c r="C15" s="42">
        <v>24168598.68</v>
      </c>
      <c r="D15" s="24"/>
    </row>
    <row r="16" spans="1:4" x14ac:dyDescent="0.2">
      <c r="A16" s="44">
        <v>417312004</v>
      </c>
      <c r="B16" s="44" t="s">
        <v>3787</v>
      </c>
      <c r="C16" s="42">
        <v>6514330.9000000004</v>
      </c>
      <c r="D16" s="24"/>
    </row>
    <row r="17" spans="1:4" x14ac:dyDescent="0.2">
      <c r="A17" s="44">
        <v>417312005</v>
      </c>
      <c r="B17" s="44" t="s">
        <v>3786</v>
      </c>
      <c r="C17" s="42">
        <v>22840503</v>
      </c>
      <c r="D17" s="24"/>
    </row>
    <row r="18" spans="1:4" x14ac:dyDescent="0.2">
      <c r="A18" s="44">
        <v>417313001</v>
      </c>
      <c r="B18" s="44" t="s">
        <v>3785</v>
      </c>
      <c r="C18" s="42">
        <v>48236819.939999998</v>
      </c>
      <c r="D18" s="24"/>
    </row>
    <row r="19" spans="1:4" x14ac:dyDescent="0.2">
      <c r="A19" s="44">
        <v>417313002</v>
      </c>
      <c r="B19" s="44" t="s">
        <v>3784</v>
      </c>
      <c r="C19" s="42">
        <v>1229410.27</v>
      </c>
      <c r="D19" s="24"/>
    </row>
    <row r="20" spans="1:4" x14ac:dyDescent="0.2">
      <c r="A20" s="44">
        <v>417313003</v>
      </c>
      <c r="B20" s="44" t="s">
        <v>3783</v>
      </c>
      <c r="C20" s="42">
        <v>7671631.5599999996</v>
      </c>
      <c r="D20" s="24"/>
    </row>
    <row r="21" spans="1:4" x14ac:dyDescent="0.2">
      <c r="A21" s="44">
        <v>417313004</v>
      </c>
      <c r="B21" s="44" t="s">
        <v>3782</v>
      </c>
      <c r="C21" s="42">
        <v>16262213.9</v>
      </c>
      <c r="D21" s="24"/>
    </row>
    <row r="22" spans="1:4" x14ac:dyDescent="0.2">
      <c r="A22" s="44">
        <v>417313005</v>
      </c>
      <c r="B22" s="44" t="s">
        <v>3781</v>
      </c>
      <c r="C22" s="42">
        <v>10997950.27</v>
      </c>
      <c r="D22" s="24"/>
    </row>
    <row r="23" spans="1:4" x14ac:dyDescent="0.2">
      <c r="A23" s="44">
        <v>417313010</v>
      </c>
      <c r="B23" s="44" t="s">
        <v>3780</v>
      </c>
      <c r="C23" s="42">
        <v>408663.8</v>
      </c>
      <c r="D23" s="24"/>
    </row>
    <row r="24" spans="1:4" x14ac:dyDescent="0.2">
      <c r="A24" s="44">
        <v>417313013</v>
      </c>
      <c r="B24" s="44" t="s">
        <v>3779</v>
      </c>
      <c r="C24" s="42">
        <v>36338.879999999997</v>
      </c>
      <c r="D24" s="24"/>
    </row>
    <row r="25" spans="1:4" x14ac:dyDescent="0.2">
      <c r="A25" s="44">
        <v>417313011</v>
      </c>
      <c r="B25" s="44" t="s">
        <v>3778</v>
      </c>
      <c r="C25" s="42">
        <v>750</v>
      </c>
      <c r="D25" s="24"/>
    </row>
    <row r="26" spans="1:4" x14ac:dyDescent="0.2">
      <c r="A26" s="44">
        <v>417313014</v>
      </c>
      <c r="B26" s="44" t="s">
        <v>3777</v>
      </c>
      <c r="C26" s="42">
        <v>133215.85</v>
      </c>
      <c r="D26" s="24"/>
    </row>
    <row r="27" spans="1:4" s="15" customFormat="1" x14ac:dyDescent="0.2">
      <c r="A27" s="63"/>
      <c r="B27" s="63" t="s">
        <v>598</v>
      </c>
      <c r="C27" s="39">
        <f>SUM(C8:C26)</f>
        <v>2017787861.3000002</v>
      </c>
      <c r="D27" s="51"/>
    </row>
    <row r="28" spans="1:4" s="15" customFormat="1" x14ac:dyDescent="0.2">
      <c r="A28" s="126"/>
      <c r="B28" s="126"/>
      <c r="C28" s="18"/>
      <c r="D28" s="18"/>
    </row>
    <row r="29" spans="1:4" s="15" customFormat="1" x14ac:dyDescent="0.2">
      <c r="A29" s="126"/>
      <c r="B29" s="126"/>
      <c r="C29" s="18"/>
      <c r="D29" s="18"/>
    </row>
    <row r="30" spans="1:4" x14ac:dyDescent="0.2">
      <c r="A30" s="37"/>
      <c r="B30" s="37"/>
      <c r="C30" s="224"/>
      <c r="D30" s="224"/>
    </row>
    <row r="31" spans="1:4" ht="21.75" customHeight="1" x14ac:dyDescent="0.2">
      <c r="A31" s="143" t="s">
        <v>597</v>
      </c>
      <c r="B31" s="143"/>
      <c r="C31" s="228"/>
      <c r="D31" s="32" t="s">
        <v>596</v>
      </c>
    </row>
    <row r="32" spans="1:4" x14ac:dyDescent="0.2">
      <c r="A32" s="149"/>
      <c r="B32" s="149"/>
      <c r="C32" s="150"/>
      <c r="D32" s="227"/>
    </row>
    <row r="33" spans="1:4" ht="15" customHeight="1" x14ac:dyDescent="0.2">
      <c r="A33" s="30" t="s">
        <v>102</v>
      </c>
      <c r="B33" s="29" t="s">
        <v>101</v>
      </c>
      <c r="C33" s="27" t="s">
        <v>100</v>
      </c>
      <c r="D33" s="27" t="s">
        <v>227</v>
      </c>
    </row>
    <row r="34" spans="1:4" x14ac:dyDescent="0.2">
      <c r="A34" s="44">
        <v>421213001</v>
      </c>
      <c r="B34" s="44" t="s">
        <v>3776</v>
      </c>
      <c r="C34" s="42">
        <v>5553000</v>
      </c>
      <c r="D34" s="24"/>
    </row>
    <row r="35" spans="1:4" x14ac:dyDescent="0.2">
      <c r="A35" s="44">
        <v>421311001</v>
      </c>
      <c r="B35" s="44" t="s">
        <v>3775</v>
      </c>
      <c r="C35" s="42">
        <v>2013363.6</v>
      </c>
      <c r="D35" s="24"/>
    </row>
    <row r="36" spans="1:4" x14ac:dyDescent="0.2">
      <c r="A36" s="44">
        <v>421311004</v>
      </c>
      <c r="B36" s="44" t="s">
        <v>3774</v>
      </c>
      <c r="C36" s="42">
        <v>86903.01</v>
      </c>
      <c r="D36" s="24"/>
    </row>
    <row r="37" spans="1:4" x14ac:dyDescent="0.2">
      <c r="A37" s="63"/>
      <c r="B37" s="63" t="s">
        <v>569</v>
      </c>
      <c r="C37" s="39">
        <f>SUM(C34:C36)</f>
        <v>7653266.6099999994</v>
      </c>
      <c r="D37" s="51"/>
    </row>
    <row r="38" spans="1:4" x14ac:dyDescent="0.2">
      <c r="A38" s="37"/>
      <c r="B38" s="37"/>
      <c r="C38" s="224"/>
      <c r="D38" s="224"/>
    </row>
    <row r="39" spans="1:4" x14ac:dyDescent="0.2">
      <c r="A39" s="37"/>
      <c r="B39" s="37"/>
      <c r="C39" s="224"/>
      <c r="D39" s="224"/>
    </row>
    <row r="40" spans="1:4" x14ac:dyDescent="0.2">
      <c r="A40" s="37"/>
      <c r="B40" s="37"/>
      <c r="C40" s="224"/>
      <c r="D40" s="224"/>
    </row>
    <row r="41" spans="1:4" x14ac:dyDescent="0.2">
      <c r="A41" s="37"/>
      <c r="B41" s="37"/>
      <c r="C41" s="224"/>
      <c r="D41" s="224"/>
    </row>
    <row r="42" spans="1:4" x14ac:dyDescent="0.2">
      <c r="A42" s="37"/>
      <c r="B42" s="37"/>
      <c r="C42" s="224"/>
      <c r="D42" s="224"/>
    </row>
    <row r="43" spans="1:4" x14ac:dyDescent="0.2">
      <c r="A43" s="37"/>
      <c r="B43" s="37"/>
      <c r="C43" s="224"/>
      <c r="D43" s="224"/>
    </row>
    <row r="44" spans="1:4" x14ac:dyDescent="0.2">
      <c r="A44" s="37"/>
      <c r="B44" s="37"/>
      <c r="C44" s="224"/>
      <c r="D44" s="224"/>
    </row>
    <row r="45" spans="1:4" x14ac:dyDescent="0.2">
      <c r="A45" s="37"/>
      <c r="B45" s="37"/>
      <c r="C45" s="224"/>
      <c r="D45" s="224"/>
    </row>
    <row r="46" spans="1:4" x14ac:dyDescent="0.2">
      <c r="A46" s="37"/>
      <c r="B46" s="37"/>
      <c r="C46" s="224"/>
      <c r="D46" s="224"/>
    </row>
    <row r="47" spans="1:4" x14ac:dyDescent="0.2">
      <c r="A47" s="37"/>
      <c r="B47" s="37"/>
      <c r="C47" s="224"/>
      <c r="D47" s="224"/>
    </row>
    <row r="48" spans="1:4" x14ac:dyDescent="0.2">
      <c r="A48" s="37"/>
      <c r="B48" s="37"/>
      <c r="C48" s="224"/>
      <c r="D48" s="224"/>
    </row>
    <row r="49" spans="1:4" x14ac:dyDescent="0.2">
      <c r="A49" s="37"/>
      <c r="B49" s="37"/>
      <c r="C49" s="224"/>
      <c r="D49" s="224"/>
    </row>
    <row r="50" spans="1:4" x14ac:dyDescent="0.2">
      <c r="A50" s="37"/>
      <c r="B50" s="37"/>
      <c r="C50" s="224"/>
      <c r="D50" s="224"/>
    </row>
    <row r="51" spans="1:4" x14ac:dyDescent="0.2">
      <c r="A51" s="37"/>
      <c r="B51" s="37"/>
      <c r="C51" s="224"/>
      <c r="D51" s="224"/>
    </row>
    <row r="52" spans="1:4" x14ac:dyDescent="0.2">
      <c r="A52" s="37"/>
      <c r="B52" s="37"/>
      <c r="C52" s="224"/>
      <c r="D52" s="224"/>
    </row>
    <row r="53" spans="1:4" x14ac:dyDescent="0.2">
      <c r="A53" s="37"/>
      <c r="B53" s="37"/>
      <c r="C53" s="224"/>
      <c r="D53" s="224"/>
    </row>
    <row r="54" spans="1:4" x14ac:dyDescent="0.2">
      <c r="A54" s="37"/>
      <c r="B54" s="37"/>
      <c r="C54" s="224"/>
      <c r="D54" s="224"/>
    </row>
  </sheetData>
  <dataValidations count="4">
    <dataValidation allowBlank="1" showInputMessage="1" showErrorMessage="1" prompt="Características cualitativas significativas que les impacten financieramente." sqref="D7 D33"/>
    <dataValidation allowBlank="1" showInputMessage="1" showErrorMessage="1" prompt="Corresponde al nombre o descripción de la cuenta de acuerdo al Plan de Cuentas emitido por el CONAC." sqref="B7 B33"/>
    <dataValidation allowBlank="1" showInputMessage="1" showErrorMessage="1" prompt="Corresponde al número de la cuenta de acuerdo al Plan de Cuentas emitido por el CONAC (DOF 23/12/2015)." sqref="A7 A33"/>
    <dataValidation allowBlank="1" showInputMessage="1" showErrorMessage="1" prompt="Saldo final de la Información Financiera Trimestral que se presenta (trimestral: 1er, 2do, 3ro. o 4to.)." sqref="C7 C33"/>
  </dataValidations>
  <pageMargins left="0.70866141732283472" right="0.70866141732283472" top="0.98425196850393704" bottom="0.98425196850393704" header="0.31496062992125984" footer="0.31496062992125984"/>
  <pageSetup scale="7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pageSetUpPr fitToPage="1"/>
  </sheetPr>
  <dimension ref="A1:E15"/>
  <sheetViews>
    <sheetView zoomScaleNormal="100" zoomScaleSheetLayoutView="100" workbookViewId="0">
      <selection activeCell="B15" sqref="A15:XFD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v>431111001</v>
      </c>
      <c r="B8" s="234" t="s">
        <v>3801</v>
      </c>
      <c r="C8" s="233">
        <v>95856594.370000005</v>
      </c>
      <c r="D8" s="232"/>
      <c r="E8" s="232"/>
    </row>
    <row r="9" spans="1:5" x14ac:dyDescent="0.2">
      <c r="A9" s="234">
        <v>431111002</v>
      </c>
      <c r="B9" s="234" t="s">
        <v>3800</v>
      </c>
      <c r="C9" s="233">
        <v>774775.17</v>
      </c>
      <c r="D9" s="232"/>
      <c r="E9" s="232"/>
    </row>
    <row r="10" spans="1:5" x14ac:dyDescent="0.2">
      <c r="A10" s="234">
        <v>431111003</v>
      </c>
      <c r="B10" s="234" t="s">
        <v>3799</v>
      </c>
      <c r="C10" s="233">
        <v>22531612</v>
      </c>
      <c r="D10" s="232"/>
      <c r="E10" s="232"/>
    </row>
    <row r="11" spans="1:5" x14ac:dyDescent="0.2">
      <c r="A11" s="234">
        <v>439211001</v>
      </c>
      <c r="B11" s="234" t="s">
        <v>3798</v>
      </c>
      <c r="C11" s="233">
        <v>1044738.38</v>
      </c>
      <c r="D11" s="232"/>
      <c r="E11" s="232"/>
    </row>
    <row r="12" spans="1:5" x14ac:dyDescent="0.2">
      <c r="A12" s="234">
        <v>439311001</v>
      </c>
      <c r="B12" s="234" t="s">
        <v>3797</v>
      </c>
      <c r="C12" s="233">
        <v>757196.79</v>
      </c>
      <c r="D12" s="232"/>
      <c r="E12" s="232"/>
    </row>
    <row r="13" spans="1:5" x14ac:dyDescent="0.2">
      <c r="A13" s="234">
        <v>439911004</v>
      </c>
      <c r="B13" s="234" t="s">
        <v>3779</v>
      </c>
      <c r="C13" s="233">
        <v>495943.25</v>
      </c>
      <c r="D13" s="232"/>
      <c r="E13" s="232"/>
    </row>
    <row r="14" spans="1:5" x14ac:dyDescent="0.2">
      <c r="A14" s="234">
        <v>439911006</v>
      </c>
      <c r="B14" s="234" t="s">
        <v>3796</v>
      </c>
      <c r="C14" s="233">
        <v>5494041.0599999996</v>
      </c>
      <c r="D14" s="232"/>
      <c r="E14" s="232"/>
    </row>
    <row r="15" spans="1:5" x14ac:dyDescent="0.2">
      <c r="A15" s="231"/>
      <c r="B15" s="63" t="s">
        <v>710</v>
      </c>
      <c r="C15" s="21">
        <f>SUM(C8:C14)</f>
        <v>126954901.02000001</v>
      </c>
      <c r="D15" s="230"/>
      <c r="E15"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H160"/>
  <sheetViews>
    <sheetView zoomScaleNormal="100" zoomScaleSheetLayoutView="100" workbookViewId="0">
      <selection activeCell="C2" sqref="C2"/>
    </sheetView>
  </sheetViews>
  <sheetFormatPr baseColWidth="10" defaultColWidth="11.44140625" defaultRowHeight="10.199999999999999" x14ac:dyDescent="0.2"/>
  <cols>
    <col min="1" max="1" width="20.6640625" style="37" customWidth="1"/>
    <col min="2" max="2" width="50.6640625" style="37" bestFit="1" customWidth="1"/>
    <col min="3" max="3" width="13" style="224" bestFit="1" customWidth="1"/>
    <col min="4" max="4" width="8.5546875" style="239" bestFit="1" customWidth="1"/>
    <col min="5" max="5" width="59.5546875" style="238" bestFit="1" customWidth="1"/>
    <col min="6" max="8" width="11.44140625" style="37"/>
    <col min="9" max="16384" width="11.44140625" style="1"/>
  </cols>
  <sheetData>
    <row r="1" spans="1:8" s="79" customFormat="1" ht="11.25" x14ac:dyDescent="0.2">
      <c r="A1" s="155" t="s">
        <v>115</v>
      </c>
      <c r="B1" s="155"/>
      <c r="C1" s="154"/>
      <c r="D1" s="254"/>
      <c r="E1" s="61"/>
    </row>
    <row r="2" spans="1:8" s="79" customFormat="1" ht="11.25" x14ac:dyDescent="0.2">
      <c r="A2" s="155" t="s">
        <v>42</v>
      </c>
      <c r="B2" s="155"/>
      <c r="C2" s="154"/>
      <c r="D2" s="254"/>
      <c r="E2" s="253"/>
    </row>
    <row r="3" spans="1:8" s="79" customFormat="1" ht="11.25" x14ac:dyDescent="0.2">
      <c r="C3" s="154"/>
      <c r="D3" s="254"/>
      <c r="E3" s="253"/>
    </row>
    <row r="4" spans="1:8" s="79" customFormat="1" ht="11.25" x14ac:dyDescent="0.2">
      <c r="C4" s="154"/>
      <c r="D4" s="254"/>
      <c r="E4" s="253"/>
    </row>
    <row r="5" spans="1:8" s="79" customFormat="1" ht="11.25" x14ac:dyDescent="0.2">
      <c r="A5" s="35" t="s">
        <v>1016</v>
      </c>
      <c r="B5" s="35"/>
      <c r="C5" s="154"/>
      <c r="D5" s="252"/>
      <c r="E5" s="251" t="s">
        <v>1015</v>
      </c>
    </row>
    <row r="6" spans="1:8" ht="11.25" x14ac:dyDescent="0.2">
      <c r="A6" s="60"/>
      <c r="B6" s="60"/>
      <c r="C6" s="58"/>
      <c r="D6" s="250"/>
      <c r="E6" s="57"/>
      <c r="F6" s="1"/>
      <c r="G6" s="1"/>
      <c r="H6" s="1"/>
    </row>
    <row r="7" spans="1:8" ht="11.25" x14ac:dyDescent="0.2">
      <c r="A7" s="30" t="s">
        <v>102</v>
      </c>
      <c r="B7" s="29" t="s">
        <v>101</v>
      </c>
      <c r="C7" s="27" t="s">
        <v>100</v>
      </c>
      <c r="D7" s="249" t="s">
        <v>1014</v>
      </c>
      <c r="E7" s="248" t="s">
        <v>1013</v>
      </c>
      <c r="F7" s="1"/>
      <c r="G7" s="1"/>
      <c r="H7" s="1"/>
    </row>
    <row r="8" spans="1:8" ht="11.25" x14ac:dyDescent="0.2">
      <c r="A8" s="44">
        <v>511111001</v>
      </c>
      <c r="B8" s="44" t="s">
        <v>3937</v>
      </c>
      <c r="C8" s="64">
        <v>97555817.570000023</v>
      </c>
      <c r="D8" s="246">
        <f t="shared" ref="D8:D39" si="0">+C8/$C$159</f>
        <v>5.7372158626321057E-2</v>
      </c>
      <c r="E8" s="245"/>
    </row>
    <row r="9" spans="1:8" ht="11.25" x14ac:dyDescent="0.2">
      <c r="A9" s="44">
        <v>511111002</v>
      </c>
      <c r="B9" s="44" t="s">
        <v>3936</v>
      </c>
      <c r="C9" s="64">
        <v>67806723.610000014</v>
      </c>
      <c r="D9" s="246">
        <f t="shared" si="0"/>
        <v>3.9876843839606491E-2</v>
      </c>
      <c r="E9" s="245"/>
    </row>
    <row r="10" spans="1:8" ht="11.25" x14ac:dyDescent="0.2">
      <c r="A10" s="44">
        <v>511211001</v>
      </c>
      <c r="B10" s="44" t="s">
        <v>3937</v>
      </c>
      <c r="C10" s="64">
        <v>4583384.0599999996</v>
      </c>
      <c r="D10" s="246">
        <f t="shared" si="0"/>
        <v>2.695468541863109E-3</v>
      </c>
      <c r="E10" s="245"/>
    </row>
    <row r="11" spans="1:8" ht="11.25" x14ac:dyDescent="0.2">
      <c r="A11" s="44">
        <v>511211002</v>
      </c>
      <c r="B11" s="44" t="s">
        <v>3936</v>
      </c>
      <c r="C11" s="64">
        <v>2402430.08</v>
      </c>
      <c r="D11" s="246">
        <f t="shared" si="0"/>
        <v>1.4128588440100462E-3</v>
      </c>
      <c r="E11" s="245"/>
    </row>
    <row r="12" spans="1:8" ht="11.25" x14ac:dyDescent="0.2">
      <c r="A12" s="44">
        <v>511311001</v>
      </c>
      <c r="B12" s="44" t="s">
        <v>1004</v>
      </c>
      <c r="C12" s="64">
        <v>10813623.209999999</v>
      </c>
      <c r="D12" s="246">
        <f t="shared" si="0"/>
        <v>6.3594455111221403E-3</v>
      </c>
      <c r="E12" s="245"/>
    </row>
    <row r="13" spans="1:8" ht="11.25" x14ac:dyDescent="0.2">
      <c r="A13" s="44">
        <v>511311002</v>
      </c>
      <c r="B13" s="44" t="s">
        <v>1002</v>
      </c>
      <c r="C13" s="64">
        <v>1156189.73</v>
      </c>
      <c r="D13" s="246">
        <f t="shared" si="0"/>
        <v>6.7995022997051693E-4</v>
      </c>
      <c r="E13" s="245"/>
    </row>
    <row r="14" spans="1:8" ht="11.25" x14ac:dyDescent="0.2">
      <c r="A14" s="44">
        <v>511311003</v>
      </c>
      <c r="B14" s="44" t="s">
        <v>3935</v>
      </c>
      <c r="C14" s="64">
        <v>21532379.580000002</v>
      </c>
      <c r="D14" s="246">
        <f t="shared" si="0"/>
        <v>1.2663100239813983E-2</v>
      </c>
      <c r="E14" s="245"/>
    </row>
    <row r="15" spans="1:8" ht="11.25" x14ac:dyDescent="0.2">
      <c r="A15" s="44">
        <v>511312001</v>
      </c>
      <c r="B15" s="44" t="s">
        <v>3934</v>
      </c>
      <c r="C15" s="64">
        <v>20663794.370000008</v>
      </c>
      <c r="D15" s="246">
        <f t="shared" si="0"/>
        <v>1.21522889966727E-2</v>
      </c>
      <c r="E15" s="245"/>
    </row>
    <row r="16" spans="1:8" ht="11.25" x14ac:dyDescent="0.2">
      <c r="A16" s="44">
        <v>511313001</v>
      </c>
      <c r="B16" s="44" t="s">
        <v>3933</v>
      </c>
      <c r="C16" s="64">
        <v>1156334.4600000002</v>
      </c>
      <c r="D16" s="246">
        <f t="shared" si="0"/>
        <v>6.8003534506385353E-4</v>
      </c>
      <c r="E16" s="245"/>
    </row>
    <row r="17" spans="1:5" ht="11.25" x14ac:dyDescent="0.2">
      <c r="A17" s="44">
        <v>511411001</v>
      </c>
      <c r="B17" s="44" t="s">
        <v>2146</v>
      </c>
      <c r="C17" s="64">
        <v>30664672.040000003</v>
      </c>
      <c r="D17" s="246">
        <f t="shared" si="0"/>
        <v>1.8033762335502222E-2</v>
      </c>
      <c r="E17" s="245"/>
    </row>
    <row r="18" spans="1:5" ht="11.25" x14ac:dyDescent="0.2">
      <c r="A18" s="44">
        <v>511412001</v>
      </c>
      <c r="B18" s="44" t="s">
        <v>476</v>
      </c>
      <c r="C18" s="64">
        <v>11955972.639999993</v>
      </c>
      <c r="D18" s="246">
        <f t="shared" si="0"/>
        <v>7.0312563199200918E-3</v>
      </c>
      <c r="E18" s="245"/>
    </row>
    <row r="19" spans="1:5" ht="11.25" x14ac:dyDescent="0.2">
      <c r="A19" s="44">
        <v>511413001</v>
      </c>
      <c r="B19" s="44" t="s">
        <v>3761</v>
      </c>
      <c r="C19" s="64">
        <v>4782389.0599999996</v>
      </c>
      <c r="D19" s="246">
        <f t="shared" si="0"/>
        <v>2.812502530320421E-3</v>
      </c>
      <c r="E19" s="245"/>
    </row>
    <row r="20" spans="1:5" ht="11.25" x14ac:dyDescent="0.2">
      <c r="A20" s="44">
        <v>511511002</v>
      </c>
      <c r="B20" s="44" t="s">
        <v>3932</v>
      </c>
      <c r="C20" s="64">
        <v>5318180.07</v>
      </c>
      <c r="D20" s="246">
        <f t="shared" si="0"/>
        <v>3.1275989293047262E-3</v>
      </c>
      <c r="E20" s="245"/>
    </row>
    <row r="21" spans="1:5" ht="11.25" x14ac:dyDescent="0.2">
      <c r="A21" s="44">
        <v>511512001</v>
      </c>
      <c r="B21" s="44" t="s">
        <v>988</v>
      </c>
      <c r="C21" s="64">
        <v>2788211.5499999993</v>
      </c>
      <c r="D21" s="246">
        <f t="shared" si="0"/>
        <v>1.639735274788292E-3</v>
      </c>
      <c r="E21" s="245"/>
    </row>
    <row r="22" spans="1:5" ht="11.25" x14ac:dyDescent="0.2">
      <c r="A22" s="44">
        <v>511512002</v>
      </c>
      <c r="B22" s="44" t="s">
        <v>3931</v>
      </c>
      <c r="C22" s="64">
        <v>8930525.8300000001</v>
      </c>
      <c r="D22" s="246">
        <f t="shared" si="0"/>
        <v>5.2520040044518835E-3</v>
      </c>
      <c r="E22" s="245"/>
    </row>
    <row r="23" spans="1:5" ht="11.25" x14ac:dyDescent="0.2">
      <c r="A23" s="44">
        <v>511513001</v>
      </c>
      <c r="B23" s="44" t="s">
        <v>3930</v>
      </c>
      <c r="C23" s="64">
        <v>250764</v>
      </c>
      <c r="D23" s="246">
        <f t="shared" si="0"/>
        <v>1.4747323475043037E-4</v>
      </c>
      <c r="E23" s="245"/>
    </row>
    <row r="24" spans="1:5" ht="11.25" x14ac:dyDescent="0.2">
      <c r="A24" s="44">
        <v>511513002</v>
      </c>
      <c r="B24" s="44" t="s">
        <v>3929</v>
      </c>
      <c r="C24" s="64">
        <v>210437.24999999991</v>
      </c>
      <c r="D24" s="246">
        <f t="shared" si="0"/>
        <v>1.237572457349739E-4</v>
      </c>
      <c r="E24" s="245"/>
    </row>
    <row r="25" spans="1:5" ht="11.25" x14ac:dyDescent="0.2">
      <c r="A25" s="44">
        <v>511514001</v>
      </c>
      <c r="B25" s="44" t="s">
        <v>3928</v>
      </c>
      <c r="C25" s="64">
        <v>27351928.589999989</v>
      </c>
      <c r="D25" s="246">
        <f t="shared" si="0"/>
        <v>1.6085552096114581E-2</v>
      </c>
      <c r="E25" s="245"/>
    </row>
    <row r="26" spans="1:5" ht="11.25" x14ac:dyDescent="0.2">
      <c r="A26" s="44">
        <v>511514002</v>
      </c>
      <c r="B26" s="44" t="s">
        <v>3927</v>
      </c>
      <c r="C26" s="64">
        <v>750632.47999999986</v>
      </c>
      <c r="D26" s="246">
        <f t="shared" si="0"/>
        <v>4.414437476445491E-4</v>
      </c>
      <c r="E26" s="245"/>
    </row>
    <row r="27" spans="1:5" ht="11.25" x14ac:dyDescent="0.2">
      <c r="A27" s="44">
        <v>511514003</v>
      </c>
      <c r="B27" s="44" t="s">
        <v>3926</v>
      </c>
      <c r="C27" s="64">
        <v>2376465.5</v>
      </c>
      <c r="D27" s="246">
        <f t="shared" si="0"/>
        <v>1.3975891856797583E-3</v>
      </c>
      <c r="E27" s="245"/>
    </row>
    <row r="28" spans="1:5" ht="11.25" x14ac:dyDescent="0.2">
      <c r="A28" s="44">
        <v>511514004</v>
      </c>
      <c r="B28" s="44" t="s">
        <v>3925</v>
      </c>
      <c r="C28" s="64">
        <v>117620.76000000004</v>
      </c>
      <c r="D28" s="246">
        <f t="shared" si="0"/>
        <v>6.9172265361072709E-5</v>
      </c>
      <c r="E28" s="245"/>
    </row>
    <row r="29" spans="1:5" ht="11.25" x14ac:dyDescent="0.2">
      <c r="A29" s="44">
        <v>511514005</v>
      </c>
      <c r="B29" s="44" t="s">
        <v>3924</v>
      </c>
      <c r="C29" s="64">
        <v>1585039.7799999998</v>
      </c>
      <c r="D29" s="246">
        <f t="shared" si="0"/>
        <v>9.3215510824803602E-4</v>
      </c>
      <c r="E29" s="245"/>
    </row>
    <row r="30" spans="1:5" ht="11.25" x14ac:dyDescent="0.2">
      <c r="A30" s="44">
        <v>511514006</v>
      </c>
      <c r="B30" s="44" t="s">
        <v>3923</v>
      </c>
      <c r="C30" s="64">
        <v>3156174.55</v>
      </c>
      <c r="D30" s="246">
        <f t="shared" si="0"/>
        <v>1.8561327396495666E-3</v>
      </c>
      <c r="E30" s="245"/>
    </row>
    <row r="31" spans="1:5" ht="11.25" x14ac:dyDescent="0.2">
      <c r="A31" s="44">
        <v>511514008</v>
      </c>
      <c r="B31" s="44" t="s">
        <v>3922</v>
      </c>
      <c r="C31" s="64">
        <v>1745484.0400000007</v>
      </c>
      <c r="D31" s="246">
        <f t="shared" si="0"/>
        <v>1.0265116906096956E-3</v>
      </c>
      <c r="E31" s="245"/>
    </row>
    <row r="32" spans="1:5" ht="11.25" x14ac:dyDescent="0.2">
      <c r="A32" s="44">
        <v>511515001</v>
      </c>
      <c r="B32" s="44" t="s">
        <v>3921</v>
      </c>
      <c r="C32" s="64">
        <v>558223.99999999988</v>
      </c>
      <c r="D32" s="246">
        <f t="shared" si="0"/>
        <v>3.2828914435614455E-4</v>
      </c>
      <c r="E32" s="245"/>
    </row>
    <row r="33" spans="1:5" ht="11.25" x14ac:dyDescent="0.2">
      <c r="A33" s="44">
        <v>511516003</v>
      </c>
      <c r="B33" s="44" t="s">
        <v>3920</v>
      </c>
      <c r="C33" s="64">
        <v>3451078.4800000009</v>
      </c>
      <c r="D33" s="246">
        <f t="shared" si="0"/>
        <v>2.0295644782472705E-3</v>
      </c>
      <c r="E33" s="245"/>
    </row>
    <row r="34" spans="1:5" ht="11.25" x14ac:dyDescent="0.2">
      <c r="A34" s="44">
        <v>511515002</v>
      </c>
      <c r="B34" s="44" t="s">
        <v>3919</v>
      </c>
      <c r="C34" s="64">
        <v>46479.24000000002</v>
      </c>
      <c r="D34" s="246">
        <f t="shared" si="0"/>
        <v>2.7334242042484555E-5</v>
      </c>
      <c r="E34" s="245"/>
    </row>
    <row r="35" spans="1:5" ht="11.25" x14ac:dyDescent="0.2">
      <c r="A35" s="44">
        <v>511611001</v>
      </c>
      <c r="B35" s="44" t="s">
        <v>3918</v>
      </c>
      <c r="C35" s="64">
        <v>11578473.930000002</v>
      </c>
      <c r="D35" s="246">
        <f t="shared" si="0"/>
        <v>6.8092509448350975E-3</v>
      </c>
      <c r="E35" s="245"/>
    </row>
    <row r="36" spans="1:5" ht="11.25" x14ac:dyDescent="0.2">
      <c r="A36" s="44">
        <v>511611002</v>
      </c>
      <c r="B36" s="44" t="s">
        <v>3917</v>
      </c>
      <c r="C36" s="64">
        <v>10833670.289999999</v>
      </c>
      <c r="D36" s="246">
        <f t="shared" si="0"/>
        <v>6.3712351130382873E-3</v>
      </c>
      <c r="E36" s="245"/>
    </row>
    <row r="37" spans="1:5" ht="11.25" x14ac:dyDescent="0.2">
      <c r="A37" s="44">
        <v>512111001</v>
      </c>
      <c r="B37" s="44" t="s">
        <v>3916</v>
      </c>
      <c r="C37" s="64">
        <v>264054.93</v>
      </c>
      <c r="D37" s="246">
        <f t="shared" si="0"/>
        <v>1.5528957377812787E-4</v>
      </c>
      <c r="E37" s="245"/>
    </row>
    <row r="38" spans="1:5" ht="11.25" x14ac:dyDescent="0.2">
      <c r="A38" s="44">
        <v>512114001</v>
      </c>
      <c r="B38" s="44" t="s">
        <v>3915</v>
      </c>
      <c r="C38" s="64">
        <v>873793.66000000015</v>
      </c>
      <c r="D38" s="246">
        <f t="shared" si="0"/>
        <v>5.1387431028623637E-4</v>
      </c>
      <c r="E38" s="245"/>
    </row>
    <row r="39" spans="1:5" ht="11.25" x14ac:dyDescent="0.2">
      <c r="A39" s="44">
        <v>512115001</v>
      </c>
      <c r="B39" s="44" t="s">
        <v>3914</v>
      </c>
      <c r="C39" s="64">
        <v>2147400</v>
      </c>
      <c r="D39" s="246">
        <f t="shared" si="0"/>
        <v>1.2628767458768969E-3</v>
      </c>
      <c r="E39" s="245"/>
    </row>
    <row r="40" spans="1:5" ht="11.25" x14ac:dyDescent="0.2">
      <c r="A40" s="44">
        <v>512116001</v>
      </c>
      <c r="B40" s="44" t="s">
        <v>3913</v>
      </c>
      <c r="C40" s="64">
        <v>378971.9599999999</v>
      </c>
      <c r="D40" s="246">
        <f t="shared" ref="D40:D71" si="1">+C40/$C$159</f>
        <v>2.2287178710225829E-4</v>
      </c>
      <c r="E40" s="245"/>
    </row>
    <row r="41" spans="1:5" ht="11.25" x14ac:dyDescent="0.2">
      <c r="A41" s="44">
        <v>512119001</v>
      </c>
      <c r="B41" s="44" t="s">
        <v>3912</v>
      </c>
      <c r="C41" s="64">
        <v>5339056.21</v>
      </c>
      <c r="D41" s="246">
        <f t="shared" si="1"/>
        <v>3.1398760978572408E-3</v>
      </c>
      <c r="E41" s="245"/>
    </row>
    <row r="42" spans="1:5" ht="11.25" x14ac:dyDescent="0.2">
      <c r="A42" s="44">
        <v>512112001</v>
      </c>
      <c r="B42" s="44" t="s">
        <v>3911</v>
      </c>
      <c r="C42" s="64">
        <v>1685.72</v>
      </c>
      <c r="D42" s="246">
        <f t="shared" si="1"/>
        <v>9.9136471456626742E-7</v>
      </c>
      <c r="E42" s="245"/>
    </row>
    <row r="43" spans="1:5" ht="11.25" x14ac:dyDescent="0.2">
      <c r="A43" s="44">
        <v>512118001</v>
      </c>
      <c r="B43" s="44" t="s">
        <v>3910</v>
      </c>
      <c r="C43" s="64">
        <v>1430</v>
      </c>
      <c r="D43" s="246">
        <f t="shared" si="1"/>
        <v>8.409768774350203E-7</v>
      </c>
      <c r="E43" s="245"/>
    </row>
    <row r="44" spans="1:5" ht="11.25" x14ac:dyDescent="0.2">
      <c r="A44" s="44">
        <v>512411001</v>
      </c>
      <c r="B44" s="44" t="s">
        <v>3909</v>
      </c>
      <c r="C44" s="64">
        <v>4392203.5399999991</v>
      </c>
      <c r="D44" s="246">
        <f t="shared" si="1"/>
        <v>2.5830360965931761E-3</v>
      </c>
      <c r="E44" s="245"/>
    </row>
    <row r="45" spans="1:5" ht="11.25" x14ac:dyDescent="0.2">
      <c r="A45" s="44">
        <v>512412001</v>
      </c>
      <c r="B45" s="44" t="s">
        <v>3908</v>
      </c>
      <c r="C45" s="64">
        <v>1193047.3699999999</v>
      </c>
      <c r="D45" s="246">
        <f t="shared" si="1"/>
        <v>7.0162605024801626E-4</v>
      </c>
      <c r="E45" s="245"/>
    </row>
    <row r="46" spans="1:5" ht="11.25" x14ac:dyDescent="0.2">
      <c r="A46" s="44">
        <v>512414001</v>
      </c>
      <c r="B46" s="44" t="s">
        <v>3907</v>
      </c>
      <c r="C46" s="64">
        <v>40732.300000000003</v>
      </c>
      <c r="D46" s="246">
        <f t="shared" si="1"/>
        <v>2.3954491234088449E-5</v>
      </c>
      <c r="E46" s="245"/>
    </row>
    <row r="47" spans="1:5" ht="11.25" x14ac:dyDescent="0.2">
      <c r="A47" s="44">
        <v>512416001</v>
      </c>
      <c r="B47" s="44" t="s">
        <v>3345</v>
      </c>
      <c r="C47" s="64">
        <v>1889410.8499999999</v>
      </c>
      <c r="D47" s="246">
        <f t="shared" si="1"/>
        <v>1.1111544313460473E-3</v>
      </c>
      <c r="E47" s="245"/>
    </row>
    <row r="48" spans="1:5" ht="11.25" x14ac:dyDescent="0.2">
      <c r="A48" s="44">
        <v>512417001</v>
      </c>
      <c r="B48" s="44" t="s">
        <v>3906</v>
      </c>
      <c r="C48" s="64">
        <v>5278328.0199999996</v>
      </c>
      <c r="D48" s="246">
        <f t="shared" si="1"/>
        <v>3.1041621093268346E-3</v>
      </c>
      <c r="E48" s="245"/>
    </row>
    <row r="49" spans="1:5" ht="11.25" x14ac:dyDescent="0.2">
      <c r="A49" s="44">
        <v>512418001</v>
      </c>
      <c r="B49" s="44" t="s">
        <v>3905</v>
      </c>
      <c r="C49" s="64">
        <v>9101759.3999999985</v>
      </c>
      <c r="D49" s="246">
        <f t="shared" si="1"/>
        <v>5.3527057338299605E-3</v>
      </c>
      <c r="E49" s="245"/>
    </row>
    <row r="50" spans="1:5" ht="11.25" x14ac:dyDescent="0.2">
      <c r="A50" s="44">
        <v>512419001</v>
      </c>
      <c r="B50" s="44" t="s">
        <v>3904</v>
      </c>
      <c r="C50" s="64">
        <v>628046.26</v>
      </c>
      <c r="D50" s="246">
        <f t="shared" si="1"/>
        <v>3.6935131651716287E-4</v>
      </c>
      <c r="E50" s="245"/>
    </row>
    <row r="51" spans="1:5" ht="11.25" x14ac:dyDescent="0.2">
      <c r="A51" s="44">
        <v>512419002</v>
      </c>
      <c r="B51" s="44" t="s">
        <v>3903</v>
      </c>
      <c r="C51" s="64">
        <v>30234157.859999996</v>
      </c>
      <c r="D51" s="246">
        <f t="shared" si="1"/>
        <v>1.7780578789496695E-2</v>
      </c>
      <c r="E51" s="245"/>
    </row>
    <row r="52" spans="1:5" ht="11.25" x14ac:dyDescent="0.2">
      <c r="A52" s="44">
        <v>512511001</v>
      </c>
      <c r="B52" s="44" t="s">
        <v>3902</v>
      </c>
      <c r="C52" s="64">
        <v>3350631</v>
      </c>
      <c r="D52" s="246">
        <f t="shared" si="1"/>
        <v>1.9704917453265591E-3</v>
      </c>
      <c r="E52" s="245"/>
    </row>
    <row r="53" spans="1:5" ht="11.25" x14ac:dyDescent="0.2">
      <c r="A53" s="44">
        <v>512513001</v>
      </c>
      <c r="B53" s="44" t="s">
        <v>3901</v>
      </c>
      <c r="C53" s="64">
        <v>179532.75</v>
      </c>
      <c r="D53" s="246">
        <f t="shared" si="1"/>
        <v>1.0558244160302248E-4</v>
      </c>
      <c r="E53" s="245"/>
    </row>
    <row r="54" spans="1:5" ht="11.25" x14ac:dyDescent="0.2">
      <c r="A54" s="44">
        <v>512514001</v>
      </c>
      <c r="B54" s="44" t="s">
        <v>3900</v>
      </c>
      <c r="C54" s="64">
        <v>5881.6</v>
      </c>
      <c r="D54" s="246">
        <f t="shared" si="1"/>
        <v>3.4589437778474238E-6</v>
      </c>
      <c r="E54" s="245"/>
    </row>
    <row r="55" spans="1:5" ht="11.25" x14ac:dyDescent="0.2">
      <c r="A55" s="44">
        <v>512515001</v>
      </c>
      <c r="B55" s="44" t="s">
        <v>3899</v>
      </c>
      <c r="C55" s="64">
        <v>2148029.75</v>
      </c>
      <c r="D55" s="246">
        <f t="shared" si="1"/>
        <v>1.2632470991556135E-3</v>
      </c>
      <c r="E55" s="245"/>
    </row>
    <row r="56" spans="1:5" ht="11.25" x14ac:dyDescent="0.2">
      <c r="A56" s="44">
        <v>512517001</v>
      </c>
      <c r="B56" s="44" t="s">
        <v>3898</v>
      </c>
      <c r="C56" s="64">
        <v>16682621.030000001</v>
      </c>
      <c r="D56" s="246">
        <f t="shared" si="1"/>
        <v>9.8109780008679755E-3</v>
      </c>
      <c r="E56" s="245"/>
    </row>
    <row r="57" spans="1:5" ht="11.25" x14ac:dyDescent="0.2">
      <c r="A57" s="44">
        <v>512512001</v>
      </c>
      <c r="B57" s="44" t="s">
        <v>3897</v>
      </c>
      <c r="C57" s="64">
        <v>18550.599999999999</v>
      </c>
      <c r="D57" s="246">
        <f t="shared" si="1"/>
        <v>1.0909528435346914E-5</v>
      </c>
      <c r="E57" s="245"/>
    </row>
    <row r="58" spans="1:5" ht="11.25" x14ac:dyDescent="0.2">
      <c r="A58" s="44">
        <v>512611001</v>
      </c>
      <c r="B58" s="44" t="s">
        <v>3896</v>
      </c>
      <c r="C58" s="64">
        <v>15172510.690000003</v>
      </c>
      <c r="D58" s="246">
        <f t="shared" si="1"/>
        <v>8.9228885754724964E-3</v>
      </c>
      <c r="E58" s="245"/>
    </row>
    <row r="59" spans="1:5" ht="11.25" x14ac:dyDescent="0.2">
      <c r="A59" s="44">
        <v>512611002</v>
      </c>
      <c r="B59" s="44" t="s">
        <v>3895</v>
      </c>
      <c r="C59" s="64">
        <v>593340.56000000006</v>
      </c>
      <c r="D59" s="246">
        <f t="shared" si="1"/>
        <v>3.4894104294010234E-4</v>
      </c>
      <c r="E59" s="245"/>
    </row>
    <row r="60" spans="1:5" ht="11.25" x14ac:dyDescent="0.2">
      <c r="A60" s="44">
        <v>512611003</v>
      </c>
      <c r="B60" s="44" t="s">
        <v>3894</v>
      </c>
      <c r="C60" s="64">
        <v>36598.319999999992</v>
      </c>
      <c r="D60" s="246">
        <f t="shared" si="1"/>
        <v>2.1523315295781573E-5</v>
      </c>
      <c r="E60" s="245"/>
    </row>
    <row r="61" spans="1:5" ht="11.25" x14ac:dyDescent="0.2">
      <c r="A61" s="44">
        <v>512711001</v>
      </c>
      <c r="B61" s="44" t="s">
        <v>3323</v>
      </c>
      <c r="C61" s="64">
        <v>4214966</v>
      </c>
      <c r="D61" s="246">
        <f t="shared" si="1"/>
        <v>2.4788034581641805E-3</v>
      </c>
      <c r="E61" s="245"/>
    </row>
    <row r="62" spans="1:5" ht="11.25" x14ac:dyDescent="0.2">
      <c r="A62" s="44">
        <v>512711002</v>
      </c>
      <c r="B62" s="44" t="s">
        <v>3893</v>
      </c>
      <c r="C62" s="64">
        <v>1214755.4899999998</v>
      </c>
      <c r="D62" s="246">
        <f t="shared" si="1"/>
        <v>7.1439250267639714E-4</v>
      </c>
      <c r="E62" s="245"/>
    </row>
    <row r="63" spans="1:5" ht="11.25" x14ac:dyDescent="0.2">
      <c r="A63" s="44">
        <v>512712001</v>
      </c>
      <c r="B63" s="44" t="s">
        <v>3892</v>
      </c>
      <c r="C63" s="64">
        <v>979580.60000000009</v>
      </c>
      <c r="D63" s="246">
        <f t="shared" si="1"/>
        <v>5.7608715677197461E-4</v>
      </c>
      <c r="E63" s="245"/>
    </row>
    <row r="64" spans="1:5" ht="11.25" x14ac:dyDescent="0.2">
      <c r="A64" s="44">
        <v>512911001</v>
      </c>
      <c r="B64" s="44" t="s">
        <v>906</v>
      </c>
      <c r="C64" s="64">
        <v>1083872.4300000002</v>
      </c>
      <c r="D64" s="246">
        <f t="shared" si="1"/>
        <v>6.3742073546804745E-4</v>
      </c>
      <c r="E64" s="245"/>
    </row>
    <row r="65" spans="1:5" ht="11.25" x14ac:dyDescent="0.2">
      <c r="A65" s="44">
        <v>512912001</v>
      </c>
      <c r="B65" s="44" t="s">
        <v>3891</v>
      </c>
      <c r="C65" s="64">
        <v>266428</v>
      </c>
      <c r="D65" s="246">
        <f t="shared" si="1"/>
        <v>1.5668516608479552E-4</v>
      </c>
      <c r="E65" s="245"/>
    </row>
    <row r="66" spans="1:5" ht="11.25" x14ac:dyDescent="0.2">
      <c r="A66" s="44">
        <v>512914001</v>
      </c>
      <c r="B66" s="44" t="s">
        <v>3890</v>
      </c>
      <c r="C66" s="64">
        <v>765022.71000000008</v>
      </c>
      <c r="D66" s="246">
        <f t="shared" si="1"/>
        <v>4.4990658029557843E-4</v>
      </c>
      <c r="E66" s="245"/>
    </row>
    <row r="67" spans="1:5" ht="11.25" x14ac:dyDescent="0.2">
      <c r="A67" s="44">
        <v>512915001</v>
      </c>
      <c r="B67" s="44" t="s">
        <v>3889</v>
      </c>
      <c r="C67" s="64">
        <v>39261.74</v>
      </c>
      <c r="D67" s="246">
        <f t="shared" si="1"/>
        <v>2.3089661194311632E-5</v>
      </c>
      <c r="E67" s="245"/>
    </row>
    <row r="68" spans="1:5" ht="11.25" x14ac:dyDescent="0.2">
      <c r="A68" s="44">
        <v>512916001</v>
      </c>
      <c r="B68" s="44" t="s">
        <v>3888</v>
      </c>
      <c r="C68" s="64">
        <v>133136.30000000002</v>
      </c>
      <c r="D68" s="246">
        <f t="shared" si="1"/>
        <v>7.8296888005071409E-5</v>
      </c>
      <c r="E68" s="245"/>
    </row>
    <row r="69" spans="1:5" ht="11.25" x14ac:dyDescent="0.2">
      <c r="A69" s="44">
        <v>512918001</v>
      </c>
      <c r="B69" s="44" t="s">
        <v>3887</v>
      </c>
      <c r="C69" s="64">
        <v>1989612.2399999998</v>
      </c>
      <c r="D69" s="246">
        <f t="shared" si="1"/>
        <v>1.1700824397913958E-3</v>
      </c>
      <c r="E69" s="245"/>
    </row>
    <row r="70" spans="1:5" ht="11.25" x14ac:dyDescent="0.2">
      <c r="A70" s="44">
        <v>512919001</v>
      </c>
      <c r="B70" s="44" t="s">
        <v>3886</v>
      </c>
      <c r="C70" s="64">
        <v>375442.04</v>
      </c>
      <c r="D70" s="246">
        <f t="shared" si="1"/>
        <v>2.2079585626366013E-4</v>
      </c>
      <c r="E70" s="245"/>
    </row>
    <row r="71" spans="1:5" ht="11.25" x14ac:dyDescent="0.2">
      <c r="A71" s="44">
        <v>513111001</v>
      </c>
      <c r="B71" s="44" t="s">
        <v>3885</v>
      </c>
      <c r="C71" s="64">
        <v>197099049.16999999</v>
      </c>
      <c r="D71" s="246">
        <f t="shared" si="1"/>
        <v>0.11591310693454414</v>
      </c>
      <c r="E71" s="245" t="s">
        <v>3884</v>
      </c>
    </row>
    <row r="72" spans="1:5" ht="11.25" x14ac:dyDescent="0.2">
      <c r="A72" s="44">
        <v>513111002</v>
      </c>
      <c r="B72" s="44" t="s">
        <v>3883</v>
      </c>
      <c r="C72" s="64">
        <v>1189788.8799999999</v>
      </c>
      <c r="D72" s="246">
        <f t="shared" ref="D72:D103" si="2">+C72/$C$159</f>
        <v>6.9970974623028673E-4</v>
      </c>
      <c r="E72" s="245"/>
    </row>
    <row r="73" spans="1:5" ht="11.25" x14ac:dyDescent="0.2">
      <c r="A73" s="44">
        <v>513114001</v>
      </c>
      <c r="B73" s="44" t="s">
        <v>3882</v>
      </c>
      <c r="C73" s="64">
        <v>474461.2</v>
      </c>
      <c r="D73" s="246">
        <f t="shared" si="2"/>
        <v>2.7902860030774314E-4</v>
      </c>
      <c r="E73" s="245"/>
    </row>
    <row r="74" spans="1:5" ht="11.25" x14ac:dyDescent="0.2">
      <c r="A74" s="44">
        <v>513115001</v>
      </c>
      <c r="B74" s="44" t="s">
        <v>3881</v>
      </c>
      <c r="C74" s="64">
        <v>2787.6</v>
      </c>
      <c r="D74" s="246">
        <f t="shared" si="2"/>
        <v>1.6393756248516523E-6</v>
      </c>
      <c r="E74" s="245"/>
    </row>
    <row r="75" spans="1:5" ht="11.25" x14ac:dyDescent="0.2">
      <c r="A75" s="44">
        <v>513117001</v>
      </c>
      <c r="B75" s="44" t="s">
        <v>3880</v>
      </c>
      <c r="C75" s="64">
        <v>2217921.5700000003</v>
      </c>
      <c r="D75" s="246">
        <f t="shared" si="2"/>
        <v>1.3043501792548099E-3</v>
      </c>
      <c r="E75" s="245"/>
    </row>
    <row r="76" spans="1:5" ht="11.25" x14ac:dyDescent="0.2">
      <c r="A76" s="44">
        <v>513118001</v>
      </c>
      <c r="B76" s="44" t="s">
        <v>3879</v>
      </c>
      <c r="C76" s="64">
        <v>12814.11</v>
      </c>
      <c r="D76" s="246">
        <f t="shared" si="2"/>
        <v>7.5359232272089992E-6</v>
      </c>
      <c r="E76" s="245"/>
    </row>
    <row r="77" spans="1:5" ht="11.25" x14ac:dyDescent="0.2">
      <c r="A77" s="44">
        <v>513119001</v>
      </c>
      <c r="B77" s="44" t="s">
        <v>3878</v>
      </c>
      <c r="C77" s="64">
        <v>711297.03000000014</v>
      </c>
      <c r="D77" s="246">
        <f t="shared" si="2"/>
        <v>4.1831073791482806E-4</v>
      </c>
      <c r="E77" s="245"/>
    </row>
    <row r="78" spans="1:5" ht="11.25" x14ac:dyDescent="0.2">
      <c r="A78" s="44">
        <v>513212001</v>
      </c>
      <c r="B78" s="44" t="s">
        <v>3877</v>
      </c>
      <c r="C78" s="64">
        <v>1407820.82</v>
      </c>
      <c r="D78" s="246">
        <f t="shared" si="2"/>
        <v>8.2793339663748944E-4</v>
      </c>
      <c r="E78" s="245"/>
    </row>
    <row r="79" spans="1:5" ht="11.25" x14ac:dyDescent="0.2">
      <c r="A79" s="44">
        <v>513213004</v>
      </c>
      <c r="B79" s="44" t="s">
        <v>3876</v>
      </c>
      <c r="C79" s="64">
        <v>1956615</v>
      </c>
      <c r="D79" s="246">
        <f t="shared" si="2"/>
        <v>1.1506769042255401E-3</v>
      </c>
      <c r="E79" s="245"/>
    </row>
    <row r="80" spans="1:5" ht="11.25" x14ac:dyDescent="0.2">
      <c r="A80" s="44">
        <v>513213006</v>
      </c>
      <c r="B80" s="44" t="s">
        <v>3295</v>
      </c>
      <c r="C80" s="64">
        <v>38453.5</v>
      </c>
      <c r="D80" s="246">
        <f t="shared" si="2"/>
        <v>2.2614338710802485E-5</v>
      </c>
      <c r="E80" s="245"/>
    </row>
    <row r="81" spans="1:5" ht="11.25" x14ac:dyDescent="0.2">
      <c r="A81" s="44">
        <v>513211001</v>
      </c>
      <c r="B81" s="44" t="s">
        <v>3875</v>
      </c>
      <c r="C81" s="64">
        <v>221921.33</v>
      </c>
      <c r="D81" s="246">
        <f t="shared" si="2"/>
        <v>1.3051098401372496E-4</v>
      </c>
      <c r="E81" s="245"/>
    </row>
    <row r="82" spans="1:5" ht="11.25" x14ac:dyDescent="0.2">
      <c r="A82" s="44">
        <v>513311001</v>
      </c>
      <c r="B82" s="44" t="s">
        <v>3874</v>
      </c>
      <c r="C82" s="64">
        <v>4211899.92</v>
      </c>
      <c r="D82" s="246">
        <f t="shared" si="2"/>
        <v>2.4770003096436445E-3</v>
      </c>
      <c r="E82" s="245"/>
    </row>
    <row r="83" spans="1:5" ht="11.25" x14ac:dyDescent="0.2">
      <c r="A83" s="44">
        <v>513312002</v>
      </c>
      <c r="B83" s="44" t="s">
        <v>3873</v>
      </c>
      <c r="C83" s="64">
        <v>18307854.289999999</v>
      </c>
      <c r="D83" s="246">
        <f t="shared" si="2"/>
        <v>1.0766770722615063E-2</v>
      </c>
      <c r="E83" s="245"/>
    </row>
    <row r="84" spans="1:5" ht="11.25" x14ac:dyDescent="0.2">
      <c r="A84" s="44">
        <v>513313001</v>
      </c>
      <c r="B84" s="44" t="s">
        <v>3872</v>
      </c>
      <c r="C84" s="64">
        <v>2538088.11</v>
      </c>
      <c r="D84" s="246">
        <f t="shared" si="2"/>
        <v>1.4926387506312953E-3</v>
      </c>
      <c r="E84" s="245"/>
    </row>
    <row r="85" spans="1:5" ht="11.25" x14ac:dyDescent="0.2">
      <c r="A85" s="44">
        <v>513314001</v>
      </c>
      <c r="B85" s="44" t="s">
        <v>3871</v>
      </c>
      <c r="C85" s="64">
        <v>935901.8400000002</v>
      </c>
      <c r="D85" s="246">
        <f t="shared" si="2"/>
        <v>5.5039986502719595E-4</v>
      </c>
      <c r="E85" s="245"/>
    </row>
    <row r="86" spans="1:5" ht="11.25" x14ac:dyDescent="0.2">
      <c r="A86" s="44">
        <v>513316001</v>
      </c>
      <c r="B86" s="44" t="s">
        <v>3870</v>
      </c>
      <c r="C86" s="64">
        <v>1352724.8199999998</v>
      </c>
      <c r="D86" s="246">
        <f t="shared" si="2"/>
        <v>7.9553167493178313E-4</v>
      </c>
      <c r="E86" s="245"/>
    </row>
    <row r="87" spans="1:5" ht="11.25" x14ac:dyDescent="0.2">
      <c r="A87" s="44">
        <v>513318001</v>
      </c>
      <c r="B87" s="44" t="s">
        <v>3869</v>
      </c>
      <c r="C87" s="64">
        <v>12920347.779999999</v>
      </c>
      <c r="D87" s="246">
        <f t="shared" si="2"/>
        <v>7.5984012107684594E-3</v>
      </c>
      <c r="E87" s="245"/>
    </row>
    <row r="88" spans="1:5" ht="11.25" x14ac:dyDescent="0.2">
      <c r="A88" s="44">
        <v>513319002</v>
      </c>
      <c r="B88" s="44" t="s">
        <v>3868</v>
      </c>
      <c r="C88" s="64">
        <v>10313717.85</v>
      </c>
      <c r="D88" s="246">
        <f t="shared" si="2"/>
        <v>6.0654533092579241E-3</v>
      </c>
      <c r="E88" s="245"/>
    </row>
    <row r="89" spans="1:5" ht="11.25" x14ac:dyDescent="0.2">
      <c r="A89" s="44">
        <v>513411001</v>
      </c>
      <c r="B89" s="44" t="s">
        <v>3867</v>
      </c>
      <c r="C89" s="64">
        <v>5399316.3699999992</v>
      </c>
      <c r="D89" s="246">
        <f t="shared" si="2"/>
        <v>3.1753148399485233E-3</v>
      </c>
      <c r="E89" s="245"/>
    </row>
    <row r="90" spans="1:5" ht="11.25" x14ac:dyDescent="0.2">
      <c r="A90" s="44">
        <v>513413001</v>
      </c>
      <c r="B90" s="44" t="s">
        <v>3866</v>
      </c>
      <c r="C90" s="64">
        <v>5439764.3099999996</v>
      </c>
      <c r="D90" s="246">
        <f t="shared" si="2"/>
        <v>3.1991021002841032E-3</v>
      </c>
      <c r="E90" s="245"/>
    </row>
    <row r="91" spans="1:5" ht="11.25" x14ac:dyDescent="0.2">
      <c r="A91" s="44">
        <v>513414001</v>
      </c>
      <c r="B91" s="44" t="s">
        <v>3865</v>
      </c>
      <c r="C91" s="64">
        <v>1562954.88</v>
      </c>
      <c r="D91" s="246">
        <f t="shared" si="2"/>
        <v>9.1916707311484396E-4</v>
      </c>
      <c r="E91" s="245"/>
    </row>
    <row r="92" spans="1:5" ht="11.25" x14ac:dyDescent="0.2">
      <c r="A92" s="44">
        <v>513415001</v>
      </c>
      <c r="B92" s="44" t="s">
        <v>3864</v>
      </c>
      <c r="C92" s="64">
        <v>4480614.26</v>
      </c>
      <c r="D92" s="246">
        <f t="shared" si="2"/>
        <v>2.6350300624934436E-3</v>
      </c>
      <c r="E92" s="245"/>
    </row>
    <row r="93" spans="1:5" ht="11.25" x14ac:dyDescent="0.2">
      <c r="A93" s="44">
        <v>513417001</v>
      </c>
      <c r="B93" s="44" t="s">
        <v>846</v>
      </c>
      <c r="C93" s="64">
        <v>4325970</v>
      </c>
      <c r="D93" s="246">
        <f t="shared" si="2"/>
        <v>2.5440844352990033E-3</v>
      </c>
      <c r="E93" s="245"/>
    </row>
    <row r="94" spans="1:5" ht="11.25" x14ac:dyDescent="0.2">
      <c r="A94" s="44">
        <v>513511001</v>
      </c>
      <c r="B94" s="44" t="s">
        <v>3863</v>
      </c>
      <c r="C94" s="64">
        <v>42387.05</v>
      </c>
      <c r="D94" s="246">
        <f t="shared" si="2"/>
        <v>2.4927642624253202E-5</v>
      </c>
      <c r="E94" s="245"/>
    </row>
    <row r="95" spans="1:5" ht="11.25" x14ac:dyDescent="0.2">
      <c r="A95" s="44">
        <v>513511002</v>
      </c>
      <c r="B95" s="44" t="s">
        <v>3862</v>
      </c>
      <c r="C95" s="64">
        <v>157731413.18999997</v>
      </c>
      <c r="D95" s="246">
        <f t="shared" si="2"/>
        <v>9.2761168767789615E-2</v>
      </c>
      <c r="E95" s="245"/>
    </row>
    <row r="96" spans="1:5" ht="11.25" x14ac:dyDescent="0.2">
      <c r="A96" s="44">
        <v>513512002</v>
      </c>
      <c r="B96" s="44" t="s">
        <v>3861</v>
      </c>
      <c r="C96" s="64">
        <v>43789563.390000001</v>
      </c>
      <c r="D96" s="246">
        <f t="shared" si="2"/>
        <v>2.5752454744031528E-2</v>
      </c>
      <c r="E96" s="245"/>
    </row>
    <row r="97" spans="1:5" ht="11.25" x14ac:dyDescent="0.2">
      <c r="A97" s="44">
        <v>513513002</v>
      </c>
      <c r="B97" s="44" t="s">
        <v>3860</v>
      </c>
      <c r="C97" s="64">
        <v>52933.45</v>
      </c>
      <c r="D97" s="246">
        <f t="shared" si="2"/>
        <v>3.112993530969425E-5</v>
      </c>
      <c r="E97" s="245"/>
    </row>
    <row r="98" spans="1:5" ht="11.25" x14ac:dyDescent="0.2">
      <c r="A98" s="44">
        <v>513514001</v>
      </c>
      <c r="B98" s="44" t="s">
        <v>3859</v>
      </c>
      <c r="C98" s="64">
        <v>4274411.72</v>
      </c>
      <c r="D98" s="246">
        <f t="shared" si="2"/>
        <v>2.5137632315784995E-3</v>
      </c>
      <c r="E98" s="245"/>
    </row>
    <row r="99" spans="1:5" ht="11.25" x14ac:dyDescent="0.2">
      <c r="A99" s="44">
        <v>513514002</v>
      </c>
      <c r="B99" s="44" t="s">
        <v>3858</v>
      </c>
      <c r="C99" s="64">
        <v>2529584.79</v>
      </c>
      <c r="D99" s="246">
        <f t="shared" si="2"/>
        <v>1.4876379845463789E-3</v>
      </c>
      <c r="E99" s="245"/>
    </row>
    <row r="100" spans="1:5" ht="11.25" x14ac:dyDescent="0.2">
      <c r="A100" s="44">
        <v>513515001</v>
      </c>
      <c r="B100" s="44" t="s">
        <v>3857</v>
      </c>
      <c r="C100" s="64">
        <v>2407285.6899999995</v>
      </c>
      <c r="D100" s="246">
        <f t="shared" si="2"/>
        <v>1.415714407461684E-3</v>
      </c>
      <c r="E100" s="245"/>
    </row>
    <row r="101" spans="1:5" ht="11.25" x14ac:dyDescent="0.2">
      <c r="A101" s="44">
        <v>513515002</v>
      </c>
      <c r="B101" s="44" t="s">
        <v>3856</v>
      </c>
      <c r="C101" s="64">
        <v>2900712.9999999991</v>
      </c>
      <c r="D101" s="246">
        <f t="shared" si="2"/>
        <v>1.7058968958567618E-3</v>
      </c>
      <c r="E101" s="245"/>
    </row>
    <row r="102" spans="1:5" ht="11.25" x14ac:dyDescent="0.2">
      <c r="A102" s="44">
        <v>513516001</v>
      </c>
      <c r="B102" s="44" t="s">
        <v>3855</v>
      </c>
      <c r="C102" s="64">
        <v>1854745.9900000005</v>
      </c>
      <c r="D102" s="246">
        <f t="shared" si="2"/>
        <v>1.09076817559813E-3</v>
      </c>
      <c r="E102" s="245"/>
    </row>
    <row r="103" spans="1:5" ht="11.25" x14ac:dyDescent="0.2">
      <c r="A103" s="44">
        <v>513516007</v>
      </c>
      <c r="B103" s="44" t="s">
        <v>3854</v>
      </c>
      <c r="C103" s="64">
        <v>33134486.970000006</v>
      </c>
      <c r="D103" s="246">
        <f t="shared" si="2"/>
        <v>1.9486249921288095E-2</v>
      </c>
      <c r="E103" s="245"/>
    </row>
    <row r="104" spans="1:5" ht="11.25" x14ac:dyDescent="0.2">
      <c r="A104" s="44">
        <v>513516008</v>
      </c>
      <c r="B104" s="44" t="s">
        <v>3853</v>
      </c>
      <c r="C104" s="64">
        <v>1778784.9</v>
      </c>
      <c r="D104" s="246">
        <f t="shared" ref="D104:D135" si="3">+C104/$C$159</f>
        <v>1.0460957837975977E-3</v>
      </c>
      <c r="E104" s="245"/>
    </row>
    <row r="105" spans="1:5" ht="11.25" x14ac:dyDescent="0.2">
      <c r="A105" s="44">
        <v>513516010</v>
      </c>
      <c r="B105" s="44" t="s">
        <v>3852</v>
      </c>
      <c r="C105" s="64">
        <v>987780.14</v>
      </c>
      <c r="D105" s="246">
        <f t="shared" si="3"/>
        <v>5.8090927113952956E-4</v>
      </c>
      <c r="E105" s="245"/>
    </row>
    <row r="106" spans="1:5" ht="11.25" x14ac:dyDescent="0.2">
      <c r="A106" s="44">
        <v>513517002</v>
      </c>
      <c r="B106" s="44" t="s">
        <v>830</v>
      </c>
      <c r="C106" s="64">
        <v>2503324.9799999991</v>
      </c>
      <c r="D106" s="246">
        <f t="shared" si="3"/>
        <v>1.4721947027171217E-3</v>
      </c>
      <c r="E106" s="245"/>
    </row>
    <row r="107" spans="1:5" ht="11.25" x14ac:dyDescent="0.2">
      <c r="A107" s="44">
        <v>513517003</v>
      </c>
      <c r="B107" s="44" t="s">
        <v>3851</v>
      </c>
      <c r="C107" s="64">
        <v>392440.07999999996</v>
      </c>
      <c r="D107" s="246">
        <f t="shared" si="3"/>
        <v>2.3079233081031437E-4</v>
      </c>
      <c r="E107" s="245"/>
    </row>
    <row r="108" spans="1:5" ht="11.25" x14ac:dyDescent="0.2">
      <c r="A108" s="44">
        <v>513516009</v>
      </c>
      <c r="B108" s="44" t="s">
        <v>3850</v>
      </c>
      <c r="C108" s="64">
        <v>83112.5</v>
      </c>
      <c r="D108" s="246">
        <f t="shared" si="3"/>
        <v>4.887810540267002E-5</v>
      </c>
      <c r="E108" s="245"/>
    </row>
    <row r="109" spans="1:5" ht="11.25" x14ac:dyDescent="0.2">
      <c r="A109" s="44">
        <v>513611001</v>
      </c>
      <c r="B109" s="44" t="s">
        <v>3849</v>
      </c>
      <c r="C109" s="64">
        <v>8050430.9000000004</v>
      </c>
      <c r="D109" s="246">
        <f t="shared" si="3"/>
        <v>4.7344239442576232E-3</v>
      </c>
      <c r="E109" s="245"/>
    </row>
    <row r="110" spans="1:5" ht="11.25" x14ac:dyDescent="0.2">
      <c r="A110" s="44">
        <v>513618001</v>
      </c>
      <c r="B110" s="44" t="s">
        <v>3848</v>
      </c>
      <c r="C110" s="64">
        <v>611000</v>
      </c>
      <c r="D110" s="246">
        <f t="shared" si="3"/>
        <v>3.5932648399496323E-4</v>
      </c>
      <c r="E110" s="245"/>
    </row>
    <row r="111" spans="1:5" ht="11.25" x14ac:dyDescent="0.2">
      <c r="A111" s="44">
        <v>513614001</v>
      </c>
      <c r="B111" s="44" t="s">
        <v>3847</v>
      </c>
      <c r="C111" s="64">
        <v>515972</v>
      </c>
      <c r="D111" s="246">
        <f t="shared" si="3"/>
        <v>3.0344092405867293E-4</v>
      </c>
      <c r="E111" s="245"/>
    </row>
    <row r="112" spans="1:5" ht="11.25" x14ac:dyDescent="0.2">
      <c r="A112" s="44">
        <v>513711001</v>
      </c>
      <c r="B112" s="44" t="s">
        <v>3846</v>
      </c>
      <c r="C112" s="64">
        <v>112195.63</v>
      </c>
      <c r="D112" s="246">
        <f t="shared" si="3"/>
        <v>6.5981769635842583E-5</v>
      </c>
      <c r="E112" s="245"/>
    </row>
    <row r="113" spans="1:5" ht="11.25" x14ac:dyDescent="0.2">
      <c r="A113" s="44">
        <v>513712001</v>
      </c>
      <c r="B113" s="44" t="s">
        <v>820</v>
      </c>
      <c r="C113" s="64">
        <v>56619.42</v>
      </c>
      <c r="D113" s="246">
        <f t="shared" si="3"/>
        <v>3.3297638485162192E-5</v>
      </c>
      <c r="E113" s="245"/>
    </row>
    <row r="114" spans="1:5" ht="11.25" x14ac:dyDescent="0.2">
      <c r="A114" s="44">
        <v>513712002</v>
      </c>
      <c r="B114" s="44" t="s">
        <v>3845</v>
      </c>
      <c r="C114" s="64">
        <v>712052</v>
      </c>
      <c r="D114" s="246">
        <f t="shared" si="3"/>
        <v>4.1875473253941337E-4</v>
      </c>
      <c r="E114" s="245"/>
    </row>
    <row r="115" spans="1:5" ht="11.25" x14ac:dyDescent="0.2">
      <c r="A115" s="44">
        <v>513715001</v>
      </c>
      <c r="B115" s="44" t="s">
        <v>3844</v>
      </c>
      <c r="C115" s="64">
        <v>221811.63999999998</v>
      </c>
      <c r="D115" s="246">
        <f t="shared" si="3"/>
        <v>1.3044647579436424E-4</v>
      </c>
      <c r="E115" s="245"/>
    </row>
    <row r="116" spans="1:5" ht="11.25" x14ac:dyDescent="0.2">
      <c r="A116" s="44">
        <v>513719001</v>
      </c>
      <c r="B116" s="44" t="s">
        <v>3843</v>
      </c>
      <c r="C116" s="64">
        <v>48151.85</v>
      </c>
      <c r="D116" s="246">
        <f t="shared" si="3"/>
        <v>2.8317896822181456E-5</v>
      </c>
      <c r="E116" s="245"/>
    </row>
    <row r="117" spans="1:5" ht="11.25" x14ac:dyDescent="0.2">
      <c r="A117" s="44">
        <v>513814001</v>
      </c>
      <c r="B117" s="44" t="s">
        <v>3842</v>
      </c>
      <c r="C117" s="64">
        <v>473823.65</v>
      </c>
      <c r="D117" s="246">
        <f t="shared" si="3"/>
        <v>2.7865365988242238E-4</v>
      </c>
      <c r="E117" s="245"/>
    </row>
    <row r="118" spans="1:5" ht="11.25" x14ac:dyDescent="0.2">
      <c r="A118" s="44">
        <v>513815001</v>
      </c>
      <c r="B118" s="44" t="s">
        <v>3841</v>
      </c>
      <c r="C118" s="64">
        <v>114501.08000000002</v>
      </c>
      <c r="D118" s="246">
        <f t="shared" si="3"/>
        <v>6.7337594910026199E-5</v>
      </c>
      <c r="E118" s="245"/>
    </row>
    <row r="119" spans="1:5" ht="11.25" x14ac:dyDescent="0.2">
      <c r="A119" s="44">
        <v>513812001</v>
      </c>
      <c r="B119" s="44" t="s">
        <v>3840</v>
      </c>
      <c r="C119" s="64">
        <v>1000</v>
      </c>
      <c r="D119" s="246">
        <f t="shared" si="3"/>
        <v>5.880957184860282E-7</v>
      </c>
      <c r="E119" s="245"/>
    </row>
    <row r="120" spans="1:5" ht="11.25" x14ac:dyDescent="0.2">
      <c r="A120" s="44">
        <v>513911001</v>
      </c>
      <c r="B120" s="44" t="s">
        <v>3839</v>
      </c>
      <c r="C120" s="64">
        <v>29128386.710000001</v>
      </c>
      <c r="D120" s="246">
        <f t="shared" si="3"/>
        <v>1.7130279510556325E-2</v>
      </c>
      <c r="E120" s="245"/>
    </row>
    <row r="121" spans="1:5" ht="11.25" x14ac:dyDescent="0.2">
      <c r="A121" s="44">
        <v>513913001</v>
      </c>
      <c r="B121" s="44" t="s">
        <v>3838</v>
      </c>
      <c r="C121" s="64">
        <v>90174.44</v>
      </c>
      <c r="D121" s="246">
        <f t="shared" si="3"/>
        <v>5.3031202080875241E-5</v>
      </c>
      <c r="E121" s="245"/>
    </row>
    <row r="122" spans="1:5" ht="11.25" x14ac:dyDescent="0.2">
      <c r="A122" s="44">
        <v>513914001</v>
      </c>
      <c r="B122" s="44" t="s">
        <v>3837</v>
      </c>
      <c r="C122" s="64">
        <v>83142.570000000007</v>
      </c>
      <c r="D122" s="246">
        <f t="shared" si="3"/>
        <v>4.8895789440924902E-5</v>
      </c>
      <c r="E122" s="245"/>
    </row>
    <row r="123" spans="1:5" ht="11.25" x14ac:dyDescent="0.2">
      <c r="A123" s="44">
        <v>513915001</v>
      </c>
      <c r="B123" s="44" t="s">
        <v>3758</v>
      </c>
      <c r="C123" s="64">
        <v>4888361.6399999997</v>
      </c>
      <c r="D123" s="246">
        <f t="shared" si="3"/>
        <v>2.8748245508953391E-3</v>
      </c>
      <c r="E123" s="245"/>
    </row>
    <row r="124" spans="1:5" ht="11.25" x14ac:dyDescent="0.2">
      <c r="A124" s="44">
        <v>523112001</v>
      </c>
      <c r="B124" s="44" t="s">
        <v>3836</v>
      </c>
      <c r="C124" s="64">
        <v>61023644.100000001</v>
      </c>
      <c r="D124" s="246">
        <f t="shared" si="3"/>
        <v>3.5887743821625177E-2</v>
      </c>
      <c r="E124" s="245"/>
    </row>
    <row r="125" spans="1:5" ht="11.25" x14ac:dyDescent="0.2">
      <c r="A125" s="44">
        <v>524311001</v>
      </c>
      <c r="B125" s="44" t="s">
        <v>3835</v>
      </c>
      <c r="C125" s="64">
        <v>1778981.9</v>
      </c>
      <c r="D125" s="246">
        <f t="shared" si="3"/>
        <v>1.0462116386541396E-3</v>
      </c>
      <c r="E125" s="245"/>
    </row>
    <row r="126" spans="1:5" ht="11.25" x14ac:dyDescent="0.2">
      <c r="A126" s="44">
        <v>525111001</v>
      </c>
      <c r="B126" s="44" t="s">
        <v>3834</v>
      </c>
      <c r="C126" s="64">
        <v>14244104</v>
      </c>
      <c r="D126" s="246">
        <f t="shared" si="3"/>
        <v>8.3768965760697076E-3</v>
      </c>
      <c r="E126" s="245"/>
    </row>
    <row r="127" spans="1:5" ht="11.25" x14ac:dyDescent="0.2">
      <c r="A127" s="44">
        <v>533211001</v>
      </c>
      <c r="B127" s="44" t="s">
        <v>3833</v>
      </c>
      <c r="C127" s="64">
        <v>66901794.150000006</v>
      </c>
      <c r="D127" s="246">
        <f t="shared" si="3"/>
        <v>3.9344658698648616E-2</v>
      </c>
      <c r="E127" s="245"/>
    </row>
    <row r="128" spans="1:5" ht="11.25" x14ac:dyDescent="0.2">
      <c r="A128" s="44">
        <v>541111002</v>
      </c>
      <c r="B128" s="44" t="s">
        <v>3832</v>
      </c>
      <c r="C128" s="64">
        <v>6756634.75</v>
      </c>
      <c r="D128" s="246">
        <f t="shared" si="3"/>
        <v>3.9735479678489156E-3</v>
      </c>
      <c r="E128" s="245"/>
    </row>
    <row r="129" spans="1:5" ht="11.25" x14ac:dyDescent="0.2">
      <c r="A129" s="44">
        <v>542111001</v>
      </c>
      <c r="B129" s="44" t="s">
        <v>3831</v>
      </c>
      <c r="C129" s="64">
        <v>144123.38</v>
      </c>
      <c r="D129" s="246">
        <f t="shared" si="3"/>
        <v>8.4758342711734877E-5</v>
      </c>
      <c r="E129" s="245"/>
    </row>
    <row r="130" spans="1:5" ht="11.25" x14ac:dyDescent="0.2">
      <c r="A130" s="44">
        <v>551111001</v>
      </c>
      <c r="B130" s="44" t="s">
        <v>3830</v>
      </c>
      <c r="C130" s="64">
        <v>60515046.310000002</v>
      </c>
      <c r="D130" s="246">
        <f t="shared" si="3"/>
        <v>3.558863963889472E-2</v>
      </c>
      <c r="E130" s="245"/>
    </row>
    <row r="131" spans="1:5" ht="11.25" x14ac:dyDescent="0.2">
      <c r="A131" s="44">
        <v>551111002</v>
      </c>
      <c r="B131" s="44" t="s">
        <v>3829</v>
      </c>
      <c r="C131" s="64">
        <v>13704.88</v>
      </c>
      <c r="D131" s="246">
        <f t="shared" si="3"/>
        <v>8.0597812503647975E-6</v>
      </c>
      <c r="E131" s="245"/>
    </row>
    <row r="132" spans="1:5" ht="11.25" x14ac:dyDescent="0.2">
      <c r="A132" s="44">
        <v>551311001</v>
      </c>
      <c r="B132" s="44" t="s">
        <v>3828</v>
      </c>
      <c r="C132" s="64">
        <v>3649698.23</v>
      </c>
      <c r="D132" s="246">
        <f t="shared" si="3"/>
        <v>2.1463719028290353E-3</v>
      </c>
      <c r="E132" s="245"/>
    </row>
    <row r="133" spans="1:5" ht="11.25" x14ac:dyDescent="0.2">
      <c r="A133" s="44">
        <v>551411001</v>
      </c>
      <c r="B133" s="44" t="s">
        <v>3827</v>
      </c>
      <c r="C133" s="64">
        <v>166064742.37</v>
      </c>
      <c r="D133" s="246">
        <f t="shared" si="3"/>
        <v>9.7661963979282326E-2</v>
      </c>
      <c r="E133" s="245"/>
    </row>
    <row r="134" spans="1:5" ht="11.25" x14ac:dyDescent="0.2">
      <c r="A134" s="44">
        <v>551412001</v>
      </c>
      <c r="B134" s="44" t="s">
        <v>3826</v>
      </c>
      <c r="C134" s="64">
        <v>104241438.16000001</v>
      </c>
      <c r="D134" s="246">
        <f t="shared" si="3"/>
        <v>6.1303943470722086E-2</v>
      </c>
      <c r="E134" s="245"/>
    </row>
    <row r="135" spans="1:5" ht="11.25" x14ac:dyDescent="0.2">
      <c r="A135" s="44">
        <v>551413001</v>
      </c>
      <c r="B135" s="44" t="s">
        <v>3825</v>
      </c>
      <c r="C135" s="64">
        <v>36818886.259999998</v>
      </c>
      <c r="D135" s="246">
        <f t="shared" si="3"/>
        <v>2.165302936893005E-2</v>
      </c>
      <c r="E135" s="245"/>
    </row>
    <row r="136" spans="1:5" ht="11.25" x14ac:dyDescent="0.2">
      <c r="A136" s="44">
        <v>551414001</v>
      </c>
      <c r="B136" s="44" t="s">
        <v>3824</v>
      </c>
      <c r="C136" s="64">
        <v>83563543.290000007</v>
      </c>
      <c r="D136" s="246">
        <f t="shared" ref="D136:D158" si="4">+C136/$C$159</f>
        <v>4.9143362030370875E-2</v>
      </c>
      <c r="E136" s="245"/>
    </row>
    <row r="137" spans="1:5" ht="11.25" x14ac:dyDescent="0.2">
      <c r="A137" s="44">
        <v>551415001</v>
      </c>
      <c r="B137" s="44" t="s">
        <v>3823</v>
      </c>
      <c r="C137" s="64">
        <v>8283139.9499999993</v>
      </c>
      <c r="D137" s="246">
        <f t="shared" si="4"/>
        <v>4.8712791402155736E-3</v>
      </c>
      <c r="E137" s="245"/>
    </row>
    <row r="138" spans="1:5" ht="11.25" x14ac:dyDescent="0.2">
      <c r="A138" s="44">
        <v>551511001</v>
      </c>
      <c r="B138" s="44" t="s">
        <v>3822</v>
      </c>
      <c r="C138" s="64">
        <v>1061924.2300000002</v>
      </c>
      <c r="D138" s="246">
        <f t="shared" si="4"/>
        <v>6.2451309301957245E-4</v>
      </c>
      <c r="E138" s="245"/>
    </row>
    <row r="139" spans="1:5" ht="11.25" x14ac:dyDescent="0.2">
      <c r="A139" s="44">
        <v>551511003</v>
      </c>
      <c r="B139" s="44" t="s">
        <v>3821</v>
      </c>
      <c r="C139" s="64">
        <v>963273.17999999982</v>
      </c>
      <c r="D139" s="246">
        <f t="shared" si="4"/>
        <v>5.6649683289042112E-4</v>
      </c>
      <c r="E139" s="245"/>
    </row>
    <row r="140" spans="1:5" ht="11.25" x14ac:dyDescent="0.2">
      <c r="A140" s="44">
        <v>551511004</v>
      </c>
      <c r="B140" s="44" t="s">
        <v>3820</v>
      </c>
      <c r="C140" s="64">
        <v>172981.19999999998</v>
      </c>
      <c r="D140" s="246">
        <f t="shared" si="4"/>
        <v>1.0172950309857533E-4</v>
      </c>
      <c r="E140" s="245"/>
    </row>
    <row r="141" spans="1:5" ht="11.25" x14ac:dyDescent="0.2">
      <c r="A141" s="44">
        <v>551512001</v>
      </c>
      <c r="B141" s="44" t="s">
        <v>3819</v>
      </c>
      <c r="C141" s="64">
        <v>6460533.7300000004</v>
      </c>
      <c r="D141" s="246">
        <f t="shared" si="4"/>
        <v>3.7994122257475702E-3</v>
      </c>
      <c r="E141" s="245"/>
    </row>
    <row r="142" spans="1:5" ht="11.25" x14ac:dyDescent="0.2">
      <c r="A142" s="44">
        <v>551513001</v>
      </c>
      <c r="B142" s="44" t="s">
        <v>3818</v>
      </c>
      <c r="C142" s="64">
        <v>9533992.3400000017</v>
      </c>
      <c r="D142" s="246">
        <f t="shared" si="4"/>
        <v>5.6069000752325907E-3</v>
      </c>
      <c r="E142" s="245"/>
    </row>
    <row r="143" spans="1:5" ht="11.25" x14ac:dyDescent="0.2">
      <c r="A143" s="44">
        <v>551513003</v>
      </c>
      <c r="B143" s="44" t="s">
        <v>3817</v>
      </c>
      <c r="C143" s="64">
        <v>776217.57</v>
      </c>
      <c r="D143" s="246">
        <f t="shared" si="4"/>
        <v>4.5649022953062887E-4</v>
      </c>
      <c r="E143" s="245"/>
    </row>
    <row r="144" spans="1:5" ht="11.25" x14ac:dyDescent="0.2">
      <c r="A144" s="44">
        <v>551513004</v>
      </c>
      <c r="B144" s="44" t="s">
        <v>3816</v>
      </c>
      <c r="C144" s="64">
        <v>92153.010000000009</v>
      </c>
      <c r="D144" s="246">
        <f t="shared" si="4"/>
        <v>5.4194790626600149E-5</v>
      </c>
      <c r="E144" s="245"/>
    </row>
    <row r="145" spans="1:5" ht="11.25" x14ac:dyDescent="0.2">
      <c r="A145" s="44">
        <v>551514001</v>
      </c>
      <c r="B145" s="44" t="s">
        <v>3815</v>
      </c>
      <c r="C145" s="64">
        <v>2456341.3499999982</v>
      </c>
      <c r="D145" s="246">
        <f t="shared" si="4"/>
        <v>1.4445638310751894E-3</v>
      </c>
      <c r="E145" s="245"/>
    </row>
    <row r="146" spans="1:5" ht="11.25" x14ac:dyDescent="0.2">
      <c r="A146" s="44">
        <v>551514003</v>
      </c>
      <c r="B146" s="44" t="s">
        <v>3814</v>
      </c>
      <c r="C146" s="64">
        <v>1154108.4500000002</v>
      </c>
      <c r="D146" s="246">
        <f t="shared" si="4"/>
        <v>6.7872623811354651E-4</v>
      </c>
      <c r="E146" s="245"/>
    </row>
    <row r="147" spans="1:5" ht="11.25" x14ac:dyDescent="0.2">
      <c r="A147" s="44">
        <v>551514005</v>
      </c>
      <c r="B147" s="44" t="s">
        <v>3813</v>
      </c>
      <c r="C147" s="64">
        <v>803018.52</v>
      </c>
      <c r="D147" s="246">
        <f t="shared" si="4"/>
        <v>4.7225175347698705E-4</v>
      </c>
      <c r="E147" s="245"/>
    </row>
    <row r="148" spans="1:5" ht="11.25" x14ac:dyDescent="0.2">
      <c r="A148" s="44">
        <v>551514007</v>
      </c>
      <c r="B148" s="44" t="s">
        <v>3812</v>
      </c>
      <c r="C148" s="64">
        <v>83460.169999999984</v>
      </c>
      <c r="D148" s="246">
        <f t="shared" si="4"/>
        <v>4.9082568641116049E-5</v>
      </c>
      <c r="E148" s="245"/>
    </row>
    <row r="149" spans="1:5" ht="11.25" x14ac:dyDescent="0.2">
      <c r="A149" s="44">
        <v>551514009</v>
      </c>
      <c r="B149" s="44" t="s">
        <v>3811</v>
      </c>
      <c r="C149" s="64">
        <v>603601.45999999985</v>
      </c>
      <c r="D149" s="246">
        <f t="shared" si="4"/>
        <v>3.5497543429791555E-4</v>
      </c>
      <c r="E149" s="245"/>
    </row>
    <row r="150" spans="1:5" ht="11.25" x14ac:dyDescent="0.2">
      <c r="A150" s="44">
        <v>551514010</v>
      </c>
      <c r="B150" s="44" t="s">
        <v>3810</v>
      </c>
      <c r="C150" s="64">
        <v>778588.51999999967</v>
      </c>
      <c r="D150" s="246">
        <f t="shared" si="4"/>
        <v>4.5788457507437314E-4</v>
      </c>
      <c r="E150" s="245"/>
    </row>
    <row r="151" spans="1:5" ht="11.25" x14ac:dyDescent="0.2">
      <c r="A151" s="44">
        <v>551514012</v>
      </c>
      <c r="B151" s="44" t="s">
        <v>3809</v>
      </c>
      <c r="C151" s="64">
        <v>246704.60999999996</v>
      </c>
      <c r="D151" s="246">
        <f t="shared" si="4"/>
        <v>1.4508592487176537E-4</v>
      </c>
      <c r="E151" s="245"/>
    </row>
    <row r="152" spans="1:5" ht="11.25" x14ac:dyDescent="0.2">
      <c r="A152" s="44">
        <v>551514013</v>
      </c>
      <c r="B152" s="44" t="s">
        <v>3808</v>
      </c>
      <c r="C152" s="64">
        <v>9839581.160000002</v>
      </c>
      <c r="D152" s="246">
        <f t="shared" si="4"/>
        <v>5.7866155518917885E-3</v>
      </c>
      <c r="E152" s="245"/>
    </row>
    <row r="153" spans="1:5" ht="11.25" x14ac:dyDescent="0.2">
      <c r="A153" s="44">
        <v>551514014</v>
      </c>
      <c r="B153" s="44" t="s">
        <v>3807</v>
      </c>
      <c r="C153" s="64">
        <v>1105832.81</v>
      </c>
      <c r="D153" s="246">
        <f t="shared" si="4"/>
        <v>6.5033554092237356E-4</v>
      </c>
      <c r="E153" s="245"/>
    </row>
    <row r="154" spans="1:5" ht="11.25" x14ac:dyDescent="0.2">
      <c r="A154" s="44">
        <v>551711001</v>
      </c>
      <c r="B154" s="44" t="s">
        <v>3806</v>
      </c>
      <c r="C154" s="64">
        <v>827578.47</v>
      </c>
      <c r="D154" s="246">
        <f t="shared" si="4"/>
        <v>4.866953549182179E-4</v>
      </c>
      <c r="E154" s="245"/>
    </row>
    <row r="155" spans="1:5" ht="11.25" x14ac:dyDescent="0.2">
      <c r="A155" s="44">
        <v>551711002</v>
      </c>
      <c r="B155" s="44" t="s">
        <v>3805</v>
      </c>
      <c r="C155" s="64">
        <v>2197872.2000000002</v>
      </c>
      <c r="D155" s="246">
        <f t="shared" si="4"/>
        <v>1.2925592305994677E-3</v>
      </c>
      <c r="E155" s="245"/>
    </row>
    <row r="156" spans="1:5" ht="20.399999999999999" x14ac:dyDescent="0.2">
      <c r="A156" s="44">
        <v>551811001</v>
      </c>
      <c r="B156" s="44" t="s">
        <v>3804</v>
      </c>
      <c r="C156" s="64">
        <v>1425278.69</v>
      </c>
      <c r="D156" s="246">
        <f t="shared" si="4"/>
        <v>8.3820029523837508E-4</v>
      </c>
      <c r="E156" s="245"/>
    </row>
    <row r="157" spans="1:5" ht="11.25" x14ac:dyDescent="0.2">
      <c r="A157" s="44">
        <v>552111001</v>
      </c>
      <c r="B157" s="44" t="s">
        <v>3803</v>
      </c>
      <c r="C157" s="64">
        <v>1260000</v>
      </c>
      <c r="D157" s="246">
        <f t="shared" si="4"/>
        <v>7.4100060529239554E-4</v>
      </c>
      <c r="E157" s="245"/>
    </row>
    <row r="158" spans="1:5" ht="11.25" x14ac:dyDescent="0.2">
      <c r="A158" s="44">
        <v>559411001</v>
      </c>
      <c r="B158" s="44" t="s">
        <v>3802</v>
      </c>
      <c r="C158" s="64">
        <v>731317.22</v>
      </c>
      <c r="D158" s="246">
        <f t="shared" si="4"/>
        <v>4.3008452593710475E-4</v>
      </c>
      <c r="E158" s="245"/>
    </row>
    <row r="159" spans="1:5" ht="11.25" x14ac:dyDescent="0.2">
      <c r="A159" s="63"/>
      <c r="B159" s="63" t="s">
        <v>719</v>
      </c>
      <c r="C159" s="62">
        <f>SUM(C8:C158)</f>
        <v>1700403469.3100009</v>
      </c>
      <c r="D159" s="62">
        <f>SUM(D8:D158)</f>
        <v>0.99999999999999967</v>
      </c>
      <c r="E159" s="144"/>
    </row>
    <row r="160" spans="1:5" ht="11.25" x14ac:dyDescent="0.2">
      <c r="A160" s="243"/>
      <c r="B160" s="243"/>
      <c r="C160" s="242"/>
      <c r="D160" s="241"/>
      <c r="E160"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dimension ref="A1:G11"/>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16384" width="11.44140625" style="375"/>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220"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v>3110</v>
      </c>
      <c r="B8" s="44" t="s">
        <v>3942</v>
      </c>
      <c r="C8" s="64">
        <v>1606701216.9300001</v>
      </c>
      <c r="D8" s="64">
        <v>1638240580.1500001</v>
      </c>
      <c r="E8" s="64">
        <f>+D8-C8</f>
        <v>31539363.220000029</v>
      </c>
      <c r="F8" s="147" t="s">
        <v>1019</v>
      </c>
      <c r="G8" s="113" t="s">
        <v>3939</v>
      </c>
    </row>
    <row r="9" spans="1:7" x14ac:dyDescent="0.2">
      <c r="A9" s="44">
        <v>3120</v>
      </c>
      <c r="B9" s="44" t="s">
        <v>3941</v>
      </c>
      <c r="C9" s="64">
        <v>2308025830.6799998</v>
      </c>
      <c r="D9" s="64">
        <v>2514038801.23</v>
      </c>
      <c r="E9" s="64">
        <f>+D9-C9</f>
        <v>206012970.55000019</v>
      </c>
      <c r="F9" s="64" t="s">
        <v>3940</v>
      </c>
      <c r="G9" s="113" t="s">
        <v>3939</v>
      </c>
    </row>
    <row r="10" spans="1:7" x14ac:dyDescent="0.2">
      <c r="A10" s="44">
        <v>3130</v>
      </c>
      <c r="B10" s="44" t="s">
        <v>3938</v>
      </c>
      <c r="C10" s="64">
        <v>3131562469.1799998</v>
      </c>
      <c r="D10" s="64">
        <v>3131562469.1799998</v>
      </c>
      <c r="E10" s="64">
        <f>+D10-C10</f>
        <v>0</v>
      </c>
      <c r="F10" s="113"/>
      <c r="G10" s="113"/>
    </row>
    <row r="11" spans="1:7" x14ac:dyDescent="0.2">
      <c r="A11" s="111"/>
      <c r="B11" s="63" t="s">
        <v>1017</v>
      </c>
      <c r="C11" s="45">
        <f>SUM(C8:C10)</f>
        <v>7046289516.789999</v>
      </c>
      <c r="D11" s="45">
        <f>SUM(D8:D10)</f>
        <v>7283841850.5599995</v>
      </c>
      <c r="E11" s="20">
        <f>SUM(E8:E10)</f>
        <v>237552333.77000022</v>
      </c>
      <c r="F11" s="255"/>
      <c r="G11"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dimension ref="A1:F11"/>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220"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v>3210</v>
      </c>
      <c r="B8" s="44" t="s">
        <v>3947</v>
      </c>
      <c r="C8" s="64">
        <v>589652309.51999998</v>
      </c>
      <c r="D8" s="64">
        <v>451992559.61999869</v>
      </c>
      <c r="E8" s="64">
        <f>+D8-C8</f>
        <v>-137659749.90000129</v>
      </c>
      <c r="F8" s="258" t="s">
        <v>3943</v>
      </c>
    </row>
    <row r="9" spans="1:6" x14ac:dyDescent="0.2">
      <c r="A9" s="44" t="s">
        <v>3946</v>
      </c>
      <c r="B9" s="44" t="s">
        <v>3945</v>
      </c>
      <c r="C9" s="64">
        <v>2329153668.2600002</v>
      </c>
      <c r="D9" s="64">
        <v>2877614425.3099999</v>
      </c>
      <c r="E9" s="64">
        <f>+D9-C9</f>
        <v>548460757.04999971</v>
      </c>
      <c r="F9" s="258" t="s">
        <v>3943</v>
      </c>
    </row>
    <row r="10" spans="1:6" x14ac:dyDescent="0.2">
      <c r="A10" s="44">
        <v>3230</v>
      </c>
      <c r="B10" s="44" t="s">
        <v>3944</v>
      </c>
      <c r="C10" s="64">
        <v>11335042.48</v>
      </c>
      <c r="D10" s="64">
        <v>11335042.48</v>
      </c>
      <c r="E10" s="64">
        <f>+D10-C10</f>
        <v>0</v>
      </c>
      <c r="F10" s="258" t="s">
        <v>3943</v>
      </c>
    </row>
    <row r="11" spans="1:6" x14ac:dyDescent="0.2">
      <c r="A11" s="63"/>
      <c r="B11" s="63" t="s">
        <v>1025</v>
      </c>
      <c r="C11" s="62">
        <f>SUM(C8:C10)</f>
        <v>2930141020.2600002</v>
      </c>
      <c r="D11" s="62">
        <f>SUM(D8:D10)</f>
        <v>3340942027.4099984</v>
      </c>
      <c r="E11" s="62">
        <f>SUM(E8:E10)</f>
        <v>410801007.14999843</v>
      </c>
      <c r="F11" s="63"/>
    </row>
  </sheetData>
  <protectedRanges>
    <protectedRange sqref="F11"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pageSetUpPr fitToPage="1"/>
  </sheetPr>
  <dimension ref="A1:E89"/>
  <sheetViews>
    <sheetView zoomScaleNormal="100" zoomScaleSheetLayoutView="100" workbookViewId="0">
      <selection activeCell="B1" sqref="B1"/>
    </sheetView>
  </sheetViews>
  <sheetFormatPr baseColWidth="10" defaultColWidth="11.44140625" defaultRowHeight="10.199999999999999" x14ac:dyDescent="0.2"/>
  <cols>
    <col min="1" max="1" width="20.6640625" style="37" customWidth="1"/>
    <col min="2" max="2" width="64.441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x14ac:dyDescent="0.2">
      <c r="A5" s="141" t="s">
        <v>1067</v>
      </c>
      <c r="C5" s="154"/>
      <c r="D5" s="154"/>
      <c r="E5" s="262" t="s">
        <v>1066</v>
      </c>
    </row>
    <row r="6" spans="1:5" s="176" customFormat="1" x14ac:dyDescent="0.2">
      <c r="A6" s="26"/>
      <c r="B6" s="26"/>
      <c r="C6" s="261"/>
      <c r="D6" s="260"/>
      <c r="E6" s="260"/>
    </row>
    <row r="7" spans="1:5" x14ac:dyDescent="0.2">
      <c r="A7" s="30" t="s">
        <v>102</v>
      </c>
      <c r="B7" s="29" t="s">
        <v>101</v>
      </c>
      <c r="C7" s="120" t="s">
        <v>301</v>
      </c>
      <c r="D7" s="120" t="s">
        <v>300</v>
      </c>
      <c r="E7" s="120" t="s">
        <v>299</v>
      </c>
    </row>
    <row r="8" spans="1:5" x14ac:dyDescent="0.2">
      <c r="A8" s="113">
        <v>111111001</v>
      </c>
      <c r="B8" s="113" t="s">
        <v>4011</v>
      </c>
      <c r="C8" s="440">
        <v>65000</v>
      </c>
      <c r="D8" s="440">
        <v>63000</v>
      </c>
      <c r="E8" s="440">
        <f t="shared" ref="E8:E39" si="0">+D8-C8</f>
        <v>-2000</v>
      </c>
    </row>
    <row r="9" spans="1:5" x14ac:dyDescent="0.2">
      <c r="A9" s="113">
        <v>111111002</v>
      </c>
      <c r="B9" s="113" t="s">
        <v>4010</v>
      </c>
      <c r="C9" s="440">
        <v>50000</v>
      </c>
      <c r="D9" s="440">
        <v>50000</v>
      </c>
      <c r="E9" s="440">
        <f t="shared" si="0"/>
        <v>0</v>
      </c>
    </row>
    <row r="10" spans="1:5" x14ac:dyDescent="0.2">
      <c r="A10" s="113">
        <v>111111003</v>
      </c>
      <c r="B10" s="113" t="s">
        <v>4009</v>
      </c>
      <c r="C10" s="440">
        <v>60000</v>
      </c>
      <c r="D10" s="440">
        <v>60000</v>
      </c>
      <c r="E10" s="440">
        <f t="shared" si="0"/>
        <v>0</v>
      </c>
    </row>
    <row r="11" spans="1:5" x14ac:dyDescent="0.2">
      <c r="A11" s="113">
        <v>111111004</v>
      </c>
      <c r="B11" s="113" t="s">
        <v>4008</v>
      </c>
      <c r="C11" s="440">
        <v>60000</v>
      </c>
      <c r="D11" s="440">
        <v>60000</v>
      </c>
      <c r="E11" s="440">
        <f t="shared" si="0"/>
        <v>0</v>
      </c>
    </row>
    <row r="12" spans="1:5" x14ac:dyDescent="0.2">
      <c r="A12" s="113">
        <v>111111005</v>
      </c>
      <c r="B12" s="113" t="s">
        <v>4007</v>
      </c>
      <c r="C12" s="440">
        <v>60000</v>
      </c>
      <c r="D12" s="440">
        <v>60500</v>
      </c>
      <c r="E12" s="440">
        <f t="shared" si="0"/>
        <v>500</v>
      </c>
    </row>
    <row r="13" spans="1:5" x14ac:dyDescent="0.2">
      <c r="A13" s="113">
        <v>111112001</v>
      </c>
      <c r="B13" s="113" t="s">
        <v>4006</v>
      </c>
      <c r="C13" s="440">
        <v>64000</v>
      </c>
      <c r="D13" s="440">
        <v>64000</v>
      </c>
      <c r="E13" s="440">
        <f t="shared" si="0"/>
        <v>0</v>
      </c>
    </row>
    <row r="14" spans="1:5" x14ac:dyDescent="0.2">
      <c r="A14" s="113">
        <v>111112002</v>
      </c>
      <c r="B14" s="113" t="s">
        <v>4005</v>
      </c>
      <c r="C14" s="440">
        <v>64000</v>
      </c>
      <c r="D14" s="440">
        <v>64000</v>
      </c>
      <c r="E14" s="440">
        <f t="shared" si="0"/>
        <v>0</v>
      </c>
    </row>
    <row r="15" spans="1:5" x14ac:dyDescent="0.2">
      <c r="A15" s="113">
        <v>111112003</v>
      </c>
      <c r="B15" s="113" t="s">
        <v>4004</v>
      </c>
      <c r="C15" s="440">
        <v>64000</v>
      </c>
      <c r="D15" s="440">
        <v>64000</v>
      </c>
      <c r="E15" s="440">
        <f t="shared" si="0"/>
        <v>0</v>
      </c>
    </row>
    <row r="16" spans="1:5" x14ac:dyDescent="0.2">
      <c r="A16" s="113">
        <v>111112004</v>
      </c>
      <c r="B16" s="113" t="s">
        <v>4003</v>
      </c>
      <c r="C16" s="440">
        <v>64000</v>
      </c>
      <c r="D16" s="440">
        <v>64000</v>
      </c>
      <c r="E16" s="440">
        <f t="shared" si="0"/>
        <v>0</v>
      </c>
    </row>
    <row r="17" spans="1:5" x14ac:dyDescent="0.2">
      <c r="A17" s="113">
        <v>111112005</v>
      </c>
      <c r="B17" s="113" t="s">
        <v>4002</v>
      </c>
      <c r="C17" s="440">
        <v>64000</v>
      </c>
      <c r="D17" s="440">
        <v>64000</v>
      </c>
      <c r="E17" s="440">
        <f t="shared" si="0"/>
        <v>0</v>
      </c>
    </row>
    <row r="18" spans="1:5" x14ac:dyDescent="0.2">
      <c r="A18" s="113">
        <v>111112006</v>
      </c>
      <c r="B18" s="113" t="s">
        <v>4001</v>
      </c>
      <c r="C18" s="440">
        <v>64000</v>
      </c>
      <c r="D18" s="440">
        <v>64000</v>
      </c>
      <c r="E18" s="440">
        <f t="shared" si="0"/>
        <v>0</v>
      </c>
    </row>
    <row r="19" spans="1:5" x14ac:dyDescent="0.2">
      <c r="A19" s="113">
        <v>111112007</v>
      </c>
      <c r="B19" s="113" t="s">
        <v>4000</v>
      </c>
      <c r="C19" s="440">
        <v>64000</v>
      </c>
      <c r="D19" s="440">
        <v>64000</v>
      </c>
      <c r="E19" s="440">
        <f t="shared" si="0"/>
        <v>0</v>
      </c>
    </row>
    <row r="20" spans="1:5" x14ac:dyDescent="0.2">
      <c r="A20" s="113">
        <v>111112008</v>
      </c>
      <c r="B20" s="113" t="s">
        <v>3999</v>
      </c>
      <c r="C20" s="440">
        <v>64000</v>
      </c>
      <c r="D20" s="440">
        <v>64000</v>
      </c>
      <c r="E20" s="440">
        <f t="shared" si="0"/>
        <v>0</v>
      </c>
    </row>
    <row r="21" spans="1:5" x14ac:dyDescent="0.2">
      <c r="A21" s="113">
        <v>111112009</v>
      </c>
      <c r="B21" s="113" t="s">
        <v>3998</v>
      </c>
      <c r="C21" s="440">
        <v>64000</v>
      </c>
      <c r="D21" s="440">
        <v>64000</v>
      </c>
      <c r="E21" s="440">
        <f t="shared" si="0"/>
        <v>0</v>
      </c>
    </row>
    <row r="22" spans="1:5" x14ac:dyDescent="0.2">
      <c r="A22" s="113">
        <v>111112010</v>
      </c>
      <c r="B22" s="113" t="s">
        <v>3997</v>
      </c>
      <c r="C22" s="440">
        <v>64000</v>
      </c>
      <c r="D22" s="440">
        <v>64000</v>
      </c>
      <c r="E22" s="440">
        <f t="shared" si="0"/>
        <v>0</v>
      </c>
    </row>
    <row r="23" spans="1:5" x14ac:dyDescent="0.2">
      <c r="A23" s="113">
        <v>111112011</v>
      </c>
      <c r="B23" s="113" t="s">
        <v>3996</v>
      </c>
      <c r="C23" s="440">
        <v>64000</v>
      </c>
      <c r="D23" s="440">
        <v>64000</v>
      </c>
      <c r="E23" s="440">
        <f t="shared" si="0"/>
        <v>0</v>
      </c>
    </row>
    <row r="24" spans="1:5" x14ac:dyDescent="0.2">
      <c r="A24" s="113">
        <v>111112015</v>
      </c>
      <c r="B24" s="113" t="s">
        <v>3995</v>
      </c>
      <c r="C24" s="440">
        <v>64000</v>
      </c>
      <c r="D24" s="440">
        <v>64000</v>
      </c>
      <c r="E24" s="440">
        <f t="shared" si="0"/>
        <v>0</v>
      </c>
    </row>
    <row r="25" spans="1:5" x14ac:dyDescent="0.2">
      <c r="A25" s="113">
        <v>111112016</v>
      </c>
      <c r="B25" s="113" t="s">
        <v>3994</v>
      </c>
      <c r="C25" s="440">
        <v>64000</v>
      </c>
      <c r="D25" s="440">
        <v>0</v>
      </c>
      <c r="E25" s="440">
        <f t="shared" si="0"/>
        <v>-64000</v>
      </c>
    </row>
    <row r="26" spans="1:5" x14ac:dyDescent="0.2">
      <c r="A26" s="113">
        <v>111112017</v>
      </c>
      <c r="B26" s="113" t="s">
        <v>3993</v>
      </c>
      <c r="C26" s="440">
        <v>64000</v>
      </c>
      <c r="D26" s="440">
        <v>64000</v>
      </c>
      <c r="E26" s="440">
        <f t="shared" si="0"/>
        <v>0</v>
      </c>
    </row>
    <row r="27" spans="1:5" x14ac:dyDescent="0.2">
      <c r="A27" s="113">
        <v>111113002</v>
      </c>
      <c r="B27" s="113" t="s">
        <v>3992</v>
      </c>
      <c r="C27" s="440">
        <v>40000</v>
      </c>
      <c r="D27" s="440">
        <v>40000</v>
      </c>
      <c r="E27" s="440">
        <f t="shared" si="0"/>
        <v>0</v>
      </c>
    </row>
    <row r="28" spans="1:5" x14ac:dyDescent="0.2">
      <c r="A28" s="113">
        <v>111113003</v>
      </c>
      <c r="B28" s="113" t="s">
        <v>3991</v>
      </c>
      <c r="C28" s="440">
        <v>20000</v>
      </c>
      <c r="D28" s="440">
        <v>19940</v>
      </c>
      <c r="E28" s="440">
        <f t="shared" si="0"/>
        <v>-60</v>
      </c>
    </row>
    <row r="29" spans="1:5" x14ac:dyDescent="0.2">
      <c r="A29" s="113">
        <v>111112018</v>
      </c>
      <c r="B29" s="113" t="s">
        <v>3990</v>
      </c>
      <c r="C29" s="440">
        <v>0</v>
      </c>
      <c r="D29" s="440">
        <v>64000</v>
      </c>
      <c r="E29" s="440">
        <f t="shared" si="0"/>
        <v>64000</v>
      </c>
    </row>
    <row r="30" spans="1:5" x14ac:dyDescent="0.2">
      <c r="A30" s="113">
        <v>111113005</v>
      </c>
      <c r="B30" s="113" t="s">
        <v>3989</v>
      </c>
      <c r="C30" s="440">
        <v>0</v>
      </c>
      <c r="D30" s="440">
        <v>0</v>
      </c>
      <c r="E30" s="440">
        <f t="shared" si="0"/>
        <v>0</v>
      </c>
    </row>
    <row r="31" spans="1:5" x14ac:dyDescent="0.2">
      <c r="A31" s="113">
        <v>111113019</v>
      </c>
      <c r="B31" s="113" t="s">
        <v>3988</v>
      </c>
      <c r="C31" s="440">
        <v>0</v>
      </c>
      <c r="D31" s="440">
        <v>0</v>
      </c>
      <c r="E31" s="440">
        <f t="shared" si="0"/>
        <v>0</v>
      </c>
    </row>
    <row r="32" spans="1:5" x14ac:dyDescent="0.2">
      <c r="A32" s="113">
        <v>111112019</v>
      </c>
      <c r="B32" s="113" t="s">
        <v>3987</v>
      </c>
      <c r="C32" s="440">
        <v>0</v>
      </c>
      <c r="D32" s="440">
        <v>64000</v>
      </c>
      <c r="E32" s="440">
        <f t="shared" si="0"/>
        <v>64000</v>
      </c>
    </row>
    <row r="33" spans="1:5" x14ac:dyDescent="0.2">
      <c r="A33" s="113">
        <v>111211001</v>
      </c>
      <c r="B33" s="113" t="s">
        <v>3986</v>
      </c>
      <c r="C33" s="440">
        <v>155424.12</v>
      </c>
      <c r="D33" s="440">
        <v>174721.97</v>
      </c>
      <c r="E33" s="440">
        <f t="shared" si="0"/>
        <v>19297.850000000006</v>
      </c>
    </row>
    <row r="34" spans="1:5" x14ac:dyDescent="0.2">
      <c r="A34" s="113">
        <v>111211003</v>
      </c>
      <c r="B34" s="113" t="s">
        <v>3985</v>
      </c>
      <c r="C34" s="440">
        <v>62811.56</v>
      </c>
      <c r="D34" s="440">
        <v>375491.87</v>
      </c>
      <c r="E34" s="440">
        <f t="shared" si="0"/>
        <v>312680.31</v>
      </c>
    </row>
    <row r="35" spans="1:5" x14ac:dyDescent="0.2">
      <c r="A35" s="113">
        <v>111211004</v>
      </c>
      <c r="B35" s="113" t="s">
        <v>3984</v>
      </c>
      <c r="C35" s="440">
        <v>532078.68000000005</v>
      </c>
      <c r="D35" s="440">
        <v>1052453.05</v>
      </c>
      <c r="E35" s="440">
        <f t="shared" si="0"/>
        <v>520374.37</v>
      </c>
    </row>
    <row r="36" spans="1:5" x14ac:dyDescent="0.2">
      <c r="A36" s="113">
        <v>111211005</v>
      </c>
      <c r="B36" s="113" t="s">
        <v>3983</v>
      </c>
      <c r="C36" s="440">
        <v>4983.37</v>
      </c>
      <c r="D36" s="440">
        <v>105623.21</v>
      </c>
      <c r="E36" s="440">
        <f t="shared" si="0"/>
        <v>100639.84000000001</v>
      </c>
    </row>
    <row r="37" spans="1:5" x14ac:dyDescent="0.2">
      <c r="A37" s="113">
        <v>111211006</v>
      </c>
      <c r="B37" s="113" t="s">
        <v>3982</v>
      </c>
      <c r="C37" s="440">
        <v>51386.5</v>
      </c>
      <c r="D37" s="440">
        <v>168307.48</v>
      </c>
      <c r="E37" s="440">
        <f t="shared" si="0"/>
        <v>116920.98000000001</v>
      </c>
    </row>
    <row r="38" spans="1:5" x14ac:dyDescent="0.2">
      <c r="A38" s="113">
        <v>111211007</v>
      </c>
      <c r="B38" s="113" t="s">
        <v>3981</v>
      </c>
      <c r="C38" s="440">
        <v>125212.12</v>
      </c>
      <c r="D38" s="440">
        <v>658419.28</v>
      </c>
      <c r="E38" s="440">
        <f t="shared" si="0"/>
        <v>533207.16</v>
      </c>
    </row>
    <row r="39" spans="1:5" x14ac:dyDescent="0.2">
      <c r="A39" s="113">
        <v>111211008</v>
      </c>
      <c r="B39" s="113" t="s">
        <v>3980</v>
      </c>
      <c r="C39" s="440">
        <v>100753011.13</v>
      </c>
      <c r="D39" s="440">
        <v>100153208</v>
      </c>
      <c r="E39" s="440">
        <f t="shared" si="0"/>
        <v>-599803.12999999523</v>
      </c>
    </row>
    <row r="40" spans="1:5" x14ac:dyDescent="0.2">
      <c r="A40" s="113">
        <v>111211010</v>
      </c>
      <c r="B40" s="113" t="s">
        <v>3979</v>
      </c>
      <c r="C40" s="440">
        <v>-6624.53</v>
      </c>
      <c r="D40" s="440">
        <v>365586.55</v>
      </c>
      <c r="E40" s="440">
        <f t="shared" ref="E40:E71" si="1">+D40-C40</f>
        <v>372211.08</v>
      </c>
    </row>
    <row r="41" spans="1:5" x14ac:dyDescent="0.2">
      <c r="A41" s="113">
        <v>111211011</v>
      </c>
      <c r="B41" s="113" t="s">
        <v>3978</v>
      </c>
      <c r="C41" s="440">
        <v>33912.6</v>
      </c>
      <c r="D41" s="440">
        <v>91947.07</v>
      </c>
      <c r="E41" s="440">
        <f t="shared" si="1"/>
        <v>58034.470000000008</v>
      </c>
    </row>
    <row r="42" spans="1:5" x14ac:dyDescent="0.2">
      <c r="A42" s="113">
        <v>111212001</v>
      </c>
      <c r="B42" s="113" t="s">
        <v>3977</v>
      </c>
      <c r="C42" s="440">
        <v>5479660.8799999999</v>
      </c>
      <c r="D42" s="440">
        <v>8780689.5500000007</v>
      </c>
      <c r="E42" s="440">
        <f t="shared" si="1"/>
        <v>3301028.6700000009</v>
      </c>
    </row>
    <row r="43" spans="1:5" x14ac:dyDescent="0.2">
      <c r="A43" s="113">
        <v>111212004</v>
      </c>
      <c r="B43" s="113" t="s">
        <v>3976</v>
      </c>
      <c r="C43" s="440">
        <v>282057013.79000002</v>
      </c>
      <c r="D43" s="440">
        <v>307020867.88</v>
      </c>
      <c r="E43" s="440">
        <f t="shared" si="1"/>
        <v>24963854.089999974</v>
      </c>
    </row>
    <row r="44" spans="1:5" x14ac:dyDescent="0.2">
      <c r="A44" s="113">
        <v>111212009</v>
      </c>
      <c r="B44" s="113" t="s">
        <v>3975</v>
      </c>
      <c r="C44" s="440">
        <v>76805.81</v>
      </c>
      <c r="D44" s="440">
        <v>76805.81</v>
      </c>
      <c r="E44" s="440">
        <f t="shared" si="1"/>
        <v>0</v>
      </c>
    </row>
    <row r="45" spans="1:5" x14ac:dyDescent="0.2">
      <c r="A45" s="113">
        <v>111212010</v>
      </c>
      <c r="B45" s="113" t="s">
        <v>3974</v>
      </c>
      <c r="C45" s="440">
        <v>5001.59</v>
      </c>
      <c r="D45" s="440">
        <v>5002.07</v>
      </c>
      <c r="E45" s="440">
        <f t="shared" si="1"/>
        <v>0.47999999999956344</v>
      </c>
    </row>
    <row r="46" spans="1:5" x14ac:dyDescent="0.2">
      <c r="A46" s="113">
        <v>111212012</v>
      </c>
      <c r="B46" s="113" t="s">
        <v>3973</v>
      </c>
      <c r="C46" s="440">
        <v>1500253.28</v>
      </c>
      <c r="D46" s="440">
        <v>1500405.39</v>
      </c>
      <c r="E46" s="440">
        <f t="shared" si="1"/>
        <v>152.10999999986961</v>
      </c>
    </row>
    <row r="47" spans="1:5" x14ac:dyDescent="0.2">
      <c r="A47" s="113">
        <v>111212013</v>
      </c>
      <c r="B47" s="113" t="s">
        <v>3972</v>
      </c>
      <c r="C47" s="440">
        <v>5001.28</v>
      </c>
      <c r="D47" s="440">
        <v>5001.76</v>
      </c>
      <c r="E47" s="440">
        <f t="shared" si="1"/>
        <v>0.48000000000047294</v>
      </c>
    </row>
    <row r="48" spans="1:5" x14ac:dyDescent="0.2">
      <c r="A48" s="113">
        <v>111212014</v>
      </c>
      <c r="B48" s="113" t="s">
        <v>3971</v>
      </c>
      <c r="C48" s="440">
        <v>5045.9399999999996</v>
      </c>
      <c r="D48" s="440">
        <v>54877.58</v>
      </c>
      <c r="E48" s="440">
        <f t="shared" si="1"/>
        <v>49831.64</v>
      </c>
    </row>
    <row r="49" spans="1:5" x14ac:dyDescent="0.2">
      <c r="A49" s="113">
        <v>111211014</v>
      </c>
      <c r="B49" s="113" t="s">
        <v>3970</v>
      </c>
      <c r="C49" s="440">
        <v>5000.92</v>
      </c>
      <c r="D49" s="440">
        <v>0</v>
      </c>
      <c r="E49" s="440">
        <f t="shared" si="1"/>
        <v>-5000.92</v>
      </c>
    </row>
    <row r="50" spans="1:5" x14ac:dyDescent="0.2">
      <c r="A50" s="113">
        <v>111212015</v>
      </c>
      <c r="B50" s="113" t="s">
        <v>3969</v>
      </c>
      <c r="C50" s="440">
        <v>0</v>
      </c>
      <c r="D50" s="440">
        <v>15000</v>
      </c>
      <c r="E50" s="440">
        <f t="shared" si="1"/>
        <v>15000</v>
      </c>
    </row>
    <row r="51" spans="1:5" x14ac:dyDescent="0.2">
      <c r="A51" s="113">
        <v>111212016</v>
      </c>
      <c r="B51" s="113" t="s">
        <v>3968</v>
      </c>
      <c r="C51" s="440">
        <v>0</v>
      </c>
      <c r="D51" s="440">
        <v>100000</v>
      </c>
      <c r="E51" s="440">
        <f t="shared" si="1"/>
        <v>100000</v>
      </c>
    </row>
    <row r="52" spans="1:5" x14ac:dyDescent="0.2">
      <c r="A52" s="113">
        <v>111212017</v>
      </c>
      <c r="B52" s="113" t="s">
        <v>3967</v>
      </c>
      <c r="C52" s="440">
        <v>0</v>
      </c>
      <c r="D52" s="440">
        <v>30000</v>
      </c>
      <c r="E52" s="440">
        <f t="shared" si="1"/>
        <v>30000</v>
      </c>
    </row>
    <row r="53" spans="1:5" x14ac:dyDescent="0.2">
      <c r="A53" s="113">
        <v>111212018</v>
      </c>
      <c r="B53" s="113" t="s">
        <v>3966</v>
      </c>
      <c r="C53" s="440">
        <v>0</v>
      </c>
      <c r="D53" s="440">
        <v>30000</v>
      </c>
      <c r="E53" s="440">
        <f t="shared" si="1"/>
        <v>30000</v>
      </c>
    </row>
    <row r="54" spans="1:5" x14ac:dyDescent="0.2">
      <c r="A54" s="113">
        <v>111411011</v>
      </c>
      <c r="B54" s="113" t="s">
        <v>3520</v>
      </c>
      <c r="C54" s="440">
        <v>112569491.23</v>
      </c>
      <c r="D54" s="440">
        <v>168268776.72</v>
      </c>
      <c r="E54" s="440">
        <f t="shared" si="1"/>
        <v>55699285.489999995</v>
      </c>
    </row>
    <row r="55" spans="1:5" x14ac:dyDescent="0.2">
      <c r="A55" s="113">
        <v>111411014</v>
      </c>
      <c r="B55" s="113" t="s">
        <v>3518</v>
      </c>
      <c r="C55" s="440">
        <v>106895179.53</v>
      </c>
      <c r="D55" s="440">
        <v>184458000</v>
      </c>
      <c r="E55" s="440">
        <f t="shared" si="1"/>
        <v>77562820.469999999</v>
      </c>
    </row>
    <row r="56" spans="1:5" x14ac:dyDescent="0.2">
      <c r="A56" s="113">
        <v>111411013</v>
      </c>
      <c r="B56" s="113" t="s">
        <v>3516</v>
      </c>
      <c r="C56" s="440">
        <v>0</v>
      </c>
      <c r="D56" s="440">
        <v>293755744.04000002</v>
      </c>
      <c r="E56" s="440">
        <f t="shared" si="1"/>
        <v>293755744.04000002</v>
      </c>
    </row>
    <row r="57" spans="1:5" x14ac:dyDescent="0.2">
      <c r="A57" s="113">
        <v>111511014</v>
      </c>
      <c r="B57" s="113" t="s">
        <v>3514</v>
      </c>
      <c r="C57" s="440">
        <v>5116.96</v>
      </c>
      <c r="D57" s="440">
        <v>5119.93</v>
      </c>
      <c r="E57" s="440">
        <f t="shared" si="1"/>
        <v>2.9700000000002547</v>
      </c>
    </row>
    <row r="58" spans="1:5" x14ac:dyDescent="0.2">
      <c r="A58" s="113">
        <v>111511053</v>
      </c>
      <c r="B58" s="113" t="s">
        <v>3513</v>
      </c>
      <c r="C58" s="440">
        <v>8694023.6600000001</v>
      </c>
      <c r="D58" s="440">
        <v>14223.68</v>
      </c>
      <c r="E58" s="440">
        <f t="shared" si="1"/>
        <v>-8679799.9800000004</v>
      </c>
    </row>
    <row r="59" spans="1:5" x14ac:dyDescent="0.2">
      <c r="A59" s="113">
        <v>111511058</v>
      </c>
      <c r="B59" s="113" t="s">
        <v>3512</v>
      </c>
      <c r="C59" s="440">
        <v>0</v>
      </c>
      <c r="D59" s="440">
        <v>169058174</v>
      </c>
      <c r="E59" s="440">
        <f t="shared" si="1"/>
        <v>169058174</v>
      </c>
    </row>
    <row r="60" spans="1:5" x14ac:dyDescent="0.2">
      <c r="A60" s="113">
        <v>111511058</v>
      </c>
      <c r="B60" s="113" t="s">
        <v>3965</v>
      </c>
      <c r="C60" s="440">
        <v>250210842.71000001</v>
      </c>
      <c r="D60" s="440">
        <v>0</v>
      </c>
      <c r="E60" s="440">
        <f t="shared" si="1"/>
        <v>-250210842.71000001</v>
      </c>
    </row>
    <row r="61" spans="1:5" x14ac:dyDescent="0.2">
      <c r="A61" s="113">
        <v>111511059</v>
      </c>
      <c r="B61" s="113" t="s">
        <v>3510</v>
      </c>
      <c r="C61" s="440">
        <v>0</v>
      </c>
      <c r="D61" s="440">
        <v>181614851.06</v>
      </c>
      <c r="E61" s="440">
        <f t="shared" si="1"/>
        <v>181614851.06</v>
      </c>
    </row>
    <row r="62" spans="1:5" x14ac:dyDescent="0.2">
      <c r="A62" s="113">
        <v>111511059</v>
      </c>
      <c r="B62" s="113" t="s">
        <v>3964</v>
      </c>
      <c r="C62" s="440">
        <v>100000000</v>
      </c>
      <c r="D62" s="440">
        <v>0</v>
      </c>
      <c r="E62" s="440">
        <f t="shared" si="1"/>
        <v>-100000000</v>
      </c>
    </row>
    <row r="63" spans="1:5" x14ac:dyDescent="0.2">
      <c r="A63" s="113">
        <v>111511060</v>
      </c>
      <c r="B63" s="113" t="s">
        <v>3508</v>
      </c>
      <c r="C63" s="440">
        <v>0</v>
      </c>
      <c r="D63" s="440">
        <v>190314252.61000001</v>
      </c>
      <c r="E63" s="440">
        <f t="shared" si="1"/>
        <v>190314252.61000001</v>
      </c>
    </row>
    <row r="64" spans="1:5" x14ac:dyDescent="0.2">
      <c r="A64" s="113">
        <v>111511060</v>
      </c>
      <c r="B64" s="113" t="s">
        <v>3963</v>
      </c>
      <c r="C64" s="440">
        <v>147348508.86000001</v>
      </c>
      <c r="D64" s="440">
        <v>0</v>
      </c>
      <c r="E64" s="440">
        <f t="shared" si="1"/>
        <v>-147348508.86000001</v>
      </c>
    </row>
    <row r="65" spans="1:5" x14ac:dyDescent="0.2">
      <c r="A65" s="113">
        <v>111511062</v>
      </c>
      <c r="B65" s="113" t="s">
        <v>3506</v>
      </c>
      <c r="C65" s="440">
        <v>5097.91</v>
      </c>
      <c r="D65" s="440">
        <v>5098.3900000000003</v>
      </c>
      <c r="E65" s="440">
        <f t="shared" si="1"/>
        <v>0.48000000000047294</v>
      </c>
    </row>
    <row r="66" spans="1:5" x14ac:dyDescent="0.2">
      <c r="A66" s="113">
        <v>111511064</v>
      </c>
      <c r="B66" s="113" t="s">
        <v>3505</v>
      </c>
      <c r="C66" s="440">
        <v>5000.2</v>
      </c>
      <c r="D66" s="440">
        <v>5000.68</v>
      </c>
      <c r="E66" s="440">
        <f t="shared" si="1"/>
        <v>0.48000000000047294</v>
      </c>
    </row>
    <row r="67" spans="1:5" x14ac:dyDescent="0.2">
      <c r="A67" s="113">
        <v>111511065</v>
      </c>
      <c r="B67" s="113" t="s">
        <v>3504</v>
      </c>
      <c r="C67" s="440">
        <v>5054.88</v>
      </c>
      <c r="D67" s="440">
        <v>5065.9799999999996</v>
      </c>
      <c r="E67" s="440">
        <f t="shared" si="1"/>
        <v>11.099999999999454</v>
      </c>
    </row>
    <row r="68" spans="1:5" x14ac:dyDescent="0.2">
      <c r="A68" s="113">
        <v>111511066</v>
      </c>
      <c r="B68" s="113" t="s">
        <v>3503</v>
      </c>
      <c r="C68" s="440">
        <v>5000.0200000000004</v>
      </c>
      <c r="D68" s="440">
        <v>98875.95</v>
      </c>
      <c r="E68" s="440">
        <f t="shared" si="1"/>
        <v>93875.93</v>
      </c>
    </row>
    <row r="69" spans="1:5" x14ac:dyDescent="0.2">
      <c r="A69" s="113">
        <v>111511067</v>
      </c>
      <c r="B69" s="113" t="s">
        <v>3502</v>
      </c>
      <c r="C69" s="440">
        <v>0</v>
      </c>
      <c r="D69" s="440">
        <v>5002.1400000000003</v>
      </c>
      <c r="E69" s="440">
        <f t="shared" si="1"/>
        <v>5002.1400000000003</v>
      </c>
    </row>
    <row r="70" spans="1:5" x14ac:dyDescent="0.2">
      <c r="A70" s="113">
        <v>111511068</v>
      </c>
      <c r="B70" s="113" t="s">
        <v>3501</v>
      </c>
      <c r="C70" s="440">
        <v>0</v>
      </c>
      <c r="D70" s="440">
        <v>5002.4399999999996</v>
      </c>
      <c r="E70" s="440">
        <f t="shared" si="1"/>
        <v>5002.4399999999996</v>
      </c>
    </row>
    <row r="71" spans="1:5" x14ac:dyDescent="0.2">
      <c r="A71" s="113">
        <v>111511042</v>
      </c>
      <c r="B71" s="113" t="s">
        <v>3962</v>
      </c>
      <c r="C71" s="440">
        <v>44670.32</v>
      </c>
      <c r="D71" s="440">
        <v>0</v>
      </c>
      <c r="E71" s="440">
        <f t="shared" si="1"/>
        <v>-44670.32</v>
      </c>
    </row>
    <row r="72" spans="1:5" x14ac:dyDescent="0.2">
      <c r="A72" s="113">
        <v>111511047</v>
      </c>
      <c r="B72" s="113" t="s">
        <v>3961</v>
      </c>
      <c r="C72" s="440">
        <v>5007.5200000000004</v>
      </c>
      <c r="D72" s="440">
        <v>0</v>
      </c>
      <c r="E72" s="440">
        <f t="shared" ref="E72:E87" si="2">+D72-C72</f>
        <v>-5007.5200000000004</v>
      </c>
    </row>
    <row r="73" spans="1:5" x14ac:dyDescent="0.2">
      <c r="A73" s="113">
        <v>111511051</v>
      </c>
      <c r="B73" s="113" t="s">
        <v>3960</v>
      </c>
      <c r="C73" s="440">
        <v>5003.68</v>
      </c>
      <c r="D73" s="440">
        <v>0</v>
      </c>
      <c r="E73" s="440">
        <f t="shared" si="2"/>
        <v>-5003.68</v>
      </c>
    </row>
    <row r="74" spans="1:5" x14ac:dyDescent="0.2">
      <c r="A74" s="113">
        <v>111511052</v>
      </c>
      <c r="B74" s="113" t="s">
        <v>3959</v>
      </c>
      <c r="C74" s="440">
        <v>19544.07</v>
      </c>
      <c r="D74" s="440">
        <v>0</v>
      </c>
      <c r="E74" s="440">
        <f t="shared" si="2"/>
        <v>-19544.07</v>
      </c>
    </row>
    <row r="75" spans="1:5" x14ac:dyDescent="0.2">
      <c r="A75" s="113">
        <v>111511054</v>
      </c>
      <c r="B75" s="113" t="s">
        <v>3958</v>
      </c>
      <c r="C75" s="440">
        <v>5001.25</v>
      </c>
      <c r="D75" s="440">
        <v>0</v>
      </c>
      <c r="E75" s="440">
        <f t="shared" si="2"/>
        <v>-5001.25</v>
      </c>
    </row>
    <row r="76" spans="1:5" x14ac:dyDescent="0.2">
      <c r="A76" s="113">
        <v>111511055</v>
      </c>
      <c r="B76" s="113" t="s">
        <v>3957</v>
      </c>
      <c r="C76" s="440">
        <v>5025.26</v>
      </c>
      <c r="D76" s="440">
        <v>0</v>
      </c>
      <c r="E76" s="440">
        <f t="shared" si="2"/>
        <v>-5025.26</v>
      </c>
    </row>
    <row r="77" spans="1:5" x14ac:dyDescent="0.2">
      <c r="A77" s="113">
        <v>111511057</v>
      </c>
      <c r="B77" s="113" t="s">
        <v>3956</v>
      </c>
      <c r="C77" s="440">
        <v>5002.58</v>
      </c>
      <c r="D77" s="440">
        <v>0</v>
      </c>
      <c r="E77" s="440">
        <f t="shared" si="2"/>
        <v>-5002.58</v>
      </c>
    </row>
    <row r="78" spans="1:5" x14ac:dyDescent="0.2">
      <c r="A78" s="113">
        <v>111511069</v>
      </c>
      <c r="B78" s="113" t="s">
        <v>3500</v>
      </c>
      <c r="C78" s="440">
        <v>0</v>
      </c>
      <c r="D78" s="440">
        <v>5875033</v>
      </c>
      <c r="E78" s="440">
        <f t="shared" si="2"/>
        <v>5875033</v>
      </c>
    </row>
    <row r="79" spans="1:5" x14ac:dyDescent="0.2">
      <c r="A79" s="113">
        <v>111511070</v>
      </c>
      <c r="B79" s="113" t="s">
        <v>3499</v>
      </c>
      <c r="C79" s="440">
        <v>0</v>
      </c>
      <c r="D79" s="440">
        <v>546723.72</v>
      </c>
      <c r="E79" s="440">
        <f t="shared" si="2"/>
        <v>546723.72</v>
      </c>
    </row>
    <row r="80" spans="1:5" x14ac:dyDescent="0.2">
      <c r="A80" s="113">
        <v>111911002</v>
      </c>
      <c r="B80" s="113" t="s">
        <v>3955</v>
      </c>
      <c r="C80" s="440">
        <v>10500</v>
      </c>
      <c r="D80" s="440">
        <v>10500</v>
      </c>
      <c r="E80" s="440">
        <f t="shared" si="2"/>
        <v>0</v>
      </c>
    </row>
    <row r="81" spans="1:5" x14ac:dyDescent="0.2">
      <c r="A81" s="113">
        <v>111911003</v>
      </c>
      <c r="B81" s="113" t="s">
        <v>3954</v>
      </c>
      <c r="C81" s="440">
        <v>255681.7</v>
      </c>
      <c r="D81" s="440">
        <v>255681.7</v>
      </c>
      <c r="E81" s="440">
        <f t="shared" si="2"/>
        <v>0</v>
      </c>
    </row>
    <row r="82" spans="1:5" x14ac:dyDescent="0.2">
      <c r="A82" s="113">
        <v>111911005</v>
      </c>
      <c r="B82" s="113" t="s">
        <v>3953</v>
      </c>
      <c r="C82" s="440">
        <v>5000</v>
      </c>
      <c r="D82" s="440">
        <v>5000</v>
      </c>
      <c r="E82" s="440">
        <f t="shared" si="2"/>
        <v>0</v>
      </c>
    </row>
    <row r="83" spans="1:5" x14ac:dyDescent="0.2">
      <c r="A83" s="113">
        <v>111911006</v>
      </c>
      <c r="B83" s="113" t="s">
        <v>3952</v>
      </c>
      <c r="C83" s="440">
        <v>5000</v>
      </c>
      <c r="D83" s="440">
        <v>5000</v>
      </c>
      <c r="E83" s="440">
        <f t="shared" si="2"/>
        <v>0</v>
      </c>
    </row>
    <row r="84" spans="1:5" x14ac:dyDescent="0.2">
      <c r="A84" s="113">
        <v>111911007</v>
      </c>
      <c r="B84" s="113" t="s">
        <v>3951</v>
      </c>
      <c r="C84" s="440">
        <v>5000</v>
      </c>
      <c r="D84" s="440">
        <v>5000</v>
      </c>
      <c r="E84" s="440">
        <f t="shared" si="2"/>
        <v>0</v>
      </c>
    </row>
    <row r="85" spans="1:5" x14ac:dyDescent="0.2">
      <c r="A85" s="113">
        <v>111911008</v>
      </c>
      <c r="B85" s="113" t="s">
        <v>3950</v>
      </c>
      <c r="C85" s="440">
        <v>5000</v>
      </c>
      <c r="D85" s="440">
        <v>5000</v>
      </c>
      <c r="E85" s="440">
        <f t="shared" si="2"/>
        <v>0</v>
      </c>
    </row>
    <row r="86" spans="1:5" x14ac:dyDescent="0.2">
      <c r="A86" s="113">
        <v>111911011</v>
      </c>
      <c r="B86" s="113" t="s">
        <v>3949</v>
      </c>
      <c r="C86" s="440">
        <v>5000</v>
      </c>
      <c r="D86" s="440">
        <v>5000</v>
      </c>
      <c r="E86" s="440">
        <f t="shared" si="2"/>
        <v>0</v>
      </c>
    </row>
    <row r="87" spans="1:5" x14ac:dyDescent="0.2">
      <c r="A87" s="113">
        <v>111911012</v>
      </c>
      <c r="B87" s="113" t="s">
        <v>3948</v>
      </c>
      <c r="C87" s="440">
        <v>5000</v>
      </c>
      <c r="D87" s="440">
        <v>5000</v>
      </c>
      <c r="E87" s="440">
        <f t="shared" si="2"/>
        <v>0</v>
      </c>
    </row>
    <row r="88" spans="1:5" s="376" customFormat="1" x14ac:dyDescent="0.2">
      <c r="A88" s="63"/>
      <c r="B88" s="63" t="s">
        <v>1041</v>
      </c>
      <c r="C88" s="62">
        <f>SUM(C8:C87)</f>
        <v>1118225731.3800001</v>
      </c>
      <c r="D88" s="62">
        <f>SUM(D8:D87)</f>
        <v>1616408974.5600004</v>
      </c>
      <c r="E88" s="62">
        <f>SUM(E8:E87)</f>
        <v>498183243.18000007</v>
      </c>
    </row>
    <row r="89" spans="1:5" s="376" customFormat="1" x14ac:dyDescent="0.2">
      <c r="A89" s="243"/>
      <c r="B89" s="243"/>
      <c r="C89" s="259"/>
      <c r="D89" s="259"/>
      <c r="E89"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3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dimension ref="A1:D116"/>
  <sheetViews>
    <sheetView zoomScaleNormal="100" zoomScaleSheetLayoutView="100" workbookViewId="0">
      <selection activeCell="B1" sqref="B1"/>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375"/>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v>123531001</v>
      </c>
      <c r="B8" s="270" t="s">
        <v>3697</v>
      </c>
      <c r="C8" s="268">
        <v>-53464761.380000003</v>
      </c>
      <c r="D8" s="267">
        <v>0</v>
      </c>
    </row>
    <row r="9" spans="1:4" x14ac:dyDescent="0.2">
      <c r="A9" s="269">
        <v>123532001</v>
      </c>
      <c r="B9" s="270" t="s">
        <v>3696</v>
      </c>
      <c r="C9" s="268">
        <v>33738752</v>
      </c>
      <c r="D9" s="267">
        <v>0</v>
      </c>
    </row>
    <row r="10" spans="1:4" x14ac:dyDescent="0.2">
      <c r="A10" s="269">
        <v>123533001</v>
      </c>
      <c r="B10" s="270" t="s">
        <v>3695</v>
      </c>
      <c r="C10" s="268">
        <v>-74803562.370000005</v>
      </c>
      <c r="D10" s="267">
        <v>0</v>
      </c>
    </row>
    <row r="11" spans="1:4" x14ac:dyDescent="0.2">
      <c r="A11" s="269">
        <v>123534001</v>
      </c>
      <c r="B11" s="270" t="s">
        <v>3694</v>
      </c>
      <c r="C11" s="268">
        <v>-112432308.39</v>
      </c>
      <c r="D11" s="267">
        <v>0</v>
      </c>
    </row>
    <row r="12" spans="1:4" x14ac:dyDescent="0.2">
      <c r="A12" s="269">
        <v>123535001</v>
      </c>
      <c r="B12" s="270" t="s">
        <v>3693</v>
      </c>
      <c r="C12" s="268">
        <v>19527874.34</v>
      </c>
      <c r="D12" s="267">
        <v>0</v>
      </c>
    </row>
    <row r="13" spans="1:4" x14ac:dyDescent="0.2">
      <c r="A13" s="269">
        <v>123621001</v>
      </c>
      <c r="B13" s="270" t="s">
        <v>3692</v>
      </c>
      <c r="C13" s="268">
        <v>-609477.51</v>
      </c>
      <c r="D13" s="267">
        <v>0</v>
      </c>
    </row>
    <row r="14" spans="1:4" x14ac:dyDescent="0.2">
      <c r="A14" s="269">
        <v>211311001</v>
      </c>
      <c r="B14" s="270" t="s">
        <v>3768</v>
      </c>
      <c r="C14" s="268">
        <v>10451018.01</v>
      </c>
      <c r="D14" s="267">
        <v>0</v>
      </c>
    </row>
    <row r="15" spans="1:4" x14ac:dyDescent="0.2">
      <c r="A15" s="269">
        <v>211311002</v>
      </c>
      <c r="B15" s="270" t="s">
        <v>3767</v>
      </c>
      <c r="C15" s="268">
        <v>0.04</v>
      </c>
      <c r="D15" s="267">
        <v>0</v>
      </c>
    </row>
    <row r="16" spans="1:4" x14ac:dyDescent="0.2">
      <c r="A16" s="266"/>
      <c r="B16" s="266" t="s">
        <v>381</v>
      </c>
      <c r="C16" s="265">
        <f>SUM(C8:C15)</f>
        <v>-177592465.25999999</v>
      </c>
      <c r="D16" s="276">
        <v>0</v>
      </c>
    </row>
    <row r="19" spans="1:4" x14ac:dyDescent="0.2">
      <c r="A19" s="1337" t="s">
        <v>1071</v>
      </c>
      <c r="B19" s="1338"/>
      <c r="C19" s="275"/>
      <c r="D19" s="274" t="s">
        <v>1070</v>
      </c>
    </row>
    <row r="20" spans="1:4" x14ac:dyDescent="0.2">
      <c r="A20" s="273"/>
      <c r="B20" s="273"/>
      <c r="C20" s="272"/>
      <c r="D20" s="271"/>
    </row>
    <row r="21" spans="1:4" x14ac:dyDescent="0.2">
      <c r="A21" s="30" t="s">
        <v>102</v>
      </c>
      <c r="B21" s="29" t="s">
        <v>101</v>
      </c>
      <c r="C21" s="120" t="s">
        <v>299</v>
      </c>
      <c r="D21" s="148" t="s">
        <v>1069</v>
      </c>
    </row>
    <row r="22" spans="1:4" x14ac:dyDescent="0.2">
      <c r="A22" s="269">
        <v>123111001</v>
      </c>
      <c r="B22" s="270" t="s">
        <v>383</v>
      </c>
      <c r="C22" s="268">
        <v>44397054.159999996</v>
      </c>
      <c r="D22" s="267">
        <v>0</v>
      </c>
    </row>
    <row r="23" spans="1:4" x14ac:dyDescent="0.2">
      <c r="A23" s="269">
        <v>123311001</v>
      </c>
      <c r="B23" s="270" t="s">
        <v>3709</v>
      </c>
      <c r="C23" s="268">
        <v>1525683.06</v>
      </c>
      <c r="D23" s="267">
        <v>0</v>
      </c>
    </row>
    <row r="24" spans="1:4" x14ac:dyDescent="0.2">
      <c r="A24" s="269">
        <v>123461001</v>
      </c>
      <c r="B24" s="270" t="s">
        <v>3707</v>
      </c>
      <c r="C24" s="268">
        <v>348948658.11000001</v>
      </c>
      <c r="D24" s="267">
        <v>0</v>
      </c>
    </row>
    <row r="25" spans="1:4" x14ac:dyDescent="0.2">
      <c r="A25" s="269">
        <v>123461002</v>
      </c>
      <c r="B25" s="270" t="s">
        <v>3706</v>
      </c>
      <c r="C25" s="268">
        <v>-42834640.780000001</v>
      </c>
      <c r="D25" s="267">
        <v>0</v>
      </c>
    </row>
    <row r="26" spans="1:4" x14ac:dyDescent="0.2">
      <c r="A26" s="269">
        <v>123462001</v>
      </c>
      <c r="B26" s="270" t="s">
        <v>3705</v>
      </c>
      <c r="C26" s="268">
        <v>107136660.79999998</v>
      </c>
      <c r="D26" s="267">
        <v>0</v>
      </c>
    </row>
    <row r="27" spans="1:4" x14ac:dyDescent="0.2">
      <c r="A27" s="269">
        <v>123462002</v>
      </c>
      <c r="B27" s="270" t="s">
        <v>3704</v>
      </c>
      <c r="C27" s="268">
        <v>-1105876.6200000001</v>
      </c>
      <c r="D27" s="267">
        <v>0</v>
      </c>
    </row>
    <row r="28" spans="1:4" x14ac:dyDescent="0.2">
      <c r="A28" s="269">
        <v>123463001</v>
      </c>
      <c r="B28" s="270" t="s">
        <v>3703</v>
      </c>
      <c r="C28" s="268">
        <v>137350400.13</v>
      </c>
      <c r="D28" s="267">
        <v>0</v>
      </c>
    </row>
    <row r="29" spans="1:4" x14ac:dyDescent="0.2">
      <c r="A29" s="269">
        <v>123464001</v>
      </c>
      <c r="B29" s="270" t="s">
        <v>3701</v>
      </c>
      <c r="C29" s="268">
        <v>143281350.11000001</v>
      </c>
      <c r="D29" s="267">
        <v>0</v>
      </c>
    </row>
    <row r="30" spans="1:4" x14ac:dyDescent="0.2">
      <c r="A30" s="269">
        <v>123465001</v>
      </c>
      <c r="B30" s="270" t="s">
        <v>3699</v>
      </c>
      <c r="C30" s="268">
        <v>3207252.9</v>
      </c>
      <c r="D30" s="267">
        <v>0</v>
      </c>
    </row>
    <row r="31" spans="1:4" x14ac:dyDescent="0.2">
      <c r="A31" s="269">
        <v>124111001</v>
      </c>
      <c r="B31" s="270" t="s">
        <v>3691</v>
      </c>
      <c r="C31" s="268">
        <v>773951.59</v>
      </c>
      <c r="D31" s="267">
        <v>0</v>
      </c>
    </row>
    <row r="32" spans="1:4" x14ac:dyDescent="0.2">
      <c r="A32" s="269">
        <v>124111002</v>
      </c>
      <c r="B32" s="270" t="s">
        <v>4054</v>
      </c>
      <c r="C32" s="268">
        <v>-1037.1400000000012</v>
      </c>
      <c r="D32" s="267">
        <v>0</v>
      </c>
    </row>
    <row r="33" spans="1:4" x14ac:dyDescent="0.2">
      <c r="A33" s="269">
        <v>124131001</v>
      </c>
      <c r="B33" s="270" t="s">
        <v>3687</v>
      </c>
      <c r="C33" s="268">
        <v>6720460.7099999981</v>
      </c>
      <c r="D33" s="267">
        <v>0</v>
      </c>
    </row>
    <row r="34" spans="1:4" x14ac:dyDescent="0.2">
      <c r="A34" s="269">
        <v>124191001</v>
      </c>
      <c r="B34" s="270" t="s">
        <v>3685</v>
      </c>
      <c r="C34" s="268">
        <v>1281553.75</v>
      </c>
      <c r="D34" s="267">
        <v>0</v>
      </c>
    </row>
    <row r="35" spans="1:4" x14ac:dyDescent="0.2">
      <c r="A35" s="269">
        <v>124411001</v>
      </c>
      <c r="B35" s="270" t="s">
        <v>3683</v>
      </c>
      <c r="C35" s="268">
        <v>28567137.970000003</v>
      </c>
      <c r="D35" s="267">
        <v>0</v>
      </c>
    </row>
    <row r="36" spans="1:4" x14ac:dyDescent="0.2">
      <c r="A36" s="269">
        <v>124421001</v>
      </c>
      <c r="B36" s="270" t="s">
        <v>362</v>
      </c>
      <c r="C36" s="268">
        <v>2516116.3199999998</v>
      </c>
      <c r="D36" s="267">
        <v>0</v>
      </c>
    </row>
    <row r="37" spans="1:4" x14ac:dyDescent="0.2">
      <c r="A37" s="269">
        <v>124491001</v>
      </c>
      <c r="B37" s="270" t="s">
        <v>3680</v>
      </c>
      <c r="C37" s="268">
        <v>1095793</v>
      </c>
      <c r="D37" s="267">
        <v>0</v>
      </c>
    </row>
    <row r="38" spans="1:4" x14ac:dyDescent="0.2">
      <c r="A38" s="269">
        <v>124621001</v>
      </c>
      <c r="B38" s="270" t="s">
        <v>3678</v>
      </c>
      <c r="C38" s="268">
        <v>1361318.7799999998</v>
      </c>
      <c r="D38" s="267">
        <v>0</v>
      </c>
    </row>
    <row r="39" spans="1:4" x14ac:dyDescent="0.2">
      <c r="A39" s="269">
        <v>124631001</v>
      </c>
      <c r="B39" s="270" t="s">
        <v>3676</v>
      </c>
      <c r="C39" s="268">
        <v>2706600</v>
      </c>
      <c r="D39" s="267">
        <v>0</v>
      </c>
    </row>
    <row r="40" spans="1:4" x14ac:dyDescent="0.2">
      <c r="A40" s="269">
        <v>124641001</v>
      </c>
      <c r="B40" s="270" t="s">
        <v>4053</v>
      </c>
      <c r="C40" s="268">
        <v>239994.65000000002</v>
      </c>
      <c r="D40" s="267">
        <v>0</v>
      </c>
    </row>
    <row r="41" spans="1:4" x14ac:dyDescent="0.2">
      <c r="A41" s="269">
        <v>124651001</v>
      </c>
      <c r="B41" s="270" t="s">
        <v>3672</v>
      </c>
      <c r="C41" s="268">
        <v>559759.31000000006</v>
      </c>
      <c r="D41" s="267">
        <v>0</v>
      </c>
    </row>
    <row r="42" spans="1:4" x14ac:dyDescent="0.2">
      <c r="A42" s="269">
        <v>124661001</v>
      </c>
      <c r="B42" s="270" t="s">
        <v>4052</v>
      </c>
      <c r="C42" s="268">
        <v>2534300.46</v>
      </c>
      <c r="D42" s="267">
        <v>0</v>
      </c>
    </row>
    <row r="43" spans="1:4" x14ac:dyDescent="0.2">
      <c r="A43" s="269">
        <v>124671001</v>
      </c>
      <c r="B43" s="270" t="s">
        <v>3668</v>
      </c>
      <c r="C43" s="268">
        <v>950807.17999999993</v>
      </c>
      <c r="D43" s="267">
        <v>0</v>
      </c>
    </row>
    <row r="44" spans="1:4" x14ac:dyDescent="0.2">
      <c r="A44" s="269">
        <v>124691001</v>
      </c>
      <c r="B44" s="270" t="s">
        <v>346</v>
      </c>
      <c r="C44" s="268">
        <v>810972.87</v>
      </c>
      <c r="D44" s="267">
        <v>0</v>
      </c>
    </row>
    <row r="45" spans="1:4" x14ac:dyDescent="0.2">
      <c r="A45" s="269">
        <v>124692001</v>
      </c>
      <c r="B45" s="270" t="s">
        <v>3665</v>
      </c>
      <c r="C45" s="268">
        <v>690933.09000000008</v>
      </c>
      <c r="D45" s="267">
        <v>0</v>
      </c>
    </row>
    <row r="46" spans="1:4" x14ac:dyDescent="0.2">
      <c r="A46" s="269">
        <v>124693001</v>
      </c>
      <c r="B46" s="270" t="s">
        <v>3663</v>
      </c>
      <c r="C46" s="268">
        <v>145588</v>
      </c>
      <c r="D46" s="267">
        <v>0</v>
      </c>
    </row>
    <row r="47" spans="1:4" x14ac:dyDescent="0.2">
      <c r="A47" s="269">
        <v>125111001</v>
      </c>
      <c r="B47" s="270" t="s">
        <v>392</v>
      </c>
      <c r="C47" s="268">
        <v>1327609.58</v>
      </c>
      <c r="D47" s="267">
        <v>0</v>
      </c>
    </row>
    <row r="48" spans="1:4" x14ac:dyDescent="0.2">
      <c r="A48" s="269">
        <v>125411001</v>
      </c>
      <c r="B48" s="270" t="s">
        <v>4051</v>
      </c>
      <c r="C48" s="268">
        <v>5109305.4899999993</v>
      </c>
      <c r="D48" s="267">
        <v>0</v>
      </c>
    </row>
    <row r="49" spans="1:4" x14ac:dyDescent="0.2">
      <c r="A49" s="269">
        <v>126111001</v>
      </c>
      <c r="B49" s="270" t="s">
        <v>3661</v>
      </c>
      <c r="C49" s="268">
        <v>-3540819.5</v>
      </c>
      <c r="D49" s="267">
        <v>0</v>
      </c>
    </row>
    <row r="50" spans="1:4" x14ac:dyDescent="0.2">
      <c r="A50" s="269">
        <v>126111002</v>
      </c>
      <c r="B50" s="270" t="s">
        <v>4050</v>
      </c>
      <c r="C50" s="268">
        <v>-127963.68999999997</v>
      </c>
      <c r="D50" s="267">
        <v>0</v>
      </c>
    </row>
    <row r="51" spans="1:4" x14ac:dyDescent="0.2">
      <c r="A51" s="269">
        <v>126211001</v>
      </c>
      <c r="B51" s="270" t="s">
        <v>3659</v>
      </c>
      <c r="C51" s="268">
        <v>-153731580.55999997</v>
      </c>
      <c r="D51" s="267">
        <v>0</v>
      </c>
    </row>
    <row r="52" spans="1:4" x14ac:dyDescent="0.2">
      <c r="A52" s="269">
        <v>126211002</v>
      </c>
      <c r="B52" s="270" t="s">
        <v>4049</v>
      </c>
      <c r="C52" s="268">
        <v>33869979.950000003</v>
      </c>
      <c r="D52" s="267">
        <v>0</v>
      </c>
    </row>
    <row r="53" spans="1:4" x14ac:dyDescent="0.2">
      <c r="A53" s="269">
        <v>126212001</v>
      </c>
      <c r="B53" s="270" t="s">
        <v>3657</v>
      </c>
      <c r="C53" s="268">
        <v>-97408282.109999999</v>
      </c>
      <c r="D53" s="267">
        <v>0</v>
      </c>
    </row>
    <row r="54" spans="1:4" x14ac:dyDescent="0.2">
      <c r="A54" s="269">
        <v>126212002</v>
      </c>
      <c r="B54" s="270" t="s">
        <v>4048</v>
      </c>
      <c r="C54" s="268">
        <v>-5218380.41</v>
      </c>
      <c r="D54" s="267">
        <v>0</v>
      </c>
    </row>
    <row r="55" spans="1:4" x14ac:dyDescent="0.2">
      <c r="A55" s="269">
        <v>126213001</v>
      </c>
      <c r="B55" s="270" t="s">
        <v>3655</v>
      </c>
      <c r="C55" s="268">
        <v>-35127426.350000001</v>
      </c>
      <c r="D55" s="267">
        <v>0</v>
      </c>
    </row>
    <row r="56" spans="1:4" x14ac:dyDescent="0.2">
      <c r="A56" s="269">
        <v>126213002</v>
      </c>
      <c r="B56" s="270" t="s">
        <v>3654</v>
      </c>
      <c r="C56" s="268">
        <v>-1730892.0199999996</v>
      </c>
      <c r="D56" s="267">
        <v>0</v>
      </c>
    </row>
    <row r="57" spans="1:4" x14ac:dyDescent="0.2">
      <c r="A57" s="269">
        <v>126214001</v>
      </c>
      <c r="B57" s="270" t="s">
        <v>3653</v>
      </c>
      <c r="C57" s="268">
        <v>-75572363.529999986</v>
      </c>
      <c r="D57" s="267">
        <v>0</v>
      </c>
    </row>
    <row r="58" spans="1:4" x14ac:dyDescent="0.2">
      <c r="A58" s="269">
        <v>126214002</v>
      </c>
      <c r="B58" s="270" t="s">
        <v>4047</v>
      </c>
      <c r="C58" s="268">
        <v>-9869743.2800000012</v>
      </c>
      <c r="D58" s="267">
        <v>0</v>
      </c>
    </row>
    <row r="59" spans="1:4" x14ac:dyDescent="0.2">
      <c r="A59" s="269">
        <v>126215001</v>
      </c>
      <c r="B59" s="270" t="s">
        <v>3651</v>
      </c>
      <c r="C59" s="268">
        <v>-6167365.21</v>
      </c>
      <c r="D59" s="267">
        <v>0</v>
      </c>
    </row>
    <row r="60" spans="1:4" x14ac:dyDescent="0.2">
      <c r="A60" s="269">
        <v>126215002</v>
      </c>
      <c r="B60" s="270" t="s">
        <v>4046</v>
      </c>
      <c r="C60" s="268">
        <v>-244589.88</v>
      </c>
      <c r="D60" s="267">
        <v>0</v>
      </c>
    </row>
    <row r="61" spans="1:4" x14ac:dyDescent="0.2">
      <c r="A61" s="269">
        <v>126311001</v>
      </c>
      <c r="B61" s="270" t="s">
        <v>4045</v>
      </c>
      <c r="C61" s="268">
        <v>-1056012.24</v>
      </c>
      <c r="D61" s="267">
        <v>0</v>
      </c>
    </row>
    <row r="62" spans="1:4" x14ac:dyDescent="0.2">
      <c r="A62" s="269">
        <v>126311002</v>
      </c>
      <c r="B62" s="270" t="s">
        <v>4044</v>
      </c>
      <c r="C62" s="268">
        <v>647.66000000000076</v>
      </c>
      <c r="D62" s="267">
        <v>0</v>
      </c>
    </row>
    <row r="63" spans="1:4" x14ac:dyDescent="0.2">
      <c r="A63" s="269">
        <v>126311003</v>
      </c>
      <c r="B63" s="270" t="s">
        <v>4043</v>
      </c>
      <c r="C63" s="268">
        <v>-2141.9</v>
      </c>
      <c r="D63" s="267">
        <v>0</v>
      </c>
    </row>
    <row r="64" spans="1:4" x14ac:dyDescent="0.2">
      <c r="A64" s="269">
        <v>126311004</v>
      </c>
      <c r="B64" s="270" t="s">
        <v>4042</v>
      </c>
      <c r="C64" s="268">
        <v>-967315.3899999999</v>
      </c>
      <c r="D64" s="267">
        <v>0</v>
      </c>
    </row>
    <row r="65" spans="1:4" x14ac:dyDescent="0.2">
      <c r="A65" s="269">
        <v>126311005</v>
      </c>
      <c r="B65" s="270" t="s">
        <v>4041</v>
      </c>
      <c r="C65" s="268">
        <v>-199.0700000000005</v>
      </c>
      <c r="D65" s="267">
        <v>0</v>
      </c>
    </row>
    <row r="66" spans="1:4" x14ac:dyDescent="0.2">
      <c r="A66" s="269">
        <v>126312001</v>
      </c>
      <c r="B66" s="270" t="s">
        <v>3643</v>
      </c>
      <c r="C66" s="268">
        <v>-6458825.6000000006</v>
      </c>
      <c r="D66" s="267">
        <v>0</v>
      </c>
    </row>
    <row r="67" spans="1:4" x14ac:dyDescent="0.2">
      <c r="A67" s="269">
        <v>126313001</v>
      </c>
      <c r="B67" s="270" t="s">
        <v>4040</v>
      </c>
      <c r="C67" s="268">
        <v>-9227709.3500000015</v>
      </c>
      <c r="D67" s="267">
        <v>0</v>
      </c>
    </row>
    <row r="68" spans="1:4" x14ac:dyDescent="0.2">
      <c r="A68" s="269">
        <v>126313003</v>
      </c>
      <c r="B68" s="270" t="s">
        <v>4039</v>
      </c>
      <c r="C68" s="268">
        <v>-783361.09999999986</v>
      </c>
      <c r="D68" s="267">
        <v>0</v>
      </c>
    </row>
    <row r="69" spans="1:4" x14ac:dyDescent="0.2">
      <c r="A69" s="269">
        <v>126313004</v>
      </c>
      <c r="B69" s="270" t="s">
        <v>4038</v>
      </c>
      <c r="C69" s="268">
        <v>-219447.31</v>
      </c>
      <c r="D69" s="267">
        <v>0</v>
      </c>
    </row>
    <row r="70" spans="1:4" x14ac:dyDescent="0.2">
      <c r="A70" s="269">
        <v>126314001</v>
      </c>
      <c r="B70" s="270" t="s">
        <v>4037</v>
      </c>
      <c r="C70" s="268">
        <v>-1389998.25</v>
      </c>
      <c r="D70" s="267">
        <v>0</v>
      </c>
    </row>
    <row r="71" spans="1:4" x14ac:dyDescent="0.2">
      <c r="A71" s="269">
        <v>126314002</v>
      </c>
      <c r="B71" s="270" t="s">
        <v>4036</v>
      </c>
      <c r="C71" s="268">
        <v>-272.17000000000155</v>
      </c>
      <c r="D71" s="267">
        <v>0</v>
      </c>
    </row>
    <row r="72" spans="1:4" x14ac:dyDescent="0.2">
      <c r="A72" s="269">
        <v>126314003</v>
      </c>
      <c r="B72" s="270" t="s">
        <v>3633</v>
      </c>
      <c r="C72" s="268">
        <v>-514062.95999999996</v>
      </c>
      <c r="D72" s="267">
        <v>0</v>
      </c>
    </row>
    <row r="73" spans="1:4" x14ac:dyDescent="0.2">
      <c r="A73" s="269">
        <v>126314004</v>
      </c>
      <c r="B73" s="270" t="s">
        <v>3632</v>
      </c>
      <c r="C73" s="268">
        <v>-240.03999999999996</v>
      </c>
      <c r="D73" s="267">
        <v>0</v>
      </c>
    </row>
    <row r="74" spans="1:4" x14ac:dyDescent="0.2">
      <c r="A74" s="269">
        <v>126314005</v>
      </c>
      <c r="B74" s="270" t="s">
        <v>3631</v>
      </c>
      <c r="C74" s="268">
        <v>-1391785.99</v>
      </c>
      <c r="D74" s="267">
        <v>0</v>
      </c>
    </row>
    <row r="75" spans="1:4" x14ac:dyDescent="0.2">
      <c r="A75" s="269">
        <v>126314006</v>
      </c>
      <c r="B75" s="270" t="s">
        <v>3630</v>
      </c>
      <c r="C75" s="268">
        <v>-127.41000000000001</v>
      </c>
      <c r="D75" s="267">
        <v>0</v>
      </c>
    </row>
    <row r="76" spans="1:4" x14ac:dyDescent="0.2">
      <c r="A76" s="269">
        <v>126314007</v>
      </c>
      <c r="B76" s="270" t="s">
        <v>4035</v>
      </c>
      <c r="C76" s="268">
        <v>-787213.08</v>
      </c>
      <c r="D76" s="267">
        <v>0</v>
      </c>
    </row>
    <row r="77" spans="1:4" x14ac:dyDescent="0.2">
      <c r="A77" s="269">
        <v>126314008</v>
      </c>
      <c r="B77" s="270" t="s">
        <v>4034</v>
      </c>
      <c r="C77" s="268">
        <v>-2865.5099999999998</v>
      </c>
      <c r="D77" s="267">
        <v>0</v>
      </c>
    </row>
    <row r="78" spans="1:4" x14ac:dyDescent="0.2">
      <c r="A78" s="269">
        <v>126314009</v>
      </c>
      <c r="B78" s="270" t="s">
        <v>4033</v>
      </c>
      <c r="C78" s="268">
        <v>-126678.33000000002</v>
      </c>
      <c r="D78" s="267">
        <v>0</v>
      </c>
    </row>
    <row r="79" spans="1:4" x14ac:dyDescent="0.2">
      <c r="A79" s="269">
        <v>126314010</v>
      </c>
      <c r="B79" s="270" t="s">
        <v>4032</v>
      </c>
      <c r="C79" s="268">
        <v>-34.589999999999996</v>
      </c>
      <c r="D79" s="267">
        <v>0</v>
      </c>
    </row>
    <row r="80" spans="1:4" x14ac:dyDescent="0.2">
      <c r="A80" s="269">
        <v>126314011</v>
      </c>
      <c r="B80" s="270" t="s">
        <v>4031</v>
      </c>
      <c r="C80" s="268">
        <v>-419039.00000000006</v>
      </c>
      <c r="D80" s="267">
        <v>0</v>
      </c>
    </row>
    <row r="81" spans="1:4" x14ac:dyDescent="0.2">
      <c r="A81" s="269">
        <v>126314012</v>
      </c>
      <c r="B81" s="270" t="s">
        <v>4030</v>
      </c>
      <c r="C81" s="268">
        <v>-154.91</v>
      </c>
      <c r="D81" s="267">
        <v>0</v>
      </c>
    </row>
    <row r="82" spans="1:4" x14ac:dyDescent="0.2">
      <c r="A82" s="269">
        <v>126314013</v>
      </c>
      <c r="B82" s="270" t="s">
        <v>3623</v>
      </c>
      <c r="C82" s="268">
        <v>-10669489.640000001</v>
      </c>
      <c r="D82" s="267">
        <v>0</v>
      </c>
    </row>
    <row r="83" spans="1:4" x14ac:dyDescent="0.2">
      <c r="A83" s="269">
        <v>126314014</v>
      </c>
      <c r="B83" s="270" t="s">
        <v>4029</v>
      </c>
      <c r="C83" s="268">
        <v>-1252345.6599999999</v>
      </c>
      <c r="D83" s="267">
        <v>0</v>
      </c>
    </row>
    <row r="84" spans="1:4" x14ac:dyDescent="0.2">
      <c r="A84" s="269">
        <v>126314015</v>
      </c>
      <c r="B84" s="270" t="s">
        <v>4028</v>
      </c>
      <c r="C84" s="268">
        <v>-603577.96000000008</v>
      </c>
      <c r="D84" s="267">
        <v>0</v>
      </c>
    </row>
    <row r="85" spans="1:4" x14ac:dyDescent="0.2">
      <c r="A85" s="269">
        <v>126314016</v>
      </c>
      <c r="B85" s="270" t="s">
        <v>4027</v>
      </c>
      <c r="C85" s="268">
        <v>-300.34000000000447</v>
      </c>
      <c r="D85" s="267">
        <v>0</v>
      </c>
    </row>
    <row r="86" spans="1:4" x14ac:dyDescent="0.2">
      <c r="A86" s="269">
        <v>126314017</v>
      </c>
      <c r="B86" s="270" t="s">
        <v>4026</v>
      </c>
      <c r="C86" s="268">
        <v>-52.74</v>
      </c>
      <c r="D86" s="267">
        <v>0</v>
      </c>
    </row>
    <row r="87" spans="1:4" x14ac:dyDescent="0.2">
      <c r="A87" s="269">
        <v>126314018</v>
      </c>
      <c r="B87" s="270" t="s">
        <v>4025</v>
      </c>
      <c r="C87" s="268">
        <v>-23.49999999999752</v>
      </c>
      <c r="D87" s="267">
        <v>0</v>
      </c>
    </row>
    <row r="88" spans="1:4" x14ac:dyDescent="0.2">
      <c r="A88" s="269">
        <v>126511001</v>
      </c>
      <c r="B88" s="270" t="s">
        <v>3718</v>
      </c>
      <c r="C88" s="268">
        <v>-827578.47000000009</v>
      </c>
      <c r="D88" s="267">
        <v>0</v>
      </c>
    </row>
    <row r="89" spans="1:4" x14ac:dyDescent="0.2">
      <c r="A89" s="269">
        <v>126512001</v>
      </c>
      <c r="B89" s="270" t="s">
        <v>4024</v>
      </c>
      <c r="C89" s="268">
        <v>-2197872.2000000002</v>
      </c>
      <c r="D89" s="267">
        <v>0</v>
      </c>
    </row>
    <row r="90" spans="1:4" x14ac:dyDescent="0.2">
      <c r="A90" s="269">
        <v>551311001</v>
      </c>
      <c r="B90" s="270" t="s">
        <v>4023</v>
      </c>
      <c r="C90" s="268">
        <v>3649698.23</v>
      </c>
      <c r="D90" s="267">
        <v>0</v>
      </c>
    </row>
    <row r="91" spans="1:4" x14ac:dyDescent="0.2">
      <c r="A91" s="269">
        <v>551411001</v>
      </c>
      <c r="B91" s="270" t="s">
        <v>3827</v>
      </c>
      <c r="C91" s="268">
        <v>166064742.37</v>
      </c>
      <c r="D91" s="267">
        <v>0</v>
      </c>
    </row>
    <row r="92" spans="1:4" x14ac:dyDescent="0.2">
      <c r="A92" s="269">
        <v>551412001</v>
      </c>
      <c r="B92" s="270" t="s">
        <v>3826</v>
      </c>
      <c r="C92" s="268">
        <v>104241438.16</v>
      </c>
      <c r="D92" s="267">
        <v>0</v>
      </c>
    </row>
    <row r="93" spans="1:4" x14ac:dyDescent="0.2">
      <c r="A93" s="269">
        <v>551413001</v>
      </c>
      <c r="B93" s="270" t="s">
        <v>3825</v>
      </c>
      <c r="C93" s="268">
        <v>36818886.260000005</v>
      </c>
      <c r="D93" s="267">
        <v>0</v>
      </c>
    </row>
    <row r="94" spans="1:4" x14ac:dyDescent="0.2">
      <c r="A94" s="269">
        <v>551414001</v>
      </c>
      <c r="B94" s="270" t="s">
        <v>3824</v>
      </c>
      <c r="C94" s="268">
        <v>83563543.290000007</v>
      </c>
      <c r="D94" s="267">
        <v>0</v>
      </c>
    </row>
    <row r="95" spans="1:4" x14ac:dyDescent="0.2">
      <c r="A95" s="269">
        <v>551415001</v>
      </c>
      <c r="B95" s="270" t="s">
        <v>3823</v>
      </c>
      <c r="C95" s="268">
        <v>8283139.9500000011</v>
      </c>
      <c r="D95" s="267">
        <v>0</v>
      </c>
    </row>
    <row r="96" spans="1:4" x14ac:dyDescent="0.2">
      <c r="A96" s="269">
        <v>551511001</v>
      </c>
      <c r="B96" s="270" t="s">
        <v>4022</v>
      </c>
      <c r="C96" s="268">
        <v>1061924.2299999997</v>
      </c>
      <c r="D96" s="267">
        <v>0</v>
      </c>
    </row>
    <row r="97" spans="1:4" x14ac:dyDescent="0.2">
      <c r="A97" s="269">
        <v>551511003</v>
      </c>
      <c r="B97" s="270" t="s">
        <v>4021</v>
      </c>
      <c r="C97" s="268">
        <v>963273.18000000017</v>
      </c>
      <c r="D97" s="267">
        <v>0</v>
      </c>
    </row>
    <row r="98" spans="1:4" x14ac:dyDescent="0.2">
      <c r="A98" s="269">
        <v>551511004</v>
      </c>
      <c r="B98" s="270" t="s">
        <v>4020</v>
      </c>
      <c r="C98" s="268">
        <v>172981.19999999998</v>
      </c>
      <c r="D98" s="267">
        <v>0</v>
      </c>
    </row>
    <row r="99" spans="1:4" x14ac:dyDescent="0.2">
      <c r="A99" s="269">
        <v>551512001</v>
      </c>
      <c r="B99" s="270" t="s">
        <v>3819</v>
      </c>
      <c r="C99" s="268">
        <v>6460533.7300000014</v>
      </c>
      <c r="D99" s="267">
        <v>0</v>
      </c>
    </row>
    <row r="100" spans="1:4" x14ac:dyDescent="0.2">
      <c r="A100" s="269">
        <v>551513001</v>
      </c>
      <c r="B100" s="270" t="s">
        <v>3818</v>
      </c>
      <c r="C100" s="268">
        <v>9533992.3400000017</v>
      </c>
      <c r="D100" s="267">
        <v>0</v>
      </c>
    </row>
    <row r="101" spans="1:4" x14ac:dyDescent="0.2">
      <c r="A101" s="269">
        <v>551513003</v>
      </c>
      <c r="B101" s="270" t="s">
        <v>3817</v>
      </c>
      <c r="C101" s="268">
        <v>776217.57</v>
      </c>
      <c r="D101" s="267">
        <v>0</v>
      </c>
    </row>
    <row r="102" spans="1:4" x14ac:dyDescent="0.2">
      <c r="A102" s="269">
        <v>551513004</v>
      </c>
      <c r="B102" s="270" t="s">
        <v>4019</v>
      </c>
      <c r="C102" s="268">
        <v>92153.00999999998</v>
      </c>
      <c r="D102" s="267">
        <v>0</v>
      </c>
    </row>
    <row r="103" spans="1:4" x14ac:dyDescent="0.2">
      <c r="A103" s="269">
        <v>551514001</v>
      </c>
      <c r="B103" s="270" t="s">
        <v>4018</v>
      </c>
      <c r="C103" s="268">
        <v>2456341.35</v>
      </c>
      <c r="D103" s="267">
        <v>0</v>
      </c>
    </row>
    <row r="104" spans="1:4" x14ac:dyDescent="0.2">
      <c r="A104" s="269">
        <v>551514003</v>
      </c>
      <c r="B104" s="270" t="s">
        <v>3814</v>
      </c>
      <c r="C104" s="268">
        <v>1154108.4499999997</v>
      </c>
      <c r="D104" s="267">
        <v>0</v>
      </c>
    </row>
    <row r="105" spans="1:4" x14ac:dyDescent="0.2">
      <c r="A105" s="269">
        <v>551514005</v>
      </c>
      <c r="B105" s="270" t="s">
        <v>3813</v>
      </c>
      <c r="C105" s="268">
        <v>803018.52</v>
      </c>
      <c r="D105" s="267">
        <v>0</v>
      </c>
    </row>
    <row r="106" spans="1:4" x14ac:dyDescent="0.2">
      <c r="A106" s="269">
        <v>551514007</v>
      </c>
      <c r="B106" s="270" t="s">
        <v>4017</v>
      </c>
      <c r="C106" s="268">
        <v>83460.17</v>
      </c>
      <c r="D106" s="267">
        <v>0</v>
      </c>
    </row>
    <row r="107" spans="1:4" x14ac:dyDescent="0.2">
      <c r="A107" s="269">
        <v>551514009</v>
      </c>
      <c r="B107" s="270" t="s">
        <v>4016</v>
      </c>
      <c r="C107" s="268">
        <v>603601.46</v>
      </c>
      <c r="D107" s="267">
        <v>0</v>
      </c>
    </row>
    <row r="108" spans="1:4" x14ac:dyDescent="0.2">
      <c r="A108" s="269">
        <v>551514010</v>
      </c>
      <c r="B108" s="270" t="s">
        <v>4015</v>
      </c>
      <c r="C108" s="268">
        <v>778588.52</v>
      </c>
      <c r="D108" s="267">
        <v>0</v>
      </c>
    </row>
    <row r="109" spans="1:4" x14ac:dyDescent="0.2">
      <c r="A109" s="269">
        <v>551514012</v>
      </c>
      <c r="B109" s="270" t="s">
        <v>4014</v>
      </c>
      <c r="C109" s="268">
        <v>246704.61</v>
      </c>
      <c r="D109" s="267">
        <v>0</v>
      </c>
    </row>
    <row r="110" spans="1:4" x14ac:dyDescent="0.2">
      <c r="A110" s="269">
        <v>551514013</v>
      </c>
      <c r="B110" s="270" t="s">
        <v>3808</v>
      </c>
      <c r="C110" s="268">
        <v>9839581.1600000001</v>
      </c>
      <c r="D110" s="267">
        <v>0</v>
      </c>
    </row>
    <row r="111" spans="1:4" x14ac:dyDescent="0.2">
      <c r="A111" s="269">
        <v>551514014</v>
      </c>
      <c r="B111" s="270" t="s">
        <v>4013</v>
      </c>
      <c r="C111" s="268">
        <v>1105832.81</v>
      </c>
      <c r="D111" s="267">
        <v>0</v>
      </c>
    </row>
    <row r="112" spans="1:4" x14ac:dyDescent="0.2">
      <c r="A112" s="269">
        <v>551711001</v>
      </c>
      <c r="B112" s="270" t="s">
        <v>3806</v>
      </c>
      <c r="C112" s="268">
        <v>827578.47000000009</v>
      </c>
      <c r="D112" s="267">
        <v>0</v>
      </c>
    </row>
    <row r="113" spans="1:4" x14ac:dyDescent="0.2">
      <c r="A113" s="269">
        <v>551711002</v>
      </c>
      <c r="B113" s="270" t="s">
        <v>3805</v>
      </c>
      <c r="C113" s="268">
        <v>2197871.7000000002</v>
      </c>
      <c r="D113" s="267">
        <v>0</v>
      </c>
    </row>
    <row r="114" spans="1:4" x14ac:dyDescent="0.2">
      <c r="A114" s="269">
        <v>551811001</v>
      </c>
      <c r="B114" s="270" t="s">
        <v>4012</v>
      </c>
      <c r="C114" s="268">
        <v>1425278.69</v>
      </c>
      <c r="D114" s="267">
        <v>0</v>
      </c>
    </row>
    <row r="115" spans="1:4" x14ac:dyDescent="0.2">
      <c r="A115" s="269">
        <v>552111001</v>
      </c>
      <c r="B115" s="270" t="s">
        <v>3803</v>
      </c>
      <c r="C115" s="268">
        <v>1260000</v>
      </c>
      <c r="D115" s="267">
        <v>0</v>
      </c>
    </row>
    <row r="116" spans="1:4" x14ac:dyDescent="0.2">
      <c r="A116" s="266"/>
      <c r="B116" s="266" t="s">
        <v>1068</v>
      </c>
      <c r="C116" s="265">
        <f>SUM(C22:C115)</f>
        <v>849994693.27000046</v>
      </c>
      <c r="D116" s="276">
        <v>0</v>
      </c>
    </row>
  </sheetData>
  <mergeCells count="2">
    <mergeCell ref="A5:B5"/>
    <mergeCell ref="A19:B19"/>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21"/>
    <dataValidation allowBlank="1" showInputMessage="1" showErrorMessage="1" prompt="Importe (saldo final) de las adquisiciones de bienes muebles e inmuebles efectuadas en el periodo al que corresponde la cuenta pública presentada." sqref="C21"/>
    <dataValidation allowBlank="1" showInputMessage="1" showErrorMessage="1" prompt="Corresponde al nombre o descripción de la cuenta de acuerdo al Plan de Cuentas emitido por el CONAC." sqref="B7 B21"/>
    <dataValidation allowBlank="1" showInputMessage="1" showErrorMessage="1" prompt="Corresponde al número de la cuenta de acuerdo al Plan de Cuentas emitido por el CONAC (DOF 23/12/2015)." sqref="A7 A21"/>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9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dimension ref="A1:D43"/>
  <sheetViews>
    <sheetView zoomScaleNormal="100" zoomScaleSheetLayoutView="100" workbookViewId="0">
      <pane ySplit="8" topLeftCell="A9" activePane="bottomLeft" state="frozen"/>
      <selection activeCell="B29" sqref="B29"/>
      <selection pane="bottomLeft" activeCell="B30" sqref="B30"/>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302">
        <f>+C10+C32</f>
        <v>435135853.52999991</v>
      </c>
      <c r="D9" s="302">
        <v>505724558.33999997</v>
      </c>
    </row>
    <row r="10" spans="1:4" x14ac:dyDescent="0.2">
      <c r="A10" s="286">
        <v>5510</v>
      </c>
      <c r="B10" s="289" t="s">
        <v>1104</v>
      </c>
      <c r="C10" s="302">
        <f>SUM(C11:C18)</f>
        <v>434184774.00999993</v>
      </c>
      <c r="D10" s="302">
        <v>503733241.11999995</v>
      </c>
    </row>
    <row r="11" spans="1:4" x14ac:dyDescent="0.2">
      <c r="A11" s="286">
        <v>5511</v>
      </c>
      <c r="B11" s="289" t="s">
        <v>1103</v>
      </c>
      <c r="C11" s="284">
        <v>25561585.549999997</v>
      </c>
      <c r="D11" s="283">
        <v>60528751.190000005</v>
      </c>
    </row>
    <row r="12" spans="1:4" x14ac:dyDescent="0.2">
      <c r="A12" s="286">
        <v>5512</v>
      </c>
      <c r="B12" s="289" t="s">
        <v>1102</v>
      </c>
      <c r="C12" s="284">
        <v>995947.04</v>
      </c>
      <c r="D12" s="283"/>
    </row>
    <row r="13" spans="1:4" x14ac:dyDescent="0.2">
      <c r="A13" s="286">
        <v>5513</v>
      </c>
      <c r="B13" s="289" t="s">
        <v>1101</v>
      </c>
      <c r="C13" s="284">
        <v>3655743.37</v>
      </c>
      <c r="D13" s="283">
        <v>3649698.23</v>
      </c>
    </row>
    <row r="14" spans="1:4" x14ac:dyDescent="0.2">
      <c r="A14" s="286">
        <v>5514</v>
      </c>
      <c r="B14" s="289" t="s">
        <v>1100</v>
      </c>
      <c r="C14" s="284">
        <v>367620698.89999992</v>
      </c>
      <c r="D14" s="283">
        <v>398971750.02999991</v>
      </c>
    </row>
    <row r="15" spans="1:4" x14ac:dyDescent="0.2">
      <c r="A15" s="286">
        <v>5515</v>
      </c>
      <c r="B15" s="289" t="s">
        <v>1099</v>
      </c>
      <c r="C15" s="284">
        <v>34487728.300000034</v>
      </c>
      <c r="D15" s="283">
        <v>36132312.310000025</v>
      </c>
    </row>
    <row r="16" spans="1:4" x14ac:dyDescent="0.2">
      <c r="A16" s="286">
        <v>5516</v>
      </c>
      <c r="B16" s="289" t="s">
        <v>1098</v>
      </c>
      <c r="C16" s="284">
        <v>0</v>
      </c>
      <c r="D16" s="283">
        <v>0</v>
      </c>
    </row>
    <row r="17" spans="1:4" x14ac:dyDescent="0.2">
      <c r="A17" s="286">
        <v>5517</v>
      </c>
      <c r="B17" s="289" t="s">
        <v>1097</v>
      </c>
      <c r="C17" s="284">
        <v>1863070.85</v>
      </c>
      <c r="D17" s="283">
        <v>3025450.67</v>
      </c>
    </row>
    <row r="18" spans="1:4" x14ac:dyDescent="0.2">
      <c r="A18" s="286">
        <v>5518</v>
      </c>
      <c r="B18" s="289" t="s">
        <v>1096</v>
      </c>
      <c r="C18" s="284">
        <v>0</v>
      </c>
      <c r="D18" s="283">
        <v>1425278.69</v>
      </c>
    </row>
    <row r="19" spans="1:4" x14ac:dyDescent="0.2">
      <c r="A19" s="286">
        <v>5520</v>
      </c>
      <c r="B19" s="289" t="s">
        <v>1095</v>
      </c>
      <c r="C19" s="284">
        <v>0</v>
      </c>
      <c r="D19" s="283">
        <v>1260000</v>
      </c>
    </row>
    <row r="20" spans="1:4" x14ac:dyDescent="0.2">
      <c r="A20" s="286">
        <v>5521</v>
      </c>
      <c r="B20" s="289" t="s">
        <v>1094</v>
      </c>
      <c r="C20" s="284">
        <v>0</v>
      </c>
      <c r="D20" s="283">
        <v>1260000</v>
      </c>
    </row>
    <row r="21" spans="1:4" x14ac:dyDescent="0.2">
      <c r="A21" s="286">
        <v>5522</v>
      </c>
      <c r="B21" s="289" t="s">
        <v>1093</v>
      </c>
      <c r="C21" s="284">
        <v>0</v>
      </c>
      <c r="D21" s="283">
        <v>0</v>
      </c>
    </row>
    <row r="22" spans="1:4" x14ac:dyDescent="0.2">
      <c r="A22" s="286">
        <v>5530</v>
      </c>
      <c r="B22" s="289" t="s">
        <v>1092</v>
      </c>
      <c r="C22" s="284">
        <v>0</v>
      </c>
      <c r="D22" s="283">
        <v>0</v>
      </c>
    </row>
    <row r="23" spans="1:4" x14ac:dyDescent="0.2">
      <c r="A23" s="286">
        <v>5531</v>
      </c>
      <c r="B23" s="289" t="s">
        <v>1091</v>
      </c>
      <c r="C23" s="284">
        <v>0</v>
      </c>
      <c r="D23" s="283">
        <v>0</v>
      </c>
    </row>
    <row r="24" spans="1:4" x14ac:dyDescent="0.2">
      <c r="A24" s="286">
        <v>5532</v>
      </c>
      <c r="B24" s="289" t="s">
        <v>1090</v>
      </c>
      <c r="C24" s="284">
        <v>0</v>
      </c>
      <c r="D24" s="283">
        <v>0</v>
      </c>
    </row>
    <row r="25" spans="1:4" x14ac:dyDescent="0.2">
      <c r="A25" s="286">
        <v>5533</v>
      </c>
      <c r="B25" s="289" t="s">
        <v>1089</v>
      </c>
      <c r="C25" s="284">
        <v>0</v>
      </c>
      <c r="D25" s="283">
        <v>0</v>
      </c>
    </row>
    <row r="26" spans="1:4" x14ac:dyDescent="0.2">
      <c r="A26" s="286">
        <v>5534</v>
      </c>
      <c r="B26" s="289" t="s">
        <v>1088</v>
      </c>
      <c r="C26" s="284">
        <v>0</v>
      </c>
      <c r="D26" s="283">
        <v>0</v>
      </c>
    </row>
    <row r="27" spans="1:4" x14ac:dyDescent="0.2">
      <c r="A27" s="286">
        <v>5535</v>
      </c>
      <c r="B27" s="289" t="s">
        <v>1087</v>
      </c>
      <c r="C27" s="284">
        <v>0</v>
      </c>
      <c r="D27" s="283">
        <v>0</v>
      </c>
    </row>
    <row r="28" spans="1:4" x14ac:dyDescent="0.2">
      <c r="A28" s="286">
        <v>5540</v>
      </c>
      <c r="B28" s="289" t="s">
        <v>1086</v>
      </c>
      <c r="C28" s="284">
        <v>0</v>
      </c>
      <c r="D28" s="283">
        <v>0</v>
      </c>
    </row>
    <row r="29" spans="1:4" x14ac:dyDescent="0.2">
      <c r="A29" s="286">
        <v>5541</v>
      </c>
      <c r="B29" s="289" t="s">
        <v>1086</v>
      </c>
      <c r="C29" s="284">
        <v>0</v>
      </c>
      <c r="D29" s="283">
        <v>0</v>
      </c>
    </row>
    <row r="30" spans="1:4" x14ac:dyDescent="0.2">
      <c r="A30" s="286">
        <v>5550</v>
      </c>
      <c r="B30" s="285" t="s">
        <v>1085</v>
      </c>
      <c r="C30" s="284">
        <v>0</v>
      </c>
      <c r="D30" s="283">
        <v>0</v>
      </c>
    </row>
    <row r="31" spans="1:4" x14ac:dyDescent="0.2">
      <c r="A31" s="286">
        <v>5551</v>
      </c>
      <c r="B31" s="285" t="s">
        <v>1085</v>
      </c>
      <c r="C31" s="284">
        <v>0</v>
      </c>
      <c r="D31" s="283">
        <v>0</v>
      </c>
    </row>
    <row r="32" spans="1:4" x14ac:dyDescent="0.2">
      <c r="A32" s="286">
        <v>5590</v>
      </c>
      <c r="B32" s="285" t="s">
        <v>1084</v>
      </c>
      <c r="C32" s="302">
        <f>SUM(C33:C40)</f>
        <v>951079.52</v>
      </c>
      <c r="D32" s="283">
        <v>731317.22</v>
      </c>
    </row>
    <row r="33" spans="1:4" x14ac:dyDescent="0.2">
      <c r="A33" s="286">
        <v>5591</v>
      </c>
      <c r="B33" s="285" t="s">
        <v>1083</v>
      </c>
      <c r="C33" s="284">
        <v>0</v>
      </c>
      <c r="D33" s="283">
        <v>0</v>
      </c>
    </row>
    <row r="34" spans="1:4" x14ac:dyDescent="0.2">
      <c r="A34" s="286">
        <v>5592</v>
      </c>
      <c r="B34" s="285" t="s">
        <v>1082</v>
      </c>
      <c r="C34" s="284">
        <v>0</v>
      </c>
      <c r="D34" s="283">
        <v>0</v>
      </c>
    </row>
    <row r="35" spans="1:4" x14ac:dyDescent="0.2">
      <c r="A35" s="286">
        <v>5593</v>
      </c>
      <c r="B35" s="285" t="s">
        <v>1081</v>
      </c>
      <c r="C35" s="284">
        <v>0</v>
      </c>
      <c r="D35" s="283">
        <v>0</v>
      </c>
    </row>
    <row r="36" spans="1:4" x14ac:dyDescent="0.2">
      <c r="A36" s="286">
        <v>5594</v>
      </c>
      <c r="B36" s="285" t="s">
        <v>1080</v>
      </c>
      <c r="C36" s="284">
        <v>951079.52</v>
      </c>
      <c r="D36" s="283">
        <v>731317.22</v>
      </c>
    </row>
    <row r="37" spans="1:4" x14ac:dyDescent="0.2">
      <c r="A37" s="286">
        <v>5595</v>
      </c>
      <c r="B37" s="285" t="s">
        <v>1079</v>
      </c>
      <c r="C37" s="284">
        <v>0</v>
      </c>
      <c r="D37" s="283">
        <v>0</v>
      </c>
    </row>
    <row r="38" spans="1:4" x14ac:dyDescent="0.2">
      <c r="A38" s="286">
        <v>5596</v>
      </c>
      <c r="B38" s="285" t="s">
        <v>1078</v>
      </c>
      <c r="C38" s="284">
        <v>0</v>
      </c>
      <c r="D38" s="283">
        <v>0</v>
      </c>
    </row>
    <row r="39" spans="1:4" x14ac:dyDescent="0.2">
      <c r="A39" s="286">
        <v>5597</v>
      </c>
      <c r="B39" s="285" t="s">
        <v>1077</v>
      </c>
      <c r="C39" s="284">
        <v>0</v>
      </c>
      <c r="D39" s="283">
        <v>0</v>
      </c>
    </row>
    <row r="40" spans="1:4" x14ac:dyDescent="0.2">
      <c r="A40" s="286">
        <v>5599</v>
      </c>
      <c r="B40" s="285" t="s">
        <v>1076</v>
      </c>
      <c r="C40" s="284">
        <v>0</v>
      </c>
      <c r="D40" s="283">
        <v>0</v>
      </c>
    </row>
    <row r="41" spans="1:4" x14ac:dyDescent="0.2">
      <c r="A41" s="288">
        <v>5600</v>
      </c>
      <c r="B41" s="287" t="s">
        <v>1075</v>
      </c>
      <c r="C41" s="284">
        <v>0</v>
      </c>
      <c r="D41" s="283">
        <v>0</v>
      </c>
    </row>
    <row r="42" spans="1:4" x14ac:dyDescent="0.2">
      <c r="A42" s="286">
        <v>5610</v>
      </c>
      <c r="B42" s="285" t="s">
        <v>1074</v>
      </c>
      <c r="C42" s="284">
        <v>0</v>
      </c>
      <c r="D42" s="283">
        <v>0</v>
      </c>
    </row>
    <row r="43" spans="1:4" x14ac:dyDescent="0.2">
      <c r="A43" s="282">
        <v>5611</v>
      </c>
      <c r="B43" s="281" t="s">
        <v>1073</v>
      </c>
      <c r="C43" s="280">
        <v>0</v>
      </c>
      <c r="D43" s="279">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dimension ref="A1:C20"/>
  <sheetViews>
    <sheetView zoomScaleNormal="100" workbookViewId="0">
      <selection activeCell="B29" sqref="B29"/>
    </sheetView>
  </sheetViews>
  <sheetFormatPr baseColWidth="10" defaultColWidth="11.44140625" defaultRowHeight="10.199999999999999" x14ac:dyDescent="0.2"/>
  <cols>
    <col min="1" max="1" width="20.6640625" style="1" customWidth="1"/>
    <col min="2" max="2" width="50.6640625" style="1" customWidth="1"/>
    <col min="3" max="3" width="17.6640625" style="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2176667299.7000003</v>
      </c>
    </row>
    <row r="9" spans="1:3" x14ac:dyDescent="0.2">
      <c r="A9" s="304">
        <v>900002</v>
      </c>
      <c r="B9" s="303" t="s">
        <v>1119</v>
      </c>
      <c r="C9" s="302">
        <f>SUM(C10:C14)</f>
        <v>7791919.4800000004</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v>7791919.4800000004</v>
      </c>
    </row>
    <row r="15" spans="1:3" x14ac:dyDescent="0.2">
      <c r="A15" s="304">
        <v>900003</v>
      </c>
      <c r="B15" s="303" t="s">
        <v>1113</v>
      </c>
      <c r="C15" s="302">
        <f>SUM(C16:C19)</f>
        <v>32063190.25</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v>32063190.25</v>
      </c>
    </row>
    <row r="20" spans="1:3" x14ac:dyDescent="0.2">
      <c r="A20" s="295">
        <v>900004</v>
      </c>
      <c r="B20" s="294" t="s">
        <v>1107</v>
      </c>
      <c r="C20" s="293">
        <f>+C8+C9-C15</f>
        <v>2152396028.9300003</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dimension ref="A1:C35"/>
  <sheetViews>
    <sheetView zoomScaleNormal="100" workbookViewId="0">
      <selection activeCell="B29" sqref="B29"/>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1667093009.0899999</v>
      </c>
    </row>
    <row r="9" spans="1:3" x14ac:dyDescent="0.2">
      <c r="A9" s="320">
        <v>900002</v>
      </c>
      <c r="B9" s="319" t="s">
        <v>1142</v>
      </c>
      <c r="C9" s="318">
        <f>SUM(C10:C26)</f>
        <v>532861794.60000002</v>
      </c>
    </row>
    <row r="10" spans="1:3" x14ac:dyDescent="0.2">
      <c r="A10" s="305">
        <v>5100</v>
      </c>
      <c r="B10" s="317" t="s">
        <v>1141</v>
      </c>
      <c r="C10" s="315">
        <v>9187067.3399999999</v>
      </c>
    </row>
    <row r="11" spans="1:3" x14ac:dyDescent="0.2">
      <c r="A11" s="305">
        <v>5200</v>
      </c>
      <c r="B11" s="317" t="s">
        <v>1140</v>
      </c>
      <c r="C11" s="315">
        <v>0</v>
      </c>
    </row>
    <row r="12" spans="1:3" x14ac:dyDescent="0.2">
      <c r="A12" s="305">
        <v>5300</v>
      </c>
      <c r="B12" s="317" t="s">
        <v>1139</v>
      </c>
      <c r="C12" s="315">
        <v>0</v>
      </c>
    </row>
    <row r="13" spans="1:3" x14ac:dyDescent="0.2">
      <c r="A13" s="305">
        <v>5400</v>
      </c>
      <c r="B13" s="317" t="s">
        <v>1138</v>
      </c>
      <c r="C13" s="315">
        <v>32179047.289999999</v>
      </c>
    </row>
    <row r="14" spans="1:3" x14ac:dyDescent="0.2">
      <c r="A14" s="305">
        <v>5500</v>
      </c>
      <c r="B14" s="317" t="s">
        <v>1137</v>
      </c>
      <c r="C14" s="315">
        <v>0</v>
      </c>
    </row>
    <row r="15" spans="1:3" x14ac:dyDescent="0.2">
      <c r="A15" s="305">
        <v>5600</v>
      </c>
      <c r="B15" s="317" t="s">
        <v>1136</v>
      </c>
      <c r="C15" s="315">
        <v>9671828.0800000001</v>
      </c>
    </row>
    <row r="16" spans="1:3" x14ac:dyDescent="0.2">
      <c r="A16" s="305">
        <v>5700</v>
      </c>
      <c r="B16" s="317" t="s">
        <v>1135</v>
      </c>
      <c r="C16" s="315">
        <v>0</v>
      </c>
    </row>
    <row r="17" spans="1:3" x14ac:dyDescent="0.2">
      <c r="A17" s="305" t="s">
        <v>1134</v>
      </c>
      <c r="B17" s="317" t="s">
        <v>1133</v>
      </c>
      <c r="C17" s="315">
        <v>402083530.47000003</v>
      </c>
    </row>
    <row r="18" spans="1:3" x14ac:dyDescent="0.2">
      <c r="A18" s="305">
        <v>5900</v>
      </c>
      <c r="B18" s="317" t="s">
        <v>1132</v>
      </c>
      <c r="C18" s="315">
        <v>6436915.0700000003</v>
      </c>
    </row>
    <row r="19" spans="1:3" x14ac:dyDescent="0.2">
      <c r="A19" s="301">
        <v>6200</v>
      </c>
      <c r="B19" s="317" t="s">
        <v>1131</v>
      </c>
      <c r="C19" s="315">
        <v>1116015.2</v>
      </c>
    </row>
    <row r="20" spans="1:3" x14ac:dyDescent="0.2">
      <c r="A20" s="301">
        <v>7200</v>
      </c>
      <c r="B20" s="317" t="s">
        <v>1130</v>
      </c>
      <c r="C20" s="315">
        <v>0</v>
      </c>
    </row>
    <row r="21" spans="1:3" x14ac:dyDescent="0.2">
      <c r="A21" s="301">
        <v>7300</v>
      </c>
      <c r="B21" s="317" t="s">
        <v>1129</v>
      </c>
      <c r="C21" s="315">
        <v>0</v>
      </c>
    </row>
    <row r="22" spans="1:3" x14ac:dyDescent="0.2">
      <c r="A22" s="301">
        <v>7500</v>
      </c>
      <c r="B22" s="317" t="s">
        <v>1128</v>
      </c>
      <c r="C22" s="315">
        <v>0</v>
      </c>
    </row>
    <row r="23" spans="1:3" x14ac:dyDescent="0.2">
      <c r="A23" s="301">
        <v>7900</v>
      </c>
      <c r="B23" s="317" t="s">
        <v>1127</v>
      </c>
      <c r="C23" s="315">
        <v>0</v>
      </c>
    </row>
    <row r="24" spans="1:3" x14ac:dyDescent="0.2">
      <c r="A24" s="301">
        <v>9100</v>
      </c>
      <c r="B24" s="317" t="s">
        <v>1126</v>
      </c>
      <c r="C24" s="315">
        <v>0</v>
      </c>
    </row>
    <row r="25" spans="1:3" x14ac:dyDescent="0.2">
      <c r="A25" s="301">
        <v>9900</v>
      </c>
      <c r="B25" s="317" t="s">
        <v>1125</v>
      </c>
      <c r="C25" s="315">
        <v>0</v>
      </c>
    </row>
    <row r="26" spans="1:3" x14ac:dyDescent="0.2">
      <c r="A26" s="301">
        <v>7400</v>
      </c>
      <c r="B26" s="316" t="s">
        <v>1124</v>
      </c>
      <c r="C26" s="315">
        <v>72187391.150000006</v>
      </c>
    </row>
    <row r="27" spans="1:3" x14ac:dyDescent="0.2">
      <c r="A27" s="320">
        <v>900003</v>
      </c>
      <c r="B27" s="319" t="s">
        <v>1123</v>
      </c>
      <c r="C27" s="318">
        <f>SUM(C28:C34)</f>
        <v>566172254.81999993</v>
      </c>
    </row>
    <row r="28" spans="1:3" ht="20.399999999999999" x14ac:dyDescent="0.2">
      <c r="A28" s="305">
        <v>5510</v>
      </c>
      <c r="B28" s="317" t="s">
        <v>1104</v>
      </c>
      <c r="C28" s="315">
        <v>505724558.33999997</v>
      </c>
    </row>
    <row r="29" spans="1:3" x14ac:dyDescent="0.2">
      <c r="A29" s="305">
        <v>5520</v>
      </c>
      <c r="B29" s="317" t="s">
        <v>1095</v>
      </c>
      <c r="C29" s="315">
        <v>0</v>
      </c>
    </row>
    <row r="30" spans="1:3" x14ac:dyDescent="0.2">
      <c r="A30" s="305">
        <v>5530</v>
      </c>
      <c r="B30" s="317" t="s">
        <v>1092</v>
      </c>
      <c r="C30" s="315">
        <v>0</v>
      </c>
    </row>
    <row r="31" spans="1:3" ht="20.399999999999999" x14ac:dyDescent="0.2">
      <c r="A31" s="305">
        <v>5540</v>
      </c>
      <c r="B31" s="317" t="s">
        <v>1086</v>
      </c>
      <c r="C31" s="315">
        <v>0</v>
      </c>
    </row>
    <row r="32" spans="1:3" x14ac:dyDescent="0.2">
      <c r="A32" s="305">
        <v>5550</v>
      </c>
      <c r="B32" s="317" t="s">
        <v>1085</v>
      </c>
      <c r="C32" s="315">
        <v>0</v>
      </c>
    </row>
    <row r="33" spans="1:3" x14ac:dyDescent="0.2">
      <c r="A33" s="305">
        <v>5590</v>
      </c>
      <c r="B33" s="317" t="s">
        <v>1084</v>
      </c>
      <c r="C33" s="315">
        <v>0</v>
      </c>
    </row>
    <row r="34" spans="1:3" x14ac:dyDescent="0.2">
      <c r="A34" s="305">
        <v>5600</v>
      </c>
      <c r="B34" s="316" t="s">
        <v>1122</v>
      </c>
      <c r="C34" s="315">
        <v>60447696.479999989</v>
      </c>
    </row>
    <row r="35" spans="1:3" x14ac:dyDescent="0.2">
      <c r="A35" s="314">
        <v>900004</v>
      </c>
      <c r="B35" s="313" t="s">
        <v>1121</v>
      </c>
      <c r="C35" s="312">
        <f>+C8-C9+C27</f>
        <v>1700403469.3099997</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pageSetUpPr fitToPage="1"/>
  </sheetPr>
  <dimension ref="A1:H75"/>
  <sheetViews>
    <sheetView topLeftCell="A53" zoomScaleNormal="100" zoomScaleSheetLayoutView="100" workbookViewId="0">
      <selection activeCell="B71" sqref="B71"/>
    </sheetView>
  </sheetViews>
  <sheetFormatPr baseColWidth="10" defaultColWidth="11.44140625" defaultRowHeight="10.199999999999999" x14ac:dyDescent="0.2"/>
  <cols>
    <col min="1" max="1" width="13" style="375" customWidth="1"/>
    <col min="2" max="2" width="53.5546875" style="375" customWidth="1"/>
    <col min="3" max="3" width="18.6640625" style="375" bestFit="1" customWidth="1"/>
    <col min="4" max="4" width="17.109375" style="375" bestFit="1" customWidth="1"/>
    <col min="5" max="5" width="14" style="375" bestFit="1"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453"/>
      <c r="D61" s="330"/>
      <c r="E61" s="330"/>
      <c r="H61" s="325"/>
    </row>
    <row r="62" spans="1:8" s="324" customFormat="1" x14ac:dyDescent="0.2">
      <c r="A62" s="452">
        <v>8110</v>
      </c>
      <c r="B62" s="328" t="s">
        <v>4067</v>
      </c>
      <c r="C62" s="448">
        <v>2031014323.5</v>
      </c>
      <c r="D62" s="441">
        <v>2031014323.5</v>
      </c>
      <c r="E62" s="441">
        <v>0</v>
      </c>
      <c r="F62" s="325"/>
      <c r="H62" s="325"/>
    </row>
    <row r="63" spans="1:8" s="324" customFormat="1" x14ac:dyDescent="0.2">
      <c r="A63" s="452">
        <v>8120</v>
      </c>
      <c r="B63" s="328" t="s">
        <v>4066</v>
      </c>
      <c r="C63" s="448">
        <v>-967191016.47000003</v>
      </c>
      <c r="D63" s="441">
        <v>55407303.340000004</v>
      </c>
      <c r="E63" s="441">
        <v>1116420663.8600001</v>
      </c>
      <c r="F63" s="325"/>
      <c r="H63" s="325"/>
    </row>
    <row r="64" spans="1:8" s="324" customFormat="1" x14ac:dyDescent="0.2">
      <c r="A64" s="449">
        <v>8130</v>
      </c>
      <c r="B64" s="328" t="s">
        <v>4065</v>
      </c>
      <c r="C64" s="448">
        <v>0</v>
      </c>
      <c r="D64" s="441">
        <v>90245672.859999999</v>
      </c>
      <c r="E64" s="441">
        <v>-3576671.1899999976</v>
      </c>
      <c r="F64" s="325"/>
      <c r="H64" s="325"/>
    </row>
    <row r="65" spans="1:8" s="324" customFormat="1" x14ac:dyDescent="0.2">
      <c r="A65" s="449">
        <v>8140</v>
      </c>
      <c r="B65" s="328" t="s">
        <v>4064</v>
      </c>
      <c r="C65" s="448">
        <v>-288967680.5999999</v>
      </c>
      <c r="D65" s="441">
        <v>-390274964.14999998</v>
      </c>
      <c r="E65" s="441">
        <v>-101307283.54999971</v>
      </c>
      <c r="F65" s="325"/>
      <c r="H65" s="325"/>
    </row>
    <row r="66" spans="1:8" s="324" customFormat="1" x14ac:dyDescent="0.2">
      <c r="A66" s="449">
        <v>8150</v>
      </c>
      <c r="B66" s="328" t="s">
        <v>4063</v>
      </c>
      <c r="C66" s="448">
        <v>-774855626.43000007</v>
      </c>
      <c r="D66" s="441">
        <v>-1786392335.55</v>
      </c>
      <c r="E66" s="441">
        <v>-1011536709.1200001</v>
      </c>
      <c r="F66" s="325"/>
      <c r="H66" s="325"/>
    </row>
    <row r="67" spans="1:8" s="324" customFormat="1" x14ac:dyDescent="0.2">
      <c r="A67" s="451">
        <v>8200</v>
      </c>
      <c r="B67" s="450" t="s">
        <v>4062</v>
      </c>
      <c r="C67" s="448"/>
      <c r="D67" s="441"/>
      <c r="E67" s="441">
        <v>0</v>
      </c>
      <c r="F67" s="325"/>
      <c r="G67" s="325"/>
      <c r="H67" s="325"/>
    </row>
    <row r="68" spans="1:8" s="324" customFormat="1" x14ac:dyDescent="0.2">
      <c r="A68" s="449">
        <v>8210</v>
      </c>
      <c r="B68" s="328" t="s">
        <v>4061</v>
      </c>
      <c r="C68" s="448">
        <v>-2031014323.5000017</v>
      </c>
      <c r="D68" s="441">
        <v>-2031014323.5</v>
      </c>
      <c r="E68" s="441">
        <v>0</v>
      </c>
      <c r="F68" s="325"/>
      <c r="G68" s="325"/>
      <c r="H68" s="325"/>
    </row>
    <row r="69" spans="1:8" s="324" customFormat="1" x14ac:dyDescent="0.2">
      <c r="A69" s="449">
        <v>8220</v>
      </c>
      <c r="B69" s="328" t="s">
        <v>4060</v>
      </c>
      <c r="C69" s="448">
        <v>1178849945.0199924</v>
      </c>
      <c r="D69" s="441">
        <v>1495768393.6900001</v>
      </c>
      <c r="E69" s="441">
        <v>463524199.99003172</v>
      </c>
      <c r="F69" s="325"/>
      <c r="G69" s="325"/>
      <c r="H69" s="325"/>
    </row>
    <row r="70" spans="1:8" s="324" customFormat="1" x14ac:dyDescent="0.2">
      <c r="A70" s="449">
        <v>8230</v>
      </c>
      <c r="B70" s="328" t="s">
        <v>4059</v>
      </c>
      <c r="C70" s="448">
        <v>-425418695.13999987</v>
      </c>
      <c r="D70" s="441">
        <v>-1709598551.8499999</v>
      </c>
      <c r="E70" s="441">
        <v>-1430785595.0899847</v>
      </c>
      <c r="F70" s="325"/>
      <c r="G70" s="325"/>
      <c r="H70" s="325"/>
    </row>
    <row r="71" spans="1:8" s="324" customFormat="1" x14ac:dyDescent="0.2">
      <c r="A71" s="449">
        <v>8240</v>
      </c>
      <c r="B71" s="328" t="s">
        <v>4058</v>
      </c>
      <c r="C71" s="448">
        <v>525933955.12001228</v>
      </c>
      <c r="D71" s="441">
        <v>577751472.57000005</v>
      </c>
      <c r="E71" s="441">
        <v>51817504.509975672</v>
      </c>
      <c r="F71" s="325"/>
      <c r="G71" s="325"/>
      <c r="H71" s="325"/>
    </row>
    <row r="72" spans="1:8" s="324" customFormat="1" x14ac:dyDescent="0.2">
      <c r="A72" s="447">
        <v>8250</v>
      </c>
      <c r="B72" s="327" t="s">
        <v>4057</v>
      </c>
      <c r="C72" s="446">
        <v>13029734.449999928</v>
      </c>
      <c r="D72" s="445">
        <v>13808043.710000001</v>
      </c>
      <c r="E72" s="441">
        <v>778309.25999963284</v>
      </c>
      <c r="F72" s="325"/>
      <c r="G72" s="325"/>
      <c r="H72" s="325"/>
    </row>
    <row r="73" spans="1:8" s="324" customFormat="1" x14ac:dyDescent="0.2">
      <c r="A73" s="444">
        <v>8260</v>
      </c>
      <c r="B73" s="430" t="s">
        <v>4056</v>
      </c>
      <c r="C73" s="441">
        <v>-3284242.8000006676</v>
      </c>
      <c r="D73" s="441">
        <v>24541570.969999999</v>
      </c>
      <c r="E73" s="441">
        <v>27825813.770004988</v>
      </c>
      <c r="F73" s="325"/>
      <c r="G73" s="325"/>
      <c r="H73" s="325"/>
    </row>
    <row r="74" spans="1:8" s="324" customFormat="1" x14ac:dyDescent="0.2">
      <c r="A74" s="336">
        <v>8270</v>
      </c>
      <c r="B74" s="443" t="s">
        <v>4055</v>
      </c>
      <c r="C74" s="442">
        <v>741903626.85000205</v>
      </c>
      <c r="D74" s="442">
        <v>1628743394.4100001</v>
      </c>
      <c r="E74" s="441">
        <v>886839767.55999398</v>
      </c>
      <c r="F74" s="325"/>
      <c r="G74" s="325"/>
      <c r="H74" s="325"/>
    </row>
    <row r="75" spans="1:8" x14ac:dyDescent="0.2">
      <c r="A75" s="323" t="s">
        <v>13592</v>
      </c>
    </row>
  </sheetData>
  <mergeCells count="2">
    <mergeCell ref="B59:E59"/>
    <mergeCell ref="A5:F5"/>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dimension ref="A1:F30"/>
  <sheetViews>
    <sheetView zoomScaleNormal="100" zoomScaleSheetLayoutView="90" workbookViewId="0">
      <selection activeCell="B8" sqref="B8"/>
    </sheetView>
  </sheetViews>
  <sheetFormatPr baseColWidth="10" defaultColWidth="11.44140625" defaultRowHeight="10.199999999999999" x14ac:dyDescent="0.2"/>
  <cols>
    <col min="1" max="1" width="20.6640625" style="15" customWidth="1"/>
    <col min="2" max="2" width="50.6640625" style="15" customWidth="1"/>
    <col min="3" max="3" width="17.6640625" style="17" customWidth="1"/>
    <col min="4" max="5" width="17.6640625" style="16" customWidth="1"/>
    <col min="6" max="6" width="14.6640625" style="15" customWidth="1"/>
    <col min="7" max="16384" width="11.44140625" style="15"/>
  </cols>
  <sheetData>
    <row r="1" spans="1:6" s="1" customFormat="1" x14ac:dyDescent="0.2">
      <c r="A1" s="57" t="s">
        <v>115</v>
      </c>
      <c r="B1" s="57"/>
      <c r="C1" s="58"/>
      <c r="D1" s="48"/>
      <c r="E1" s="47"/>
      <c r="F1" s="61"/>
    </row>
    <row r="2" spans="1:6" s="1" customFormat="1" x14ac:dyDescent="0.2">
      <c r="A2" s="57" t="s">
        <v>114</v>
      </c>
      <c r="B2" s="57"/>
      <c r="C2" s="58"/>
      <c r="D2" s="48"/>
      <c r="E2" s="47"/>
    </row>
    <row r="3" spans="1:6" s="1" customFormat="1" x14ac:dyDescent="0.2">
      <c r="C3" s="31"/>
      <c r="D3" s="48"/>
      <c r="E3" s="47"/>
    </row>
    <row r="4" spans="1:6" s="1" customFormat="1" x14ac:dyDescent="0.2">
      <c r="C4" s="31"/>
      <c r="D4" s="48"/>
      <c r="E4" s="47"/>
    </row>
    <row r="5" spans="1:6" s="1" customFormat="1" ht="11.25" customHeight="1" x14ac:dyDescent="0.2">
      <c r="A5" s="35" t="s">
        <v>113</v>
      </c>
      <c r="B5" s="34"/>
      <c r="C5" s="31"/>
      <c r="D5" s="58"/>
      <c r="E5" s="32" t="s">
        <v>103</v>
      </c>
    </row>
    <row r="6" spans="1:6" s="1"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c r="B8" s="1225" t="s">
        <v>13593</v>
      </c>
      <c r="C8" s="24"/>
      <c r="D8" s="54"/>
      <c r="E8" s="24"/>
    </row>
    <row r="9" spans="1:6" x14ac:dyDescent="0.2">
      <c r="A9" s="52"/>
      <c r="B9" s="52" t="s">
        <v>109</v>
      </c>
      <c r="C9" s="38">
        <f>SUM(C8:C8)</f>
        <v>0</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32" t="s">
        <v>103</v>
      </c>
    </row>
    <row r="13" spans="1:6" x14ac:dyDescent="0.2">
      <c r="A13" s="1"/>
      <c r="B13" s="1"/>
      <c r="C13" s="31"/>
      <c r="D13" s="48"/>
      <c r="E13" s="47"/>
      <c r="F13" s="1"/>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1"/>
    </row>
    <row r="18" spans="1:6" x14ac:dyDescent="0.2">
      <c r="A18" s="37"/>
      <c r="B18" s="37"/>
      <c r="C18" s="36"/>
      <c r="D18" s="37"/>
      <c r="E18" s="36"/>
      <c r="F18" s="1"/>
    </row>
    <row r="19" spans="1:6" ht="11.25" customHeight="1" x14ac:dyDescent="0.2">
      <c r="A19" s="35" t="s">
        <v>106</v>
      </c>
      <c r="B19" s="34"/>
      <c r="C19" s="33"/>
      <c r="D19" s="1"/>
      <c r="E19" s="32" t="s">
        <v>103</v>
      </c>
    </row>
    <row r="20" spans="1:6" x14ac:dyDescent="0.2">
      <c r="A20" s="1"/>
      <c r="B20" s="1"/>
      <c r="C20" s="31"/>
      <c r="D20" s="1"/>
      <c r="E20" s="31"/>
      <c r="F20" s="1"/>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1"/>
    </row>
    <row r="25" spans="1:6" x14ac:dyDescent="0.2">
      <c r="A25" s="37"/>
      <c r="B25" s="37"/>
      <c r="C25" s="36"/>
      <c r="D25" s="37"/>
      <c r="E25" s="36"/>
      <c r="F25" s="1"/>
    </row>
    <row r="26" spans="1:6" ht="11.25" customHeight="1" x14ac:dyDescent="0.2">
      <c r="A26" s="35" t="s">
        <v>104</v>
      </c>
      <c r="B26" s="34"/>
      <c r="C26" s="33"/>
      <c r="D26" s="1"/>
      <c r="E26" s="32" t="s">
        <v>103</v>
      </c>
    </row>
    <row r="27" spans="1:6" x14ac:dyDescent="0.2">
      <c r="A27" s="1"/>
      <c r="B27" s="1"/>
      <c r="C27" s="31"/>
      <c r="D27" s="1"/>
      <c r="E27" s="31"/>
      <c r="F27" s="1"/>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 right="0.7" top="0.75" bottom="0.75" header="0.3" footer="0.3"/>
  <pageSetup scale="5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dimension ref="A1:H16"/>
  <sheetViews>
    <sheetView zoomScaleNormal="100" zoomScaleSheetLayoutView="100" workbookViewId="0">
      <selection activeCell="B14" sqref="B14"/>
    </sheetView>
  </sheetViews>
  <sheetFormatPr baseColWidth="10" defaultColWidth="11.44140625" defaultRowHeight="10.199999999999999" x14ac:dyDescent="0.2"/>
  <cols>
    <col min="1" max="1" width="20.6640625" style="1" customWidth="1"/>
    <col min="2" max="2" width="50.6640625" style="1" customWidth="1"/>
    <col min="3" max="8" width="17.6640625" style="31" customWidth="1"/>
    <col min="9" max="10" width="11.44140625" style="1" customWidth="1"/>
    <col min="11" max="16384" width="11.44140625" style="1"/>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44" t="s">
        <v>4070</v>
      </c>
      <c r="B8" s="44" t="s">
        <v>452</v>
      </c>
      <c r="C8" s="64">
        <v>0.02</v>
      </c>
      <c r="D8" s="64">
        <v>0</v>
      </c>
      <c r="E8" s="64">
        <v>0</v>
      </c>
      <c r="F8" s="64">
        <v>419557.18</v>
      </c>
      <c r="G8" s="64">
        <v>0</v>
      </c>
      <c r="H8" s="64">
        <v>0</v>
      </c>
    </row>
    <row r="9" spans="1:8" x14ac:dyDescent="0.2">
      <c r="A9" s="63"/>
      <c r="B9" s="63" t="s">
        <v>134</v>
      </c>
      <c r="C9" s="62">
        <f t="shared" ref="C9:H9" si="0">SUM(C8:C8)</f>
        <v>0.02</v>
      </c>
      <c r="D9" s="62">
        <f t="shared" si="0"/>
        <v>0</v>
      </c>
      <c r="E9" s="62">
        <f t="shared" si="0"/>
        <v>0</v>
      </c>
      <c r="F9" s="62">
        <f t="shared" si="0"/>
        <v>419557.18</v>
      </c>
      <c r="G9" s="62">
        <f t="shared" si="0"/>
        <v>0</v>
      </c>
      <c r="H9" s="62">
        <f t="shared" si="0"/>
        <v>0</v>
      </c>
    </row>
    <row r="10" spans="1:8" x14ac:dyDescent="0.2">
      <c r="A10" s="37"/>
      <c r="B10" s="37"/>
      <c r="C10" s="36"/>
      <c r="D10" s="36"/>
      <c r="E10" s="36"/>
      <c r="F10" s="36"/>
      <c r="G10" s="36"/>
      <c r="H10" s="36"/>
    </row>
    <row r="11" spans="1:8" x14ac:dyDescent="0.2">
      <c r="A11" s="37"/>
      <c r="B11" s="37"/>
      <c r="C11" s="36"/>
      <c r="D11" s="36"/>
      <c r="E11" s="36"/>
      <c r="F11" s="36"/>
      <c r="G11" s="36"/>
      <c r="H11" s="36"/>
    </row>
    <row r="12" spans="1:8" s="71" customFormat="1" ht="11.25" customHeight="1" x14ac:dyDescent="0.2">
      <c r="A12" s="74" t="s">
        <v>133</v>
      </c>
      <c r="B12" s="74"/>
      <c r="C12" s="73"/>
      <c r="D12" s="73"/>
      <c r="E12" s="73"/>
      <c r="F12" s="31"/>
      <c r="G12" s="31"/>
      <c r="H12" s="72" t="s">
        <v>132</v>
      </c>
    </row>
    <row r="13" spans="1:8" x14ac:dyDescent="0.2">
      <c r="A13" s="60"/>
      <c r="B13" s="60"/>
      <c r="C13" s="58"/>
      <c r="D13" s="58"/>
      <c r="E13" s="58"/>
      <c r="F13" s="58"/>
      <c r="G13" s="58"/>
      <c r="H13" s="58"/>
    </row>
    <row r="14" spans="1:8" ht="15" customHeight="1" x14ac:dyDescent="0.2">
      <c r="A14" s="30" t="s">
        <v>102</v>
      </c>
      <c r="B14" s="29" t="s">
        <v>101</v>
      </c>
      <c r="C14" s="27" t="s">
        <v>100</v>
      </c>
      <c r="D14" s="70">
        <v>2016</v>
      </c>
      <c r="E14" s="70">
        <v>2015</v>
      </c>
      <c r="F14" s="69" t="s">
        <v>131</v>
      </c>
      <c r="G14" s="69" t="s">
        <v>130</v>
      </c>
      <c r="H14" s="68" t="s">
        <v>129</v>
      </c>
    </row>
    <row r="15" spans="1:8" x14ac:dyDescent="0.2">
      <c r="A15" s="44" t="s">
        <v>4069</v>
      </c>
      <c r="B15" s="44" t="s">
        <v>46</v>
      </c>
      <c r="C15" s="64">
        <v>0</v>
      </c>
      <c r="D15" s="64">
        <v>12592</v>
      </c>
      <c r="E15" s="64">
        <v>0</v>
      </c>
      <c r="F15" s="64">
        <v>0</v>
      </c>
      <c r="G15" s="64">
        <v>0</v>
      </c>
      <c r="H15" s="64">
        <v>0</v>
      </c>
    </row>
    <row r="16" spans="1:8" x14ac:dyDescent="0.2">
      <c r="A16" s="63"/>
      <c r="B16" s="63" t="s">
        <v>116</v>
      </c>
      <c r="C16" s="62">
        <f t="shared" ref="C16:H16" si="1">SUM(C15:C15)</f>
        <v>0</v>
      </c>
      <c r="D16" s="62">
        <f t="shared" si="1"/>
        <v>12592</v>
      </c>
      <c r="E16" s="62">
        <f t="shared" si="1"/>
        <v>0</v>
      </c>
      <c r="F16" s="62">
        <f t="shared" si="1"/>
        <v>0</v>
      </c>
      <c r="G16" s="62">
        <f t="shared" si="1"/>
        <v>0</v>
      </c>
      <c r="H16" s="62">
        <f t="shared" si="1"/>
        <v>0</v>
      </c>
    </row>
  </sheetData>
  <dataValidations count="8">
    <dataValidation allowBlank="1" showInputMessage="1" showErrorMessage="1" prompt="Saldo final al 31 de diciembre de 2012." sqref="H7 H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3." sqref="G7 G14"/>
    <dataValidation allowBlank="1" showInputMessage="1" showErrorMessage="1" prompt="Saldo final al 31 de diciembre de 2014." sqref="F14 F7"/>
    <dataValidation allowBlank="1" showInputMessage="1" showErrorMessage="1" prompt="Saldo final al 31 de diciembre de 2015." sqref="E7 E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14 C7"/>
    <dataValidation allowBlank="1" showInputMessage="1" showErrorMessage="1" prompt="Saldo final al 31 de diciembre de 2016." sqref="D7 D14"/>
  </dataValidations>
  <pageMargins left="0.7" right="0.7" top="0.75" bottom="0.75" header="0.3" footer="0.3"/>
  <pageSetup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pageSetUpPr fitToPage="1"/>
  </sheetPr>
  <dimension ref="A1:K146"/>
  <sheetViews>
    <sheetView topLeftCell="A47" zoomScaleNormal="100" zoomScaleSheetLayoutView="100" workbookViewId="0">
      <selection activeCell="B57" sqref="B57"/>
    </sheetView>
  </sheetViews>
  <sheetFormatPr baseColWidth="10" defaultColWidth="11.44140625" defaultRowHeight="10.199999999999999" x14ac:dyDescent="0.2"/>
  <cols>
    <col min="1" max="1" width="20.6640625" style="1" customWidth="1"/>
    <col min="2" max="2" width="50.6640625" style="1" customWidth="1"/>
    <col min="3" max="7" width="17.6640625" style="31" customWidth="1"/>
    <col min="8" max="9" width="18.6640625" style="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J3" s="15"/>
    </row>
    <row r="4" spans="1:10" x14ac:dyDescent="0.2">
      <c r="J4" s="15"/>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3"/>
      <c r="B8" s="1225" t="s">
        <v>13593</v>
      </c>
      <c r="C8" s="24"/>
      <c r="D8" s="93"/>
      <c r="E8" s="93"/>
      <c r="F8" s="93"/>
      <c r="G8" s="92"/>
      <c r="H8" s="82"/>
      <c r="I8" s="91"/>
    </row>
    <row r="9" spans="1:10" x14ac:dyDescent="0.2">
      <c r="A9" s="63"/>
      <c r="B9" s="63" t="s">
        <v>249</v>
      </c>
      <c r="C9" s="62">
        <f>SUM(C8:C8)</f>
        <v>0</v>
      </c>
      <c r="D9" s="62">
        <f>SUM(D8:D8)</f>
        <v>0</v>
      </c>
      <c r="E9" s="62">
        <f>SUM(E8:E8)</f>
        <v>0</v>
      </c>
      <c r="F9" s="62">
        <f>SUM(F8:F8)</f>
        <v>0</v>
      </c>
      <c r="G9" s="62">
        <f>SUM(G8:G8)</f>
        <v>0</v>
      </c>
      <c r="H9" s="51"/>
      <c r="I9" s="51"/>
    </row>
    <row r="10" spans="1:10" x14ac:dyDescent="0.2">
      <c r="A10" s="37"/>
      <c r="B10" s="37"/>
      <c r="C10" s="36"/>
      <c r="D10" s="36"/>
      <c r="E10" s="36"/>
      <c r="F10" s="36"/>
      <c r="G10" s="36"/>
      <c r="H10" s="37"/>
      <c r="I10" s="37"/>
    </row>
    <row r="11" spans="1:10" x14ac:dyDescent="0.2">
      <c r="A11" s="37"/>
      <c r="B11" s="37"/>
      <c r="C11" s="36"/>
      <c r="D11" s="36"/>
      <c r="E11" s="36"/>
      <c r="F11" s="36"/>
      <c r="G11" s="36"/>
      <c r="H11" s="37"/>
      <c r="I11" s="37"/>
    </row>
    <row r="12" spans="1:10" ht="11.25" customHeight="1" x14ac:dyDescent="0.2">
      <c r="A12" s="35" t="s">
        <v>248</v>
      </c>
      <c r="B12" s="34"/>
      <c r="E12" s="87"/>
      <c r="F12" s="87"/>
      <c r="I12" s="89" t="s">
        <v>233</v>
      </c>
    </row>
    <row r="13" spans="1:10" x14ac:dyDescent="0.2">
      <c r="A13" s="88"/>
      <c r="B13" s="88"/>
      <c r="C13" s="87"/>
      <c r="D13" s="87"/>
      <c r="E13" s="87"/>
      <c r="F13" s="87"/>
    </row>
    <row r="14" spans="1:10" ht="15" customHeight="1" x14ac:dyDescent="0.2">
      <c r="A14" s="30" t="s">
        <v>102</v>
      </c>
      <c r="B14" s="29" t="s">
        <v>101</v>
      </c>
      <c r="C14" s="86" t="s">
        <v>232</v>
      </c>
      <c r="D14" s="86" t="s">
        <v>231</v>
      </c>
      <c r="E14" s="86" t="s">
        <v>230</v>
      </c>
      <c r="F14" s="86" t="s">
        <v>229</v>
      </c>
      <c r="G14" s="85" t="s">
        <v>228</v>
      </c>
      <c r="H14" s="29" t="s">
        <v>227</v>
      </c>
      <c r="I14" s="29" t="s">
        <v>226</v>
      </c>
    </row>
    <row r="15" spans="1:10" x14ac:dyDescent="0.2">
      <c r="A15" s="25"/>
      <c r="B15" s="1225" t="s">
        <v>13593</v>
      </c>
      <c r="C15" s="24"/>
      <c r="D15" s="83"/>
      <c r="E15" s="83"/>
      <c r="F15" s="83"/>
      <c r="G15" s="83"/>
      <c r="H15" s="82"/>
      <c r="I15" s="82"/>
    </row>
    <row r="16" spans="1:10" x14ac:dyDescent="0.2">
      <c r="A16" s="81"/>
      <c r="B16" s="81" t="s">
        <v>247</v>
      </c>
      <c r="C16" s="51">
        <f>SUM(C15:C15)</f>
        <v>0</v>
      </c>
      <c r="D16" s="51">
        <f>SUM(D15:D15)</f>
        <v>0</v>
      </c>
      <c r="E16" s="51">
        <f>SUM(E15:E15)</f>
        <v>0</v>
      </c>
      <c r="F16" s="51">
        <f>SUM(F15:F15)</f>
        <v>0</v>
      </c>
      <c r="G16" s="51">
        <f>SUM(G15:G15)</f>
        <v>0</v>
      </c>
      <c r="H16" s="51"/>
      <c r="I16" s="51"/>
    </row>
    <row r="19" spans="1:9" x14ac:dyDescent="0.2">
      <c r="A19" s="35" t="s">
        <v>246</v>
      </c>
      <c r="B19" s="34"/>
      <c r="E19" s="87"/>
      <c r="F19" s="87"/>
      <c r="I19" s="89" t="s">
        <v>233</v>
      </c>
    </row>
    <row r="20" spans="1:9" x14ac:dyDescent="0.2">
      <c r="A20" s="88"/>
      <c r="B20" s="88"/>
      <c r="C20" s="87"/>
      <c r="D20" s="87"/>
      <c r="E20" s="87"/>
      <c r="F20" s="87"/>
    </row>
    <row r="21" spans="1:9" x14ac:dyDescent="0.2">
      <c r="A21" s="30" t="s">
        <v>102</v>
      </c>
      <c r="B21" s="29" t="s">
        <v>101</v>
      </c>
      <c r="C21" s="86" t="s">
        <v>232</v>
      </c>
      <c r="D21" s="86" t="s">
        <v>231</v>
      </c>
      <c r="E21" s="86" t="s">
        <v>230</v>
      </c>
      <c r="F21" s="86" t="s">
        <v>229</v>
      </c>
      <c r="G21" s="85" t="s">
        <v>228</v>
      </c>
      <c r="H21" s="29" t="s">
        <v>227</v>
      </c>
      <c r="I21" s="29" t="s">
        <v>226</v>
      </c>
    </row>
    <row r="22" spans="1:9" x14ac:dyDescent="0.2">
      <c r="A22" s="25"/>
      <c r="B22" s="1225" t="s">
        <v>13593</v>
      </c>
      <c r="C22" s="24"/>
      <c r="D22" s="83"/>
      <c r="E22" s="83"/>
      <c r="F22" s="83"/>
      <c r="G22" s="83"/>
      <c r="H22" s="82"/>
      <c r="I22" s="82"/>
    </row>
    <row r="23" spans="1:9" x14ac:dyDescent="0.2">
      <c r="A23" s="81"/>
      <c r="B23" s="81" t="s">
        <v>245</v>
      </c>
      <c r="C23" s="51">
        <f>SUM(C22:C22)</f>
        <v>0</v>
      </c>
      <c r="D23" s="51">
        <f>SUM(D22:D22)</f>
        <v>0</v>
      </c>
      <c r="E23" s="51">
        <f>SUM(E22:E22)</f>
        <v>0</v>
      </c>
      <c r="F23" s="51">
        <f>SUM(F22:F22)</f>
        <v>0</v>
      </c>
      <c r="G23" s="51">
        <f>SUM(G22:G22)</f>
        <v>0</v>
      </c>
      <c r="H23" s="51"/>
      <c r="I23" s="51"/>
    </row>
    <row r="26" spans="1:9" x14ac:dyDescent="0.2">
      <c r="A26" s="35" t="s">
        <v>244</v>
      </c>
      <c r="B26" s="34"/>
      <c r="E26" s="87"/>
      <c r="F26" s="87"/>
      <c r="I26" s="89" t="s">
        <v>233</v>
      </c>
    </row>
    <row r="27" spans="1:9" x14ac:dyDescent="0.2">
      <c r="A27" s="88"/>
      <c r="B27" s="88"/>
      <c r="C27" s="87"/>
      <c r="D27" s="87"/>
      <c r="E27" s="87"/>
      <c r="F27" s="87"/>
    </row>
    <row r="28" spans="1:9" x14ac:dyDescent="0.2">
      <c r="A28" s="30" t="s">
        <v>102</v>
      </c>
      <c r="B28" s="29" t="s">
        <v>101</v>
      </c>
      <c r="C28" s="86" t="s">
        <v>232</v>
      </c>
      <c r="D28" s="86" t="s">
        <v>231</v>
      </c>
      <c r="E28" s="86" t="s">
        <v>230</v>
      </c>
      <c r="F28" s="86" t="s">
        <v>229</v>
      </c>
      <c r="G28" s="85" t="s">
        <v>228</v>
      </c>
      <c r="H28" s="29" t="s">
        <v>227</v>
      </c>
      <c r="I28" s="29" t="s">
        <v>226</v>
      </c>
    </row>
    <row r="29" spans="1:9" x14ac:dyDescent="0.2">
      <c r="A29" s="25"/>
      <c r="B29" s="1225" t="s">
        <v>13593</v>
      </c>
      <c r="C29" s="24"/>
      <c r="D29" s="83"/>
      <c r="E29" s="83"/>
      <c r="F29" s="83"/>
      <c r="G29" s="83"/>
      <c r="H29" s="82"/>
      <c r="I29" s="82"/>
    </row>
    <row r="30" spans="1:9" x14ac:dyDescent="0.2">
      <c r="A30" s="81"/>
      <c r="B30" s="81" t="s">
        <v>243</v>
      </c>
      <c r="C30" s="51">
        <f>SUM(C29:C29)</f>
        <v>0</v>
      </c>
      <c r="D30" s="51">
        <f>SUM(D29:D29)</f>
        <v>0</v>
      </c>
      <c r="E30" s="51">
        <f>SUM(E29:E29)</f>
        <v>0</v>
      </c>
      <c r="F30" s="51">
        <f>SUM(F29:F29)</f>
        <v>0</v>
      </c>
      <c r="G30" s="51">
        <f>SUM(G29:G29)</f>
        <v>0</v>
      </c>
      <c r="H30" s="51"/>
      <c r="I30" s="51"/>
    </row>
    <row r="33" spans="1:11" x14ac:dyDescent="0.2">
      <c r="A33" s="35" t="s">
        <v>242</v>
      </c>
      <c r="B33" s="34"/>
      <c r="C33" s="87"/>
      <c r="D33" s="87"/>
      <c r="E33" s="87"/>
      <c r="F33" s="87"/>
    </row>
    <row r="34" spans="1:11" x14ac:dyDescent="0.2">
      <c r="A34" s="88"/>
      <c r="B34" s="88"/>
      <c r="C34" s="87"/>
      <c r="D34" s="87"/>
      <c r="E34" s="87"/>
      <c r="F34" s="87"/>
    </row>
    <row r="35" spans="1:11" x14ac:dyDescent="0.2">
      <c r="A35" s="30" t="s">
        <v>102</v>
      </c>
      <c r="B35" s="29" t="s">
        <v>101</v>
      </c>
      <c r="C35" s="86" t="s">
        <v>232</v>
      </c>
      <c r="D35" s="86" t="s">
        <v>231</v>
      </c>
      <c r="E35" s="86" t="s">
        <v>230</v>
      </c>
      <c r="F35" s="86" t="s">
        <v>229</v>
      </c>
      <c r="G35" s="85" t="s">
        <v>228</v>
      </c>
      <c r="H35" s="29" t="s">
        <v>227</v>
      </c>
      <c r="I35" s="29" t="s">
        <v>226</v>
      </c>
    </row>
    <row r="36" spans="1:11" x14ac:dyDescent="0.2">
      <c r="A36" s="25"/>
      <c r="B36" s="1225" t="s">
        <v>13593</v>
      </c>
      <c r="C36" s="24"/>
      <c r="D36" s="83"/>
      <c r="E36" s="83"/>
      <c r="F36" s="83"/>
      <c r="G36" s="83"/>
      <c r="H36" s="82"/>
      <c r="I36" s="82"/>
    </row>
    <row r="37" spans="1:11" x14ac:dyDescent="0.2">
      <c r="A37" s="81"/>
      <c r="B37" s="81" t="s">
        <v>241</v>
      </c>
      <c r="C37" s="51">
        <f>SUM(C36:C36)</f>
        <v>0</v>
      </c>
      <c r="D37" s="51">
        <f>SUM(D36:D36)</f>
        <v>0</v>
      </c>
      <c r="E37" s="51">
        <f>SUM(E36:E36)</f>
        <v>0</v>
      </c>
      <c r="F37" s="51">
        <f>SUM(F36:F36)</f>
        <v>0</v>
      </c>
      <c r="G37" s="51">
        <f>SUM(G36:G36)</f>
        <v>0</v>
      </c>
      <c r="H37" s="51"/>
      <c r="I37" s="51"/>
    </row>
    <row r="40" spans="1:11" x14ac:dyDescent="0.2">
      <c r="A40" s="35" t="s">
        <v>240</v>
      </c>
      <c r="B40" s="34"/>
      <c r="C40" s="90"/>
      <c r="E40" s="87"/>
      <c r="F40" s="87"/>
      <c r="I40" s="89" t="s">
        <v>233</v>
      </c>
    </row>
    <row r="41" spans="1:11" x14ac:dyDescent="0.2">
      <c r="A41" s="88"/>
      <c r="B41" s="88"/>
      <c r="C41" s="87"/>
      <c r="D41" s="87"/>
      <c r="E41" s="87"/>
      <c r="F41" s="87"/>
    </row>
    <row r="42" spans="1:11" x14ac:dyDescent="0.2">
      <c r="A42" s="30" t="s">
        <v>102</v>
      </c>
      <c r="B42" s="29" t="s">
        <v>101</v>
      </c>
      <c r="C42" s="86" t="s">
        <v>232</v>
      </c>
      <c r="D42" s="86" t="s">
        <v>231</v>
      </c>
      <c r="E42" s="86" t="s">
        <v>230</v>
      </c>
      <c r="F42" s="86" t="s">
        <v>229</v>
      </c>
      <c r="G42" s="85" t="s">
        <v>228</v>
      </c>
      <c r="H42" s="29" t="s">
        <v>227</v>
      </c>
      <c r="I42" s="29" t="s">
        <v>226</v>
      </c>
    </row>
    <row r="43" spans="1:11" x14ac:dyDescent="0.2">
      <c r="A43" s="25"/>
      <c r="B43" s="1225" t="s">
        <v>13593</v>
      </c>
      <c r="C43" s="24"/>
      <c r="D43" s="83"/>
      <c r="E43" s="83"/>
      <c r="F43" s="83"/>
      <c r="G43" s="83"/>
      <c r="H43" s="82"/>
      <c r="I43" s="82"/>
    </row>
    <row r="44" spans="1:11" x14ac:dyDescent="0.2">
      <c r="A44" s="81"/>
      <c r="B44" s="81" t="s">
        <v>239</v>
      </c>
      <c r="C44" s="51">
        <f>SUM(C43:C43)</f>
        <v>0</v>
      </c>
      <c r="D44" s="51">
        <f>SUM(D43:D43)</f>
        <v>0</v>
      </c>
      <c r="E44" s="51">
        <f>SUM(E43:E43)</f>
        <v>0</v>
      </c>
      <c r="F44" s="51">
        <f>SUM(F43:F43)</f>
        <v>0</v>
      </c>
      <c r="G44" s="51">
        <f>SUM(G43:G43)</f>
        <v>0</v>
      </c>
      <c r="H44" s="51"/>
      <c r="I44" s="51"/>
      <c r="K44" s="31"/>
    </row>
    <row r="47" spans="1:11" x14ac:dyDescent="0.2">
      <c r="A47" s="35" t="s">
        <v>238</v>
      </c>
      <c r="B47" s="34"/>
      <c r="E47" s="87"/>
      <c r="F47" s="87"/>
      <c r="I47" s="89" t="s">
        <v>233</v>
      </c>
    </row>
    <row r="48" spans="1:11"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25"/>
      <c r="B50" s="1225" t="s">
        <v>13593</v>
      </c>
      <c r="C50" s="24"/>
      <c r="D50" s="83"/>
      <c r="E50" s="83"/>
      <c r="F50" s="83"/>
      <c r="G50" s="83"/>
      <c r="H50" s="82"/>
      <c r="I50" s="82"/>
    </row>
    <row r="51" spans="1:11" x14ac:dyDescent="0.2">
      <c r="A51" s="81"/>
      <c r="B51" s="81" t="s">
        <v>237</v>
      </c>
      <c r="C51" s="51">
        <f>SUM(C50:C50)</f>
        <v>0</v>
      </c>
      <c r="D51" s="51">
        <f>SUM(D50:D50)</f>
        <v>0</v>
      </c>
      <c r="E51" s="51">
        <f>SUM(E50:E50)</f>
        <v>0</v>
      </c>
      <c r="F51" s="51">
        <f>SUM(F50:F50)</f>
        <v>0</v>
      </c>
      <c r="G51" s="51">
        <f>SUM(G50:G50)</f>
        <v>0</v>
      </c>
      <c r="H51" s="51"/>
      <c r="I51" s="51"/>
    </row>
    <row r="54" spans="1:11" x14ac:dyDescent="0.2">
      <c r="A54" s="35" t="s">
        <v>236</v>
      </c>
      <c r="B54" s="34"/>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c r="D57" s="83"/>
      <c r="E57" s="83"/>
      <c r="F57" s="83"/>
      <c r="G57" s="83"/>
      <c r="H57" s="82"/>
      <c r="I57" s="82"/>
      <c r="K57" s="31"/>
    </row>
    <row r="58" spans="1:11" x14ac:dyDescent="0.2">
      <c r="A58" s="81"/>
      <c r="B58" s="81" t="s">
        <v>235</v>
      </c>
      <c r="C58" s="51">
        <f>SUM(C57:C57)</f>
        <v>0</v>
      </c>
      <c r="D58" s="51">
        <f>SUM(D57:D57)</f>
        <v>0</v>
      </c>
      <c r="E58" s="51">
        <f>SUM(E57:E57)</f>
        <v>0</v>
      </c>
      <c r="F58" s="51">
        <f>SUM(F57:F57)</f>
        <v>0</v>
      </c>
      <c r="G58" s="51">
        <f>SUM(G57:G57)</f>
        <v>0</v>
      </c>
      <c r="H58" s="51"/>
      <c r="I58" s="51"/>
    </row>
    <row r="61" spans="1:11" x14ac:dyDescent="0.2">
      <c r="A61" s="35" t="s">
        <v>234</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t="s">
        <v>4073</v>
      </c>
      <c r="B64" s="25" t="s">
        <v>4072</v>
      </c>
      <c r="C64" s="24">
        <v>25922</v>
      </c>
      <c r="D64" s="83"/>
      <c r="E64" s="83"/>
      <c r="F64" s="83"/>
      <c r="G64" s="83">
        <v>25922</v>
      </c>
      <c r="H64" s="82" t="s">
        <v>4071</v>
      </c>
      <c r="I64" s="82"/>
    </row>
    <row r="65" spans="1:9" x14ac:dyDescent="0.2">
      <c r="A65" s="81"/>
      <c r="B65" s="81" t="s">
        <v>219</v>
      </c>
      <c r="C65" s="51">
        <f>SUM(C64:C64)</f>
        <v>25922</v>
      </c>
      <c r="D65" s="51">
        <f>SUM(D64:D64)</f>
        <v>0</v>
      </c>
      <c r="E65" s="51">
        <f>SUM(E64:E64)</f>
        <v>0</v>
      </c>
      <c r="F65" s="51">
        <f>SUM(F64:F64)</f>
        <v>0</v>
      </c>
      <c r="G65" s="51">
        <f>SUM(G64:G64)</f>
        <v>25922</v>
      </c>
      <c r="H65" s="51"/>
      <c r="I65" s="51"/>
    </row>
    <row r="68" spans="1:9" x14ac:dyDescent="0.2">
      <c r="B68" s="14"/>
    </row>
    <row r="141" spans="1:8" x14ac:dyDescent="0.2">
      <c r="A141" s="79"/>
      <c r="B141" s="79"/>
      <c r="C141" s="80"/>
      <c r="D141" s="80"/>
      <c r="E141" s="80"/>
      <c r="F141" s="80"/>
      <c r="G141" s="80"/>
      <c r="H141" s="79"/>
    </row>
    <row r="142" spans="1:8" x14ac:dyDescent="0.2">
      <c r="A142" s="78"/>
      <c r="B142" s="77"/>
    </row>
    <row r="143" spans="1:8" x14ac:dyDescent="0.2">
      <c r="A143" s="78"/>
      <c r="B143" s="77"/>
    </row>
    <row r="144" spans="1:8" x14ac:dyDescent="0.2">
      <c r="A144" s="78"/>
      <c r="B144" s="77"/>
    </row>
    <row r="145" spans="1:2" x14ac:dyDescent="0.2">
      <c r="A145" s="78"/>
      <c r="B145" s="77"/>
    </row>
    <row r="146" spans="1:2" x14ac:dyDescent="0.2">
      <c r="A146" s="78"/>
      <c r="B146" s="77"/>
    </row>
  </sheetData>
  <dataValidations count="9">
    <dataValidation allowBlank="1" showInputMessage="1" showErrorMessage="1" prompt="Indicar si el deudor ya sobrepasó el plazo estipulado para pago, 90, 180 o 365 días." sqref="I7 I14 I35 I42 I49 I56 I63 I21 I28"/>
    <dataValidation allowBlank="1" showInputMessage="1" showErrorMessage="1" prompt="Informar sobre caraterísticas cualitativas de la cuenta, ejemplo: acciones implementadas para su recuperación, causas de la demora en su recuperación." sqref="H7 H14 H35 H42 H49 H56 H63 H21 H28"/>
    <dataValidation allowBlank="1" showInputMessage="1" showErrorMessage="1" prompt="Importe de la cuentas por cobrar con vencimiento mayor a 365 días." sqref="G7 G14 G35 G42 G49 G56 G63 G21 G28"/>
    <dataValidation allowBlank="1" showInputMessage="1" showErrorMessage="1" prompt="Importe de la cuentas por cobrar con fecha de vencimiento de 181 a 365 días." sqref="F7 F14 F35 F42 F49 F56 F63 F21 F28"/>
    <dataValidation allowBlank="1" showInputMessage="1" showErrorMessage="1" prompt="Importe de la cuentas por cobrar con fecha de vencimiento de 91 a 180 días." sqref="E7 E14 E35 E42 E49 E56 E63 E21 E28"/>
    <dataValidation allowBlank="1" showInputMessage="1" showErrorMessage="1" prompt="Importe de la cuentas por cobrar con fecha de vencimiento de 1 a 90 días." sqref="D7 D14 D35 D42 D49 D56 D63 D21 D28"/>
    <dataValidation allowBlank="1" showInputMessage="1" showErrorMessage="1" prompt="Corresponde al nombre o descripción de la cuenta de acuerdo al Plan de Cuentas emitido por el CONAC." sqref="B7 B14 B35 B42 B49 B56 B63 B21 B28"/>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4 A21 A28 A35 A42 A49 A56 A63"/>
    <dataValidation allowBlank="1" showInputMessage="1" showErrorMessage="1" prompt="Saldo final del periodo de la información financiera trimestral presentada, el cual debe coincidir con la suma de las columnas de 90, 180, 365 y más de 365 días." sqref="C7 C14 C21 C28 C35 C42 C49 C56 C63"/>
  </dataValidations>
  <pageMargins left="0.7" right="0.7" top="0.75" bottom="0.75" header="0.3" footer="0.3"/>
  <pageSetup scale="6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 customWidth="1"/>
    <col min="2" max="7" width="11.44140625" style="1"/>
    <col min="8" max="8" width="17.6640625" style="1" customWidth="1"/>
    <col min="9" max="16384" width="11.44140625" style="1"/>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32"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c r="B15" s="1225" t="s">
        <v>13593</v>
      </c>
      <c r="C15" s="83"/>
      <c r="D15" s="82"/>
    </row>
    <row r="16" spans="1:4" x14ac:dyDescent="0.2">
      <c r="A16" s="63"/>
      <c r="B16" s="63" t="s">
        <v>279</v>
      </c>
      <c r="C16" s="39">
        <f>SUM(C15:C15)</f>
        <v>0</v>
      </c>
      <c r="D16" s="104"/>
    </row>
    <row r="18" spans="2:2" x14ac:dyDescent="0.2">
      <c r="B18" s="1"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76"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dimension ref="A1:H752"/>
  <sheetViews>
    <sheetView topLeftCell="A738" zoomScaleNormal="100" zoomScaleSheetLayoutView="100" workbookViewId="0">
      <selection activeCell="B751" sqref="B751"/>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8" width="8.6640625" style="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t="s">
        <v>5361</v>
      </c>
      <c r="B8" s="25" t="s">
        <v>383</v>
      </c>
      <c r="C8" s="24">
        <v>2137597</v>
      </c>
      <c r="D8" s="24">
        <v>2137597</v>
      </c>
      <c r="E8" s="24">
        <v>0</v>
      </c>
      <c r="F8" s="24"/>
    </row>
    <row r="9" spans="1:6" x14ac:dyDescent="0.2">
      <c r="A9" s="25" t="s">
        <v>5360</v>
      </c>
      <c r="B9" s="25" t="s">
        <v>5359</v>
      </c>
      <c r="C9" s="24">
        <v>2137597</v>
      </c>
      <c r="D9" s="24">
        <v>2137597</v>
      </c>
      <c r="E9" s="24">
        <v>0</v>
      </c>
      <c r="F9" s="24"/>
    </row>
    <row r="10" spans="1:6" x14ac:dyDescent="0.2">
      <c r="A10" s="25" t="s">
        <v>5358</v>
      </c>
      <c r="B10" s="25" t="s">
        <v>5357</v>
      </c>
      <c r="C10" s="24">
        <v>20201061.140000001</v>
      </c>
      <c r="D10" s="24">
        <v>20201061.140000001</v>
      </c>
      <c r="E10" s="24">
        <v>0</v>
      </c>
      <c r="F10" s="24"/>
    </row>
    <row r="11" spans="1:6" x14ac:dyDescent="0.2">
      <c r="A11" s="25" t="s">
        <v>5356</v>
      </c>
      <c r="B11" s="25" t="s">
        <v>5355</v>
      </c>
      <c r="C11" s="24">
        <v>20201061.140000001</v>
      </c>
      <c r="D11" s="24">
        <v>20201061.140000001</v>
      </c>
      <c r="E11" s="24">
        <v>0</v>
      </c>
      <c r="F11" s="24"/>
    </row>
    <row r="12" spans="1:6" x14ac:dyDescent="0.2">
      <c r="A12" s="81"/>
      <c r="B12" s="81" t="s">
        <v>381</v>
      </c>
      <c r="C12" s="51">
        <f>+C8+C10</f>
        <v>22338658.140000001</v>
      </c>
      <c r="D12" s="51">
        <f>+D8+D10</f>
        <v>22338658.140000001</v>
      </c>
      <c r="E12" s="51">
        <f>SUM(E8:E11)</f>
        <v>0</v>
      </c>
      <c r="F12" s="51"/>
    </row>
    <row r="13" spans="1:6" x14ac:dyDescent="0.2">
      <c r="A13" s="37"/>
      <c r="B13" s="37"/>
      <c r="C13" s="36"/>
      <c r="D13" s="36"/>
      <c r="E13" s="36"/>
      <c r="F13" s="37"/>
    </row>
    <row r="14" spans="1:6" x14ac:dyDescent="0.2">
      <c r="A14" s="37"/>
      <c r="B14" s="37"/>
      <c r="C14" s="36"/>
      <c r="D14" s="36"/>
      <c r="E14" s="36"/>
      <c r="F14" s="37"/>
    </row>
    <row r="15" spans="1:6" ht="11.25" customHeight="1" x14ac:dyDescent="0.2">
      <c r="A15" s="35" t="s">
        <v>380</v>
      </c>
      <c r="B15" s="37"/>
      <c r="C15" s="121"/>
      <c r="D15" s="121"/>
      <c r="E15" s="121"/>
      <c r="F15" s="89" t="s">
        <v>302</v>
      </c>
    </row>
    <row r="16" spans="1:6" ht="12.75" customHeight="1" x14ac:dyDescent="0.2">
      <c r="A16" s="108"/>
      <c r="B16" s="108"/>
      <c r="C16" s="33"/>
    </row>
    <row r="17" spans="1:6" ht="15" customHeight="1" x14ac:dyDescent="0.2">
      <c r="A17" s="30" t="s">
        <v>102</v>
      </c>
      <c r="B17" s="29" t="s">
        <v>101</v>
      </c>
      <c r="C17" s="120" t="s">
        <v>301</v>
      </c>
      <c r="D17" s="120" t="s">
        <v>300</v>
      </c>
      <c r="E17" s="120" t="s">
        <v>299</v>
      </c>
      <c r="F17" s="119" t="s">
        <v>298</v>
      </c>
    </row>
    <row r="18" spans="1:6" x14ac:dyDescent="0.2">
      <c r="A18" s="25" t="s">
        <v>5354</v>
      </c>
      <c r="B18" s="82" t="s">
        <v>5353</v>
      </c>
      <c r="C18" s="83">
        <v>2767984.5199999996</v>
      </c>
      <c r="D18" s="83">
        <v>2767984.5199999996</v>
      </c>
      <c r="E18" s="83">
        <v>0</v>
      </c>
      <c r="F18" s="82"/>
    </row>
    <row r="19" spans="1:6" x14ac:dyDescent="0.2">
      <c r="A19" s="25" t="s">
        <v>5352</v>
      </c>
      <c r="B19" s="82" t="s">
        <v>5351</v>
      </c>
      <c r="C19" s="83">
        <v>1656</v>
      </c>
      <c r="D19" s="83">
        <v>1656</v>
      </c>
      <c r="E19" s="83">
        <v>0</v>
      </c>
      <c r="F19" s="82"/>
    </row>
    <row r="20" spans="1:6" x14ac:dyDescent="0.2">
      <c r="A20" s="25" t="s">
        <v>5350</v>
      </c>
      <c r="B20" s="82" t="s">
        <v>5349</v>
      </c>
      <c r="C20" s="83">
        <v>856</v>
      </c>
      <c r="D20" s="83">
        <v>856</v>
      </c>
      <c r="E20" s="83">
        <v>0</v>
      </c>
      <c r="F20" s="82"/>
    </row>
    <row r="21" spans="1:6" x14ac:dyDescent="0.2">
      <c r="A21" s="25" t="s">
        <v>5348</v>
      </c>
      <c r="B21" s="82" t="s">
        <v>5347</v>
      </c>
      <c r="C21" s="83">
        <v>828</v>
      </c>
      <c r="D21" s="83">
        <v>828</v>
      </c>
      <c r="E21" s="83">
        <v>0</v>
      </c>
      <c r="F21" s="82"/>
    </row>
    <row r="22" spans="1:6" x14ac:dyDescent="0.2">
      <c r="A22" s="25" t="s">
        <v>5346</v>
      </c>
      <c r="B22" s="82" t="s">
        <v>5345</v>
      </c>
      <c r="C22" s="83">
        <v>908.5</v>
      </c>
      <c r="D22" s="83">
        <v>908.5</v>
      </c>
      <c r="E22" s="83">
        <v>0</v>
      </c>
      <c r="F22" s="82"/>
    </row>
    <row r="23" spans="1:6" x14ac:dyDescent="0.2">
      <c r="A23" s="25" t="s">
        <v>5344</v>
      </c>
      <c r="B23" s="82" t="s">
        <v>5343</v>
      </c>
      <c r="C23" s="83">
        <v>483</v>
      </c>
      <c r="D23" s="83">
        <v>483</v>
      </c>
      <c r="E23" s="83">
        <v>0</v>
      </c>
      <c r="F23" s="82"/>
    </row>
    <row r="24" spans="1:6" x14ac:dyDescent="0.2">
      <c r="A24" s="25" t="s">
        <v>5342</v>
      </c>
      <c r="B24" s="82" t="s">
        <v>5341</v>
      </c>
      <c r="C24" s="83">
        <v>851</v>
      </c>
      <c r="D24" s="83">
        <v>851</v>
      </c>
      <c r="E24" s="83">
        <v>0</v>
      </c>
      <c r="F24" s="82"/>
    </row>
    <row r="25" spans="1:6" x14ac:dyDescent="0.2">
      <c r="A25" s="25" t="s">
        <v>5340</v>
      </c>
      <c r="B25" s="82" t="s">
        <v>5339</v>
      </c>
      <c r="C25" s="83">
        <v>416</v>
      </c>
      <c r="D25" s="83">
        <v>416</v>
      </c>
      <c r="E25" s="83">
        <v>0</v>
      </c>
      <c r="F25" s="82"/>
    </row>
    <row r="26" spans="1:6" x14ac:dyDescent="0.2">
      <c r="A26" s="25" t="s">
        <v>5338</v>
      </c>
      <c r="B26" s="82" t="s">
        <v>5337</v>
      </c>
      <c r="C26" s="83">
        <v>1200</v>
      </c>
      <c r="D26" s="83">
        <v>1200</v>
      </c>
      <c r="E26" s="83">
        <v>0</v>
      </c>
      <c r="F26" s="82"/>
    </row>
    <row r="27" spans="1:6" x14ac:dyDescent="0.2">
      <c r="A27" s="25" t="s">
        <v>5336</v>
      </c>
      <c r="B27" s="82" t="s">
        <v>5335</v>
      </c>
      <c r="C27" s="83">
        <v>1064.71</v>
      </c>
      <c r="D27" s="83">
        <v>1064.71</v>
      </c>
      <c r="E27" s="83">
        <v>0</v>
      </c>
      <c r="F27" s="82"/>
    </row>
    <row r="28" spans="1:6" x14ac:dyDescent="0.2">
      <c r="A28" s="25" t="s">
        <v>5334</v>
      </c>
      <c r="B28" s="82" t="s">
        <v>5333</v>
      </c>
      <c r="C28" s="83">
        <v>133.4</v>
      </c>
      <c r="D28" s="83">
        <v>133.4</v>
      </c>
      <c r="E28" s="83">
        <v>0</v>
      </c>
      <c r="F28" s="82"/>
    </row>
    <row r="29" spans="1:6" x14ac:dyDescent="0.2">
      <c r="A29" s="25" t="s">
        <v>5332</v>
      </c>
      <c r="B29" s="82" t="s">
        <v>5331</v>
      </c>
      <c r="C29" s="83">
        <v>150</v>
      </c>
      <c r="D29" s="83">
        <v>150</v>
      </c>
      <c r="E29" s="83">
        <v>0</v>
      </c>
      <c r="F29" s="82"/>
    </row>
    <row r="30" spans="1:6" x14ac:dyDescent="0.2">
      <c r="A30" s="25" t="s">
        <v>5330</v>
      </c>
      <c r="B30" s="82" t="s">
        <v>5329</v>
      </c>
      <c r="C30" s="83">
        <v>300</v>
      </c>
      <c r="D30" s="83">
        <v>300</v>
      </c>
      <c r="E30" s="83">
        <v>0</v>
      </c>
      <c r="F30" s="82"/>
    </row>
    <row r="31" spans="1:6" x14ac:dyDescent="0.2">
      <c r="A31" s="25" t="s">
        <v>5328</v>
      </c>
      <c r="B31" s="82" t="s">
        <v>5327</v>
      </c>
      <c r="C31" s="83">
        <v>2047</v>
      </c>
      <c r="D31" s="83">
        <v>2047</v>
      </c>
      <c r="E31" s="83">
        <v>0</v>
      </c>
      <c r="F31" s="82"/>
    </row>
    <row r="32" spans="1:6" x14ac:dyDescent="0.2">
      <c r="A32" s="25" t="s">
        <v>5326</v>
      </c>
      <c r="B32" s="82" t="s">
        <v>5325</v>
      </c>
      <c r="C32" s="83">
        <v>330</v>
      </c>
      <c r="D32" s="83">
        <v>330</v>
      </c>
      <c r="E32" s="83">
        <v>0</v>
      </c>
      <c r="F32" s="82"/>
    </row>
    <row r="33" spans="1:6" x14ac:dyDescent="0.2">
      <c r="A33" s="25" t="s">
        <v>5324</v>
      </c>
      <c r="B33" s="82" t="s">
        <v>5323</v>
      </c>
      <c r="C33" s="83">
        <v>168.03</v>
      </c>
      <c r="D33" s="83">
        <v>168.03</v>
      </c>
      <c r="E33" s="83">
        <v>0</v>
      </c>
      <c r="F33" s="82"/>
    </row>
    <row r="34" spans="1:6" x14ac:dyDescent="0.2">
      <c r="A34" s="25" t="s">
        <v>5322</v>
      </c>
      <c r="B34" s="82" t="s">
        <v>5321</v>
      </c>
      <c r="C34" s="83">
        <v>97.34</v>
      </c>
      <c r="D34" s="83">
        <v>97.34</v>
      </c>
      <c r="E34" s="83">
        <v>0</v>
      </c>
      <c r="F34" s="82"/>
    </row>
    <row r="35" spans="1:6" x14ac:dyDescent="0.2">
      <c r="A35" s="25" t="s">
        <v>5320</v>
      </c>
      <c r="B35" s="82" t="s">
        <v>5319</v>
      </c>
      <c r="C35" s="83">
        <v>948.75</v>
      </c>
      <c r="D35" s="83">
        <v>948.75</v>
      </c>
      <c r="E35" s="83">
        <v>0</v>
      </c>
      <c r="F35" s="82"/>
    </row>
    <row r="36" spans="1:6" x14ac:dyDescent="0.2">
      <c r="A36" s="25" t="s">
        <v>5318</v>
      </c>
      <c r="B36" s="82" t="s">
        <v>5317</v>
      </c>
      <c r="C36" s="83">
        <v>1035</v>
      </c>
      <c r="D36" s="83">
        <v>1035</v>
      </c>
      <c r="E36" s="83">
        <v>0</v>
      </c>
      <c r="F36" s="82"/>
    </row>
    <row r="37" spans="1:6" x14ac:dyDescent="0.2">
      <c r="A37" s="25" t="s">
        <v>5316</v>
      </c>
      <c r="B37" s="82" t="s">
        <v>5315</v>
      </c>
      <c r="C37" s="83">
        <v>445.05</v>
      </c>
      <c r="D37" s="83">
        <v>445.05</v>
      </c>
      <c r="E37" s="83">
        <v>0</v>
      </c>
      <c r="F37" s="82"/>
    </row>
    <row r="38" spans="1:6" x14ac:dyDescent="0.2">
      <c r="A38" s="25" t="s">
        <v>5314</v>
      </c>
      <c r="B38" s="82" t="s">
        <v>5313</v>
      </c>
      <c r="C38" s="83">
        <v>545.1</v>
      </c>
      <c r="D38" s="83">
        <v>545.1</v>
      </c>
      <c r="E38" s="83">
        <v>0</v>
      </c>
      <c r="F38" s="82"/>
    </row>
    <row r="39" spans="1:6" x14ac:dyDescent="0.2">
      <c r="A39" s="25" t="s">
        <v>5312</v>
      </c>
      <c r="B39" s="82" t="s">
        <v>5311</v>
      </c>
      <c r="C39" s="83">
        <v>1214.4000000000001</v>
      </c>
      <c r="D39" s="83">
        <v>1214.4000000000001</v>
      </c>
      <c r="E39" s="83">
        <v>0</v>
      </c>
      <c r="F39" s="82"/>
    </row>
    <row r="40" spans="1:6" x14ac:dyDescent="0.2">
      <c r="A40" s="25" t="s">
        <v>5310</v>
      </c>
      <c r="B40" s="82" t="s">
        <v>5309</v>
      </c>
      <c r="C40" s="83">
        <v>3385.23</v>
      </c>
      <c r="D40" s="83">
        <v>3385.23</v>
      </c>
      <c r="E40" s="83">
        <v>0</v>
      </c>
      <c r="F40" s="82"/>
    </row>
    <row r="41" spans="1:6" x14ac:dyDescent="0.2">
      <c r="A41" s="25" t="s">
        <v>5308</v>
      </c>
      <c r="B41" s="82" t="s">
        <v>5307</v>
      </c>
      <c r="C41" s="83">
        <v>1449</v>
      </c>
      <c r="D41" s="83">
        <v>1449</v>
      </c>
      <c r="E41" s="83">
        <v>0</v>
      </c>
      <c r="F41" s="82"/>
    </row>
    <row r="42" spans="1:6" x14ac:dyDescent="0.2">
      <c r="A42" s="25" t="s">
        <v>5306</v>
      </c>
      <c r="B42" s="82" t="s">
        <v>5305</v>
      </c>
      <c r="C42" s="83">
        <v>2596.61</v>
      </c>
      <c r="D42" s="83">
        <v>2596.61</v>
      </c>
      <c r="E42" s="83">
        <v>0</v>
      </c>
      <c r="F42" s="82"/>
    </row>
    <row r="43" spans="1:6" x14ac:dyDescent="0.2">
      <c r="A43" s="25" t="s">
        <v>5304</v>
      </c>
      <c r="B43" s="82" t="s">
        <v>5303</v>
      </c>
      <c r="C43" s="83">
        <v>1540.28</v>
      </c>
      <c r="D43" s="83">
        <v>1540.28</v>
      </c>
      <c r="E43" s="83">
        <v>0</v>
      </c>
      <c r="F43" s="82"/>
    </row>
    <row r="44" spans="1:6" x14ac:dyDescent="0.2">
      <c r="A44" s="25" t="s">
        <v>5302</v>
      </c>
      <c r="B44" s="82" t="s">
        <v>5301</v>
      </c>
      <c r="C44" s="83">
        <v>0.6</v>
      </c>
      <c r="D44" s="83">
        <v>0.6</v>
      </c>
      <c r="E44" s="83">
        <v>0</v>
      </c>
      <c r="F44" s="82"/>
    </row>
    <row r="45" spans="1:6" x14ac:dyDescent="0.2">
      <c r="A45" s="25" t="s">
        <v>5300</v>
      </c>
      <c r="B45" s="82" t="s">
        <v>5299</v>
      </c>
      <c r="C45" s="83">
        <v>1495</v>
      </c>
      <c r="D45" s="83">
        <v>1495</v>
      </c>
      <c r="E45" s="83">
        <v>0</v>
      </c>
      <c r="F45" s="82"/>
    </row>
    <row r="46" spans="1:6" x14ac:dyDescent="0.2">
      <c r="A46" s="25" t="s">
        <v>5298</v>
      </c>
      <c r="B46" s="82" t="s">
        <v>5297</v>
      </c>
      <c r="C46" s="83">
        <v>974.05</v>
      </c>
      <c r="D46" s="83">
        <v>974.05</v>
      </c>
      <c r="E46" s="83">
        <v>0</v>
      </c>
      <c r="F46" s="82"/>
    </row>
    <row r="47" spans="1:6" x14ac:dyDescent="0.2">
      <c r="A47" s="25" t="s">
        <v>5296</v>
      </c>
      <c r="B47" s="82" t="s">
        <v>5295</v>
      </c>
      <c r="C47" s="83">
        <v>3905.4</v>
      </c>
      <c r="D47" s="83">
        <v>3905.4</v>
      </c>
      <c r="E47" s="83">
        <v>0</v>
      </c>
      <c r="F47" s="82"/>
    </row>
    <row r="48" spans="1:6" x14ac:dyDescent="0.2">
      <c r="A48" s="25" t="s">
        <v>5294</v>
      </c>
      <c r="B48" s="82" t="s">
        <v>5293</v>
      </c>
      <c r="C48" s="83">
        <v>457.7</v>
      </c>
      <c r="D48" s="83">
        <v>457.7</v>
      </c>
      <c r="E48" s="83">
        <v>0</v>
      </c>
      <c r="F48" s="82"/>
    </row>
    <row r="49" spans="1:6" x14ac:dyDescent="0.2">
      <c r="A49" s="25" t="s">
        <v>5292</v>
      </c>
      <c r="B49" s="82" t="s">
        <v>5291</v>
      </c>
      <c r="C49" s="83">
        <v>802.7</v>
      </c>
      <c r="D49" s="83">
        <v>802.7</v>
      </c>
      <c r="E49" s="83">
        <v>0</v>
      </c>
      <c r="F49" s="82"/>
    </row>
    <row r="50" spans="1:6" x14ac:dyDescent="0.2">
      <c r="A50" s="25" t="s">
        <v>5290</v>
      </c>
      <c r="B50" s="82" t="s">
        <v>5289</v>
      </c>
      <c r="C50" s="83">
        <v>4250.3999999999996</v>
      </c>
      <c r="D50" s="83">
        <v>4250.3999999999996</v>
      </c>
      <c r="E50" s="83">
        <v>0</v>
      </c>
      <c r="F50" s="82"/>
    </row>
    <row r="51" spans="1:6" x14ac:dyDescent="0.2">
      <c r="A51" s="25" t="s">
        <v>5288</v>
      </c>
      <c r="B51" s="82" t="s">
        <v>5287</v>
      </c>
      <c r="C51" s="83">
        <v>2528.85</v>
      </c>
      <c r="D51" s="83">
        <v>2528.85</v>
      </c>
      <c r="E51" s="83">
        <v>0</v>
      </c>
      <c r="F51" s="82"/>
    </row>
    <row r="52" spans="1:6" x14ac:dyDescent="0.2">
      <c r="A52" s="25" t="s">
        <v>5286</v>
      </c>
      <c r="B52" s="82" t="s">
        <v>5285</v>
      </c>
      <c r="C52" s="83">
        <v>150</v>
      </c>
      <c r="D52" s="83">
        <v>150</v>
      </c>
      <c r="E52" s="83">
        <v>0</v>
      </c>
      <c r="F52" s="82"/>
    </row>
    <row r="53" spans="1:6" x14ac:dyDescent="0.2">
      <c r="A53" s="25" t="s">
        <v>5284</v>
      </c>
      <c r="B53" s="82" t="s">
        <v>5283</v>
      </c>
      <c r="C53" s="83">
        <v>471.17</v>
      </c>
      <c r="D53" s="83">
        <v>471.17</v>
      </c>
      <c r="E53" s="83">
        <v>0</v>
      </c>
      <c r="F53" s="82"/>
    </row>
    <row r="54" spans="1:6" x14ac:dyDescent="0.2">
      <c r="A54" s="25" t="s">
        <v>5282</v>
      </c>
      <c r="B54" s="82" t="s">
        <v>5281</v>
      </c>
      <c r="C54" s="83">
        <v>341.12</v>
      </c>
      <c r="D54" s="83">
        <v>341.12</v>
      </c>
      <c r="E54" s="83">
        <v>0</v>
      </c>
      <c r="F54" s="82"/>
    </row>
    <row r="55" spans="1:6" x14ac:dyDescent="0.2">
      <c r="A55" s="25" t="s">
        <v>5280</v>
      </c>
      <c r="B55" s="82" t="s">
        <v>5279</v>
      </c>
      <c r="C55" s="83">
        <v>209.3</v>
      </c>
      <c r="D55" s="83">
        <v>209.3</v>
      </c>
      <c r="E55" s="83">
        <v>0</v>
      </c>
      <c r="F55" s="82"/>
    </row>
    <row r="56" spans="1:6" x14ac:dyDescent="0.2">
      <c r="A56" s="25" t="s">
        <v>5278</v>
      </c>
      <c r="B56" s="82" t="s">
        <v>5277</v>
      </c>
      <c r="C56" s="83">
        <v>345</v>
      </c>
      <c r="D56" s="83">
        <v>345</v>
      </c>
      <c r="E56" s="83">
        <v>0</v>
      </c>
      <c r="F56" s="82"/>
    </row>
    <row r="57" spans="1:6" x14ac:dyDescent="0.2">
      <c r="A57" s="25" t="s">
        <v>5276</v>
      </c>
      <c r="B57" s="82" t="s">
        <v>5275</v>
      </c>
      <c r="C57" s="83">
        <v>1821.6</v>
      </c>
      <c r="D57" s="83">
        <v>1821.6</v>
      </c>
      <c r="E57" s="83">
        <v>0</v>
      </c>
      <c r="F57" s="82"/>
    </row>
    <row r="58" spans="1:6" x14ac:dyDescent="0.2">
      <c r="A58" s="25" t="s">
        <v>5274</v>
      </c>
      <c r="B58" s="82" t="s">
        <v>5273</v>
      </c>
      <c r="C58" s="83">
        <v>593.4</v>
      </c>
      <c r="D58" s="83">
        <v>593.4</v>
      </c>
      <c r="E58" s="83">
        <v>0</v>
      </c>
      <c r="F58" s="82"/>
    </row>
    <row r="59" spans="1:6" x14ac:dyDescent="0.2">
      <c r="A59" s="25" t="s">
        <v>5272</v>
      </c>
      <c r="B59" s="82" t="s">
        <v>5271</v>
      </c>
      <c r="C59" s="83">
        <v>78.180000000000007</v>
      </c>
      <c r="D59" s="83">
        <v>78.180000000000007</v>
      </c>
      <c r="E59" s="83">
        <v>0</v>
      </c>
      <c r="F59" s="82"/>
    </row>
    <row r="60" spans="1:6" x14ac:dyDescent="0.2">
      <c r="A60" s="25" t="s">
        <v>5270</v>
      </c>
      <c r="B60" s="82" t="s">
        <v>5269</v>
      </c>
      <c r="C60" s="83">
        <v>589.61</v>
      </c>
      <c r="D60" s="83">
        <v>589.61</v>
      </c>
      <c r="E60" s="83">
        <v>0</v>
      </c>
      <c r="F60" s="82"/>
    </row>
    <row r="61" spans="1:6" x14ac:dyDescent="0.2">
      <c r="A61" s="25" t="s">
        <v>5268</v>
      </c>
      <c r="B61" s="82" t="s">
        <v>5267</v>
      </c>
      <c r="C61" s="83">
        <v>412.71</v>
      </c>
      <c r="D61" s="83">
        <v>412.71</v>
      </c>
      <c r="E61" s="83">
        <v>0</v>
      </c>
      <c r="F61" s="82"/>
    </row>
    <row r="62" spans="1:6" x14ac:dyDescent="0.2">
      <c r="A62" s="25" t="s">
        <v>5266</v>
      </c>
      <c r="B62" s="82" t="s">
        <v>5265</v>
      </c>
      <c r="C62" s="83">
        <v>299</v>
      </c>
      <c r="D62" s="83">
        <v>299</v>
      </c>
      <c r="E62" s="83">
        <v>0</v>
      </c>
      <c r="F62" s="82"/>
    </row>
    <row r="63" spans="1:6" x14ac:dyDescent="0.2">
      <c r="A63" s="25" t="s">
        <v>5264</v>
      </c>
      <c r="B63" s="82" t="s">
        <v>5263</v>
      </c>
      <c r="C63" s="83">
        <v>747.01</v>
      </c>
      <c r="D63" s="83">
        <v>747.01</v>
      </c>
      <c r="E63" s="83">
        <v>0</v>
      </c>
      <c r="F63" s="82"/>
    </row>
    <row r="64" spans="1:6" x14ac:dyDescent="0.2">
      <c r="A64" s="25" t="s">
        <v>5262</v>
      </c>
      <c r="B64" s="82" t="s">
        <v>5261</v>
      </c>
      <c r="C64" s="83">
        <v>169</v>
      </c>
      <c r="D64" s="83">
        <v>169</v>
      </c>
      <c r="E64" s="83">
        <v>0</v>
      </c>
      <c r="F64" s="82"/>
    </row>
    <row r="65" spans="1:6" x14ac:dyDescent="0.2">
      <c r="A65" s="25" t="s">
        <v>5260</v>
      </c>
      <c r="B65" s="82" t="s">
        <v>5259</v>
      </c>
      <c r="C65" s="83">
        <v>1072.95</v>
      </c>
      <c r="D65" s="83">
        <v>1072.95</v>
      </c>
      <c r="E65" s="83">
        <v>0</v>
      </c>
      <c r="F65" s="82"/>
    </row>
    <row r="66" spans="1:6" x14ac:dyDescent="0.2">
      <c r="A66" s="25" t="s">
        <v>5258</v>
      </c>
      <c r="B66" s="82" t="s">
        <v>5257</v>
      </c>
      <c r="C66" s="83">
        <v>2490</v>
      </c>
      <c r="D66" s="83">
        <v>2490</v>
      </c>
      <c r="E66" s="83">
        <v>0</v>
      </c>
      <c r="F66" s="82"/>
    </row>
    <row r="67" spans="1:6" x14ac:dyDescent="0.2">
      <c r="A67" s="25" t="s">
        <v>5256</v>
      </c>
      <c r="B67" s="82" t="s">
        <v>5255</v>
      </c>
      <c r="C67" s="83">
        <v>2300</v>
      </c>
      <c r="D67" s="83">
        <v>2300</v>
      </c>
      <c r="E67" s="83">
        <v>0</v>
      </c>
      <c r="F67" s="82"/>
    </row>
    <row r="68" spans="1:6" x14ac:dyDescent="0.2">
      <c r="A68" s="25" t="s">
        <v>5254</v>
      </c>
      <c r="B68" s="82" t="s">
        <v>5253</v>
      </c>
      <c r="C68" s="83">
        <v>23000</v>
      </c>
      <c r="D68" s="83">
        <v>23000</v>
      </c>
      <c r="E68" s="83">
        <v>0</v>
      </c>
      <c r="F68" s="82"/>
    </row>
    <row r="69" spans="1:6" x14ac:dyDescent="0.2">
      <c r="A69" s="25" t="s">
        <v>5252</v>
      </c>
      <c r="B69" s="82" t="s">
        <v>5251</v>
      </c>
      <c r="C69" s="83">
        <v>1376.55</v>
      </c>
      <c r="D69" s="83">
        <v>1376.55</v>
      </c>
      <c r="E69" s="83">
        <v>0</v>
      </c>
      <c r="F69" s="82"/>
    </row>
    <row r="70" spans="1:6" x14ac:dyDescent="0.2">
      <c r="A70" s="25" t="s">
        <v>5250</v>
      </c>
      <c r="B70" s="82" t="s">
        <v>5249</v>
      </c>
      <c r="C70" s="83">
        <v>1414.5</v>
      </c>
      <c r="D70" s="83">
        <v>1414.5</v>
      </c>
      <c r="E70" s="83">
        <v>0</v>
      </c>
      <c r="F70" s="82"/>
    </row>
    <row r="71" spans="1:6" x14ac:dyDescent="0.2">
      <c r="A71" s="25" t="s">
        <v>5248</v>
      </c>
      <c r="B71" s="82" t="s">
        <v>5247</v>
      </c>
      <c r="C71" s="83">
        <v>1491.55</v>
      </c>
      <c r="D71" s="83">
        <v>1491.55</v>
      </c>
      <c r="E71" s="83">
        <v>0</v>
      </c>
      <c r="F71" s="82"/>
    </row>
    <row r="72" spans="1:6" x14ac:dyDescent="0.2">
      <c r="A72" s="25" t="s">
        <v>5246</v>
      </c>
      <c r="B72" s="82" t="s">
        <v>5245</v>
      </c>
      <c r="C72" s="83">
        <v>1953.4</v>
      </c>
      <c r="D72" s="83">
        <v>1953.4</v>
      </c>
      <c r="E72" s="83">
        <v>0</v>
      </c>
      <c r="F72" s="82"/>
    </row>
    <row r="73" spans="1:6" x14ac:dyDescent="0.2">
      <c r="A73" s="25" t="s">
        <v>5244</v>
      </c>
      <c r="B73" s="82" t="s">
        <v>5243</v>
      </c>
      <c r="C73" s="83">
        <v>2520.8000000000002</v>
      </c>
      <c r="D73" s="83">
        <v>2520.8000000000002</v>
      </c>
      <c r="E73" s="83">
        <v>0</v>
      </c>
      <c r="F73" s="82"/>
    </row>
    <row r="74" spans="1:6" x14ac:dyDescent="0.2">
      <c r="A74" s="25" t="s">
        <v>5242</v>
      </c>
      <c r="B74" s="82" t="s">
        <v>5241</v>
      </c>
      <c r="C74" s="83">
        <v>3999</v>
      </c>
      <c r="D74" s="83">
        <v>3999</v>
      </c>
      <c r="E74" s="83">
        <v>0</v>
      </c>
      <c r="F74" s="82"/>
    </row>
    <row r="75" spans="1:6" x14ac:dyDescent="0.2">
      <c r="A75" s="25" t="s">
        <v>5240</v>
      </c>
      <c r="B75" s="82" t="s">
        <v>5239</v>
      </c>
      <c r="C75" s="83">
        <v>4625</v>
      </c>
      <c r="D75" s="83">
        <v>4625</v>
      </c>
      <c r="E75" s="83">
        <v>0</v>
      </c>
      <c r="F75" s="82"/>
    </row>
    <row r="76" spans="1:6" x14ac:dyDescent="0.2">
      <c r="A76" s="25" t="s">
        <v>5238</v>
      </c>
      <c r="B76" s="82" t="s">
        <v>5237</v>
      </c>
      <c r="C76" s="83">
        <v>5545</v>
      </c>
      <c r="D76" s="83">
        <v>5545</v>
      </c>
      <c r="E76" s="83">
        <v>0</v>
      </c>
      <c r="F76" s="82"/>
    </row>
    <row r="77" spans="1:6" x14ac:dyDescent="0.2">
      <c r="A77" s="25" t="s">
        <v>5236</v>
      </c>
      <c r="B77" s="82" t="s">
        <v>5235</v>
      </c>
      <c r="C77" s="83">
        <v>8639.9500000000007</v>
      </c>
      <c r="D77" s="83">
        <v>8639.9500000000007</v>
      </c>
      <c r="E77" s="83">
        <v>0</v>
      </c>
      <c r="F77" s="82"/>
    </row>
    <row r="78" spans="1:6" x14ac:dyDescent="0.2">
      <c r="A78" s="25" t="s">
        <v>5234</v>
      </c>
      <c r="B78" s="82" t="s">
        <v>5233</v>
      </c>
      <c r="C78" s="83">
        <v>695</v>
      </c>
      <c r="D78" s="83">
        <v>695</v>
      </c>
      <c r="E78" s="83">
        <v>0</v>
      </c>
      <c r="F78" s="82"/>
    </row>
    <row r="79" spans="1:6" x14ac:dyDescent="0.2">
      <c r="A79" s="25" t="s">
        <v>5232</v>
      </c>
      <c r="B79" s="82" t="s">
        <v>5231</v>
      </c>
      <c r="C79" s="83">
        <v>920</v>
      </c>
      <c r="D79" s="83">
        <v>920</v>
      </c>
      <c r="E79" s="83">
        <v>0</v>
      </c>
      <c r="F79" s="82"/>
    </row>
    <row r="80" spans="1:6" x14ac:dyDescent="0.2">
      <c r="A80" s="25" t="s">
        <v>5230</v>
      </c>
      <c r="B80" s="82" t="s">
        <v>5229</v>
      </c>
      <c r="C80" s="83">
        <v>16215</v>
      </c>
      <c r="D80" s="83">
        <v>16215</v>
      </c>
      <c r="E80" s="83">
        <v>0</v>
      </c>
      <c r="F80" s="82"/>
    </row>
    <row r="81" spans="1:6" x14ac:dyDescent="0.2">
      <c r="A81" s="25" t="s">
        <v>5228</v>
      </c>
      <c r="B81" s="82" t="s">
        <v>5227</v>
      </c>
      <c r="C81" s="83">
        <v>350</v>
      </c>
      <c r="D81" s="83">
        <v>350</v>
      </c>
      <c r="E81" s="83">
        <v>0</v>
      </c>
      <c r="F81" s="82"/>
    </row>
    <row r="82" spans="1:6" x14ac:dyDescent="0.2">
      <c r="A82" s="25" t="s">
        <v>5226</v>
      </c>
      <c r="B82" s="82" t="s">
        <v>5225</v>
      </c>
      <c r="C82" s="83">
        <v>287.5</v>
      </c>
      <c r="D82" s="83">
        <v>287.5</v>
      </c>
      <c r="E82" s="83">
        <v>0</v>
      </c>
      <c r="F82" s="82"/>
    </row>
    <row r="83" spans="1:6" x14ac:dyDescent="0.2">
      <c r="A83" s="25" t="s">
        <v>5224</v>
      </c>
      <c r="B83" s="82" t="s">
        <v>5223</v>
      </c>
      <c r="C83" s="83">
        <v>609.5</v>
      </c>
      <c r="D83" s="83">
        <v>609.5</v>
      </c>
      <c r="E83" s="83">
        <v>0</v>
      </c>
      <c r="F83" s="82"/>
    </row>
    <row r="84" spans="1:6" x14ac:dyDescent="0.2">
      <c r="A84" s="25" t="s">
        <v>5222</v>
      </c>
      <c r="B84" s="82" t="s">
        <v>5221</v>
      </c>
      <c r="C84" s="83">
        <v>5179</v>
      </c>
      <c r="D84" s="83">
        <v>5179</v>
      </c>
      <c r="E84" s="83">
        <v>0</v>
      </c>
      <c r="F84" s="82"/>
    </row>
    <row r="85" spans="1:6" x14ac:dyDescent="0.2">
      <c r="A85" s="25" t="s">
        <v>5220</v>
      </c>
      <c r="B85" s="82" t="s">
        <v>5219</v>
      </c>
      <c r="C85" s="83">
        <v>8399</v>
      </c>
      <c r="D85" s="83">
        <v>8399</v>
      </c>
      <c r="E85" s="83">
        <v>0</v>
      </c>
      <c r="F85" s="82"/>
    </row>
    <row r="86" spans="1:6" x14ac:dyDescent="0.2">
      <c r="A86" s="25" t="s">
        <v>5218</v>
      </c>
      <c r="B86" s="82" t="s">
        <v>5217</v>
      </c>
      <c r="C86" s="83">
        <v>1216.7</v>
      </c>
      <c r="D86" s="83">
        <v>1216.7</v>
      </c>
      <c r="E86" s="83">
        <v>0</v>
      </c>
      <c r="F86" s="82"/>
    </row>
    <row r="87" spans="1:6" x14ac:dyDescent="0.2">
      <c r="A87" s="25" t="s">
        <v>5216</v>
      </c>
      <c r="B87" s="82" t="s">
        <v>5215</v>
      </c>
      <c r="C87" s="83">
        <v>832.14</v>
      </c>
      <c r="D87" s="83">
        <v>832.14</v>
      </c>
      <c r="E87" s="83">
        <v>0</v>
      </c>
      <c r="F87" s="82"/>
    </row>
    <row r="88" spans="1:6" x14ac:dyDescent="0.2">
      <c r="A88" s="25" t="s">
        <v>5214</v>
      </c>
      <c r="B88" s="82" t="s">
        <v>5213</v>
      </c>
      <c r="C88" s="83">
        <v>13090.24</v>
      </c>
      <c r="D88" s="83">
        <v>13090.24</v>
      </c>
      <c r="E88" s="83">
        <v>0</v>
      </c>
      <c r="F88" s="82"/>
    </row>
    <row r="89" spans="1:6" x14ac:dyDescent="0.2">
      <c r="A89" s="25" t="s">
        <v>5212</v>
      </c>
      <c r="B89" s="82" t="s">
        <v>5211</v>
      </c>
      <c r="C89" s="83">
        <v>2000.51</v>
      </c>
      <c r="D89" s="83">
        <v>2000.51</v>
      </c>
      <c r="E89" s="83">
        <v>0</v>
      </c>
      <c r="F89" s="82"/>
    </row>
    <row r="90" spans="1:6" x14ac:dyDescent="0.2">
      <c r="A90" s="25" t="s">
        <v>5210</v>
      </c>
      <c r="B90" s="82" t="s">
        <v>5209</v>
      </c>
      <c r="C90" s="83">
        <v>616.03</v>
      </c>
      <c r="D90" s="83">
        <v>616.03</v>
      </c>
      <c r="E90" s="83">
        <v>0</v>
      </c>
      <c r="F90" s="82"/>
    </row>
    <row r="91" spans="1:6" x14ac:dyDescent="0.2">
      <c r="A91" s="25" t="s">
        <v>5208</v>
      </c>
      <c r="B91" s="82" t="s">
        <v>5207</v>
      </c>
      <c r="C91" s="83">
        <v>1050</v>
      </c>
      <c r="D91" s="83">
        <v>1050</v>
      </c>
      <c r="E91" s="83">
        <v>0</v>
      </c>
      <c r="F91" s="82"/>
    </row>
    <row r="92" spans="1:6" x14ac:dyDescent="0.2">
      <c r="A92" s="25" t="s">
        <v>5206</v>
      </c>
      <c r="B92" s="82" t="s">
        <v>5205</v>
      </c>
      <c r="C92" s="83">
        <v>4736.16</v>
      </c>
      <c r="D92" s="83">
        <v>4736.16</v>
      </c>
      <c r="E92" s="83">
        <v>0</v>
      </c>
      <c r="F92" s="82"/>
    </row>
    <row r="93" spans="1:6" x14ac:dyDescent="0.2">
      <c r="A93" s="25" t="s">
        <v>5204</v>
      </c>
      <c r="B93" s="82" t="s">
        <v>5203</v>
      </c>
      <c r="C93" s="83">
        <v>269</v>
      </c>
      <c r="D93" s="83">
        <v>269</v>
      </c>
      <c r="E93" s="83">
        <v>0</v>
      </c>
      <c r="F93" s="82"/>
    </row>
    <row r="94" spans="1:6" x14ac:dyDescent="0.2">
      <c r="A94" s="25" t="s">
        <v>5202</v>
      </c>
      <c r="B94" s="82" t="s">
        <v>5201</v>
      </c>
      <c r="C94" s="83">
        <v>399</v>
      </c>
      <c r="D94" s="83">
        <v>399</v>
      </c>
      <c r="E94" s="83">
        <v>0</v>
      </c>
      <c r="F94" s="82"/>
    </row>
    <row r="95" spans="1:6" x14ac:dyDescent="0.2">
      <c r="A95" s="25" t="s">
        <v>5200</v>
      </c>
      <c r="B95" s="82" t="s">
        <v>5199</v>
      </c>
      <c r="C95" s="83">
        <v>402.5</v>
      </c>
      <c r="D95" s="83">
        <v>402.5</v>
      </c>
      <c r="E95" s="83">
        <v>0</v>
      </c>
      <c r="F95" s="82"/>
    </row>
    <row r="96" spans="1:6" x14ac:dyDescent="0.2">
      <c r="A96" s="25" t="s">
        <v>5198</v>
      </c>
      <c r="B96" s="82" t="s">
        <v>5197</v>
      </c>
      <c r="C96" s="83">
        <v>7960.99</v>
      </c>
      <c r="D96" s="83">
        <v>7960.99</v>
      </c>
      <c r="E96" s="83">
        <v>0</v>
      </c>
      <c r="F96" s="82"/>
    </row>
    <row r="97" spans="1:6" x14ac:dyDescent="0.2">
      <c r="A97" s="25" t="s">
        <v>5196</v>
      </c>
      <c r="B97" s="82" t="s">
        <v>5195</v>
      </c>
      <c r="C97" s="83">
        <v>1196</v>
      </c>
      <c r="D97" s="83">
        <v>1196</v>
      </c>
      <c r="E97" s="83">
        <v>0</v>
      </c>
      <c r="F97" s="82"/>
    </row>
    <row r="98" spans="1:6" x14ac:dyDescent="0.2">
      <c r="A98" s="25" t="s">
        <v>5194</v>
      </c>
      <c r="B98" s="82" t="s">
        <v>5193</v>
      </c>
      <c r="C98" s="83">
        <v>0.12</v>
      </c>
      <c r="D98" s="83">
        <v>0.12</v>
      </c>
      <c r="E98" s="83">
        <v>0</v>
      </c>
      <c r="F98" s="82"/>
    </row>
    <row r="99" spans="1:6" x14ac:dyDescent="0.2">
      <c r="A99" s="25" t="s">
        <v>5192</v>
      </c>
      <c r="B99" s="82" t="s">
        <v>5191</v>
      </c>
      <c r="C99" s="83">
        <v>7187.5</v>
      </c>
      <c r="D99" s="83">
        <v>7187.5</v>
      </c>
      <c r="E99" s="83">
        <v>0</v>
      </c>
      <c r="F99" s="82"/>
    </row>
    <row r="100" spans="1:6" x14ac:dyDescent="0.2">
      <c r="A100" s="25" t="s">
        <v>5190</v>
      </c>
      <c r="B100" s="82" t="s">
        <v>5189</v>
      </c>
      <c r="C100" s="83">
        <v>6325</v>
      </c>
      <c r="D100" s="83">
        <v>6325</v>
      </c>
      <c r="E100" s="83">
        <v>0</v>
      </c>
      <c r="F100" s="82"/>
    </row>
    <row r="101" spans="1:6" x14ac:dyDescent="0.2">
      <c r="A101" s="25" t="s">
        <v>5188</v>
      </c>
      <c r="B101" s="82" t="s">
        <v>5187</v>
      </c>
      <c r="C101" s="83">
        <v>5738.5</v>
      </c>
      <c r="D101" s="83">
        <v>5738.5</v>
      </c>
      <c r="E101" s="83">
        <v>0</v>
      </c>
      <c r="F101" s="82"/>
    </row>
    <row r="102" spans="1:6" x14ac:dyDescent="0.2">
      <c r="A102" s="25" t="s">
        <v>5186</v>
      </c>
      <c r="B102" s="82" t="s">
        <v>5185</v>
      </c>
      <c r="C102" s="83">
        <v>8125.06</v>
      </c>
      <c r="D102" s="83">
        <v>8125.06</v>
      </c>
      <c r="E102" s="83">
        <v>0</v>
      </c>
      <c r="F102" s="82"/>
    </row>
    <row r="103" spans="1:6" x14ac:dyDescent="0.2">
      <c r="A103" s="25" t="s">
        <v>5184</v>
      </c>
      <c r="B103" s="82" t="s">
        <v>5183</v>
      </c>
      <c r="C103" s="83">
        <v>1300.1199999999999</v>
      </c>
      <c r="D103" s="83">
        <v>1300.1199999999999</v>
      </c>
      <c r="E103" s="83">
        <v>0</v>
      </c>
      <c r="F103" s="82"/>
    </row>
    <row r="104" spans="1:6" x14ac:dyDescent="0.2">
      <c r="A104" s="25" t="s">
        <v>5182</v>
      </c>
      <c r="B104" s="82" t="s">
        <v>5181</v>
      </c>
      <c r="C104" s="83">
        <v>650.05999999999995</v>
      </c>
      <c r="D104" s="83">
        <v>650.05999999999995</v>
      </c>
      <c r="E104" s="83">
        <v>0</v>
      </c>
      <c r="F104" s="82"/>
    </row>
    <row r="105" spans="1:6" x14ac:dyDescent="0.2">
      <c r="A105" s="25" t="s">
        <v>5180</v>
      </c>
      <c r="B105" s="82" t="s">
        <v>5179</v>
      </c>
      <c r="C105" s="83">
        <v>2195.88</v>
      </c>
      <c r="D105" s="83">
        <v>2195.88</v>
      </c>
      <c r="E105" s="83">
        <v>0</v>
      </c>
      <c r="F105" s="82"/>
    </row>
    <row r="106" spans="1:6" x14ac:dyDescent="0.2">
      <c r="A106" s="25" t="s">
        <v>5178</v>
      </c>
      <c r="B106" s="82" t="s">
        <v>5177</v>
      </c>
      <c r="C106" s="83">
        <v>4010.86</v>
      </c>
      <c r="D106" s="83">
        <v>4010.86</v>
      </c>
      <c r="E106" s="83">
        <v>0</v>
      </c>
      <c r="F106" s="82"/>
    </row>
    <row r="107" spans="1:6" x14ac:dyDescent="0.2">
      <c r="A107" s="25" t="s">
        <v>5176</v>
      </c>
      <c r="B107" s="82" t="s">
        <v>5175</v>
      </c>
      <c r="C107" s="83">
        <v>4015.99</v>
      </c>
      <c r="D107" s="83">
        <v>4015.99</v>
      </c>
      <c r="E107" s="83">
        <v>0</v>
      </c>
      <c r="F107" s="82"/>
    </row>
    <row r="108" spans="1:6" x14ac:dyDescent="0.2">
      <c r="A108" s="25" t="s">
        <v>5174</v>
      </c>
      <c r="B108" s="82" t="s">
        <v>5173</v>
      </c>
      <c r="C108" s="83">
        <v>398.99</v>
      </c>
      <c r="D108" s="83">
        <v>398.99</v>
      </c>
      <c r="E108" s="83">
        <v>0</v>
      </c>
      <c r="F108" s="82"/>
    </row>
    <row r="109" spans="1:6" x14ac:dyDescent="0.2">
      <c r="A109" s="25" t="s">
        <v>5172</v>
      </c>
      <c r="B109" s="82" t="s">
        <v>5171</v>
      </c>
      <c r="C109" s="83">
        <v>5939.99</v>
      </c>
      <c r="D109" s="83">
        <v>5939.99</v>
      </c>
      <c r="E109" s="83">
        <v>0</v>
      </c>
      <c r="F109" s="82"/>
    </row>
    <row r="110" spans="1:6" x14ac:dyDescent="0.2">
      <c r="A110" s="25" t="s">
        <v>5170</v>
      </c>
      <c r="B110" s="82" t="s">
        <v>5169</v>
      </c>
      <c r="C110" s="83">
        <v>2695.84</v>
      </c>
      <c r="D110" s="83">
        <v>2695.84</v>
      </c>
      <c r="E110" s="83">
        <v>0</v>
      </c>
      <c r="F110" s="82"/>
    </row>
    <row r="111" spans="1:6" x14ac:dyDescent="0.2">
      <c r="A111" s="25" t="s">
        <v>5168</v>
      </c>
      <c r="B111" s="82" t="s">
        <v>5167</v>
      </c>
      <c r="C111" s="83">
        <v>1653.81</v>
      </c>
      <c r="D111" s="83">
        <v>1653.81</v>
      </c>
      <c r="E111" s="83">
        <v>0</v>
      </c>
      <c r="F111" s="82"/>
    </row>
    <row r="112" spans="1:6" x14ac:dyDescent="0.2">
      <c r="A112" s="25" t="s">
        <v>5166</v>
      </c>
      <c r="B112" s="82" t="s">
        <v>5165</v>
      </c>
      <c r="C112" s="83">
        <v>10942.81</v>
      </c>
      <c r="D112" s="83">
        <v>10942.81</v>
      </c>
      <c r="E112" s="83">
        <v>0</v>
      </c>
      <c r="F112" s="82"/>
    </row>
    <row r="113" spans="1:6" x14ac:dyDescent="0.2">
      <c r="A113" s="25" t="s">
        <v>5164</v>
      </c>
      <c r="B113" s="82" t="s">
        <v>5163</v>
      </c>
      <c r="C113" s="83">
        <v>7998</v>
      </c>
      <c r="D113" s="83">
        <v>7998</v>
      </c>
      <c r="E113" s="83">
        <v>0</v>
      </c>
      <c r="F113" s="82"/>
    </row>
    <row r="114" spans="1:6" x14ac:dyDescent="0.2">
      <c r="A114" s="25" t="s">
        <v>5162</v>
      </c>
      <c r="B114" s="82" t="s">
        <v>5161</v>
      </c>
      <c r="C114" s="83">
        <v>10440</v>
      </c>
      <c r="D114" s="83">
        <v>10440</v>
      </c>
      <c r="E114" s="83">
        <v>0</v>
      </c>
      <c r="F114" s="82"/>
    </row>
    <row r="115" spans="1:6" x14ac:dyDescent="0.2">
      <c r="A115" s="25" t="s">
        <v>5160</v>
      </c>
      <c r="B115" s="82" t="s">
        <v>5159</v>
      </c>
      <c r="C115" s="83">
        <v>10440</v>
      </c>
      <c r="D115" s="83">
        <v>10440</v>
      </c>
      <c r="E115" s="83">
        <v>0</v>
      </c>
      <c r="F115" s="82"/>
    </row>
    <row r="116" spans="1:6" x14ac:dyDescent="0.2">
      <c r="A116" s="25" t="s">
        <v>5158</v>
      </c>
      <c r="B116" s="82" t="s">
        <v>5157</v>
      </c>
      <c r="C116" s="83">
        <v>3468.4</v>
      </c>
      <c r="D116" s="83">
        <v>3468.4</v>
      </c>
      <c r="E116" s="83">
        <v>0</v>
      </c>
      <c r="F116" s="82"/>
    </row>
    <row r="117" spans="1:6" x14ac:dyDescent="0.2">
      <c r="A117" s="25" t="s">
        <v>5156</v>
      </c>
      <c r="B117" s="82" t="s">
        <v>5155</v>
      </c>
      <c r="C117" s="83">
        <v>899.99</v>
      </c>
      <c r="D117" s="83">
        <v>899.99</v>
      </c>
      <c r="E117" s="83">
        <v>0</v>
      </c>
      <c r="F117" s="82"/>
    </row>
    <row r="118" spans="1:6" x14ac:dyDescent="0.2">
      <c r="A118" s="25" t="s">
        <v>5154</v>
      </c>
      <c r="B118" s="82" t="s">
        <v>5153</v>
      </c>
      <c r="C118" s="83">
        <v>899.99</v>
      </c>
      <c r="D118" s="83">
        <v>899.99</v>
      </c>
      <c r="E118" s="83">
        <v>0</v>
      </c>
      <c r="F118" s="82"/>
    </row>
    <row r="119" spans="1:6" x14ac:dyDescent="0.2">
      <c r="A119" s="25" t="s">
        <v>5152</v>
      </c>
      <c r="B119" s="82" t="s">
        <v>5151</v>
      </c>
      <c r="C119" s="83">
        <v>900</v>
      </c>
      <c r="D119" s="83">
        <v>900</v>
      </c>
      <c r="E119" s="83">
        <v>0</v>
      </c>
      <c r="F119" s="82"/>
    </row>
    <row r="120" spans="1:6" x14ac:dyDescent="0.2">
      <c r="A120" s="25" t="s">
        <v>5150</v>
      </c>
      <c r="B120" s="82" t="s">
        <v>5143</v>
      </c>
      <c r="C120" s="83">
        <v>900</v>
      </c>
      <c r="D120" s="83">
        <v>900</v>
      </c>
      <c r="E120" s="83">
        <v>0</v>
      </c>
      <c r="F120" s="82"/>
    </row>
    <row r="121" spans="1:6" x14ac:dyDescent="0.2">
      <c r="A121" s="25" t="s">
        <v>5149</v>
      </c>
      <c r="B121" s="82" t="s">
        <v>5143</v>
      </c>
      <c r="C121" s="83">
        <v>900</v>
      </c>
      <c r="D121" s="83">
        <v>900</v>
      </c>
      <c r="E121" s="83">
        <v>0</v>
      </c>
      <c r="F121" s="82"/>
    </row>
    <row r="122" spans="1:6" x14ac:dyDescent="0.2">
      <c r="A122" s="25" t="s">
        <v>5148</v>
      </c>
      <c r="B122" s="82" t="s">
        <v>5143</v>
      </c>
      <c r="C122" s="83">
        <v>900</v>
      </c>
      <c r="D122" s="83">
        <v>900</v>
      </c>
      <c r="E122" s="83">
        <v>0</v>
      </c>
      <c r="F122" s="82"/>
    </row>
    <row r="123" spans="1:6" x14ac:dyDescent="0.2">
      <c r="A123" s="25" t="s">
        <v>5147</v>
      </c>
      <c r="B123" s="82" t="s">
        <v>5143</v>
      </c>
      <c r="C123" s="83">
        <v>900</v>
      </c>
      <c r="D123" s="83">
        <v>900</v>
      </c>
      <c r="E123" s="83">
        <v>0</v>
      </c>
      <c r="F123" s="82"/>
    </row>
    <row r="124" spans="1:6" x14ac:dyDescent="0.2">
      <c r="A124" s="25" t="s">
        <v>5146</v>
      </c>
      <c r="B124" s="82" t="s">
        <v>5143</v>
      </c>
      <c r="C124" s="83">
        <v>900</v>
      </c>
      <c r="D124" s="83">
        <v>900</v>
      </c>
      <c r="E124" s="83">
        <v>0</v>
      </c>
      <c r="F124" s="82"/>
    </row>
    <row r="125" spans="1:6" x14ac:dyDescent="0.2">
      <c r="A125" s="25" t="s">
        <v>5145</v>
      </c>
      <c r="B125" s="82" t="s">
        <v>5143</v>
      </c>
      <c r="C125" s="83">
        <v>900</v>
      </c>
      <c r="D125" s="83">
        <v>900</v>
      </c>
      <c r="E125" s="83">
        <v>0</v>
      </c>
      <c r="F125" s="82"/>
    </row>
    <row r="126" spans="1:6" x14ac:dyDescent="0.2">
      <c r="A126" s="25" t="s">
        <v>5144</v>
      </c>
      <c r="B126" s="82" t="s">
        <v>5143</v>
      </c>
      <c r="C126" s="83">
        <v>900</v>
      </c>
      <c r="D126" s="83">
        <v>900</v>
      </c>
      <c r="E126" s="83">
        <v>0</v>
      </c>
      <c r="F126" s="82"/>
    </row>
    <row r="127" spans="1:6" x14ac:dyDescent="0.2">
      <c r="A127" s="25" t="s">
        <v>5142</v>
      </c>
      <c r="B127" s="82" t="s">
        <v>5141</v>
      </c>
      <c r="C127" s="83">
        <v>1042.8399999999999</v>
      </c>
      <c r="D127" s="83">
        <v>1042.8399999999999</v>
      </c>
      <c r="E127" s="83">
        <v>0</v>
      </c>
      <c r="F127" s="82"/>
    </row>
    <row r="128" spans="1:6" x14ac:dyDescent="0.2">
      <c r="A128" s="25" t="s">
        <v>5140</v>
      </c>
      <c r="B128" s="82" t="s">
        <v>5139</v>
      </c>
      <c r="C128" s="83">
        <v>6960</v>
      </c>
      <c r="D128" s="83">
        <v>6960</v>
      </c>
      <c r="E128" s="83">
        <v>0</v>
      </c>
      <c r="F128" s="82"/>
    </row>
    <row r="129" spans="1:6" x14ac:dyDescent="0.2">
      <c r="A129" s="25" t="s">
        <v>5138</v>
      </c>
      <c r="B129" s="82" t="s">
        <v>5137</v>
      </c>
      <c r="C129" s="83">
        <v>754.79</v>
      </c>
      <c r="D129" s="83">
        <v>754.79</v>
      </c>
      <c r="E129" s="83">
        <v>0</v>
      </c>
      <c r="F129" s="82"/>
    </row>
    <row r="130" spans="1:6" x14ac:dyDescent="0.2">
      <c r="A130" s="25" t="s">
        <v>5136</v>
      </c>
      <c r="B130" s="82" t="s">
        <v>5135</v>
      </c>
      <c r="C130" s="83">
        <v>559</v>
      </c>
      <c r="D130" s="83">
        <v>559</v>
      </c>
      <c r="E130" s="83">
        <v>0</v>
      </c>
      <c r="F130" s="82"/>
    </row>
    <row r="131" spans="1:6" x14ac:dyDescent="0.2">
      <c r="A131" s="25" t="s">
        <v>5134</v>
      </c>
      <c r="B131" s="82" t="s">
        <v>5133</v>
      </c>
      <c r="C131" s="83">
        <v>2599</v>
      </c>
      <c r="D131" s="83">
        <v>2599</v>
      </c>
      <c r="E131" s="83">
        <v>0</v>
      </c>
      <c r="F131" s="82"/>
    </row>
    <row r="132" spans="1:6" x14ac:dyDescent="0.2">
      <c r="A132" s="25" t="s">
        <v>5132</v>
      </c>
      <c r="B132" s="82" t="s">
        <v>5131</v>
      </c>
      <c r="C132" s="83">
        <v>6197.99</v>
      </c>
      <c r="D132" s="83">
        <v>6197.99</v>
      </c>
      <c r="E132" s="83">
        <v>0</v>
      </c>
      <c r="F132" s="82"/>
    </row>
    <row r="133" spans="1:6" x14ac:dyDescent="0.2">
      <c r="A133" s="25" t="s">
        <v>5130</v>
      </c>
      <c r="B133" s="82" t="s">
        <v>5128</v>
      </c>
      <c r="C133" s="83">
        <v>497.99</v>
      </c>
      <c r="D133" s="83">
        <v>497.99</v>
      </c>
      <c r="E133" s="83">
        <v>0</v>
      </c>
      <c r="F133" s="82"/>
    </row>
    <row r="134" spans="1:6" x14ac:dyDescent="0.2">
      <c r="A134" s="25" t="s">
        <v>5129</v>
      </c>
      <c r="B134" s="82" t="s">
        <v>5128</v>
      </c>
      <c r="C134" s="83">
        <v>497.99</v>
      </c>
      <c r="D134" s="83">
        <v>497.99</v>
      </c>
      <c r="E134" s="83">
        <v>0</v>
      </c>
      <c r="F134" s="82"/>
    </row>
    <row r="135" spans="1:6" x14ac:dyDescent="0.2">
      <c r="A135" s="25" t="s">
        <v>5127</v>
      </c>
      <c r="B135" s="82" t="s">
        <v>5126</v>
      </c>
      <c r="C135" s="83">
        <v>1250</v>
      </c>
      <c r="D135" s="83">
        <v>1250</v>
      </c>
      <c r="E135" s="83">
        <v>0</v>
      </c>
      <c r="F135" s="82"/>
    </row>
    <row r="136" spans="1:6" x14ac:dyDescent="0.2">
      <c r="A136" s="25" t="s">
        <v>5125</v>
      </c>
      <c r="B136" s="82" t="s">
        <v>5124</v>
      </c>
      <c r="C136" s="83">
        <v>1700</v>
      </c>
      <c r="D136" s="83">
        <v>1700</v>
      </c>
      <c r="E136" s="83">
        <v>0</v>
      </c>
      <c r="F136" s="82"/>
    </row>
    <row r="137" spans="1:6" x14ac:dyDescent="0.2">
      <c r="A137" s="25" t="s">
        <v>5123</v>
      </c>
      <c r="B137" s="82" t="s">
        <v>5122</v>
      </c>
      <c r="C137" s="83">
        <v>6800</v>
      </c>
      <c r="D137" s="83">
        <v>6800</v>
      </c>
      <c r="E137" s="83">
        <v>0</v>
      </c>
      <c r="F137" s="82"/>
    </row>
    <row r="138" spans="1:6" x14ac:dyDescent="0.2">
      <c r="A138" s="25" t="s">
        <v>5121</v>
      </c>
      <c r="B138" s="82" t="s">
        <v>5120</v>
      </c>
      <c r="C138" s="83">
        <v>1271.28</v>
      </c>
      <c r="D138" s="83">
        <v>1271.28</v>
      </c>
      <c r="E138" s="83">
        <v>0</v>
      </c>
      <c r="F138" s="82"/>
    </row>
    <row r="139" spans="1:6" x14ac:dyDescent="0.2">
      <c r="A139" s="25" t="s">
        <v>5119</v>
      </c>
      <c r="B139" s="82" t="s">
        <v>5118</v>
      </c>
      <c r="C139" s="83">
        <v>1271.28</v>
      </c>
      <c r="D139" s="83">
        <v>1271.28</v>
      </c>
      <c r="E139" s="83">
        <v>0</v>
      </c>
      <c r="F139" s="82"/>
    </row>
    <row r="140" spans="1:6" x14ac:dyDescent="0.2">
      <c r="A140" s="25" t="s">
        <v>5117</v>
      </c>
      <c r="B140" s="82" t="s">
        <v>5116</v>
      </c>
      <c r="C140" s="83">
        <v>1271.28</v>
      </c>
      <c r="D140" s="83">
        <v>1271.28</v>
      </c>
      <c r="E140" s="83">
        <v>0</v>
      </c>
      <c r="F140" s="82"/>
    </row>
    <row r="141" spans="1:6" x14ac:dyDescent="0.2">
      <c r="A141" s="25" t="s">
        <v>5115</v>
      </c>
      <c r="B141" s="82" t="s">
        <v>5114</v>
      </c>
      <c r="C141" s="83">
        <v>12180</v>
      </c>
      <c r="D141" s="83">
        <v>12180</v>
      </c>
      <c r="E141" s="83">
        <v>0</v>
      </c>
      <c r="F141" s="82"/>
    </row>
    <row r="142" spans="1:6" x14ac:dyDescent="0.2">
      <c r="A142" s="25" t="s">
        <v>5113</v>
      </c>
      <c r="B142" s="82" t="s">
        <v>5112</v>
      </c>
      <c r="C142" s="83">
        <v>1209.1199999999999</v>
      </c>
      <c r="D142" s="83">
        <v>1209.1199999999999</v>
      </c>
      <c r="E142" s="83">
        <v>0</v>
      </c>
      <c r="F142" s="82"/>
    </row>
    <row r="143" spans="1:6" x14ac:dyDescent="0.2">
      <c r="A143" s="25" t="s">
        <v>5111</v>
      </c>
      <c r="B143" s="82" t="s">
        <v>5110</v>
      </c>
      <c r="C143" s="83">
        <v>599</v>
      </c>
      <c r="D143" s="83">
        <v>599</v>
      </c>
      <c r="E143" s="83">
        <v>0</v>
      </c>
      <c r="F143" s="82"/>
    </row>
    <row r="144" spans="1:6" x14ac:dyDescent="0.2">
      <c r="A144" s="25" t="s">
        <v>5109</v>
      </c>
      <c r="B144" s="82" t="s">
        <v>5108</v>
      </c>
      <c r="C144" s="83">
        <v>3862</v>
      </c>
      <c r="D144" s="83">
        <v>3862</v>
      </c>
      <c r="E144" s="83">
        <v>0</v>
      </c>
      <c r="F144" s="82"/>
    </row>
    <row r="145" spans="1:6" x14ac:dyDescent="0.2">
      <c r="A145" s="25" t="s">
        <v>5107</v>
      </c>
      <c r="B145" s="82" t="s">
        <v>5103</v>
      </c>
      <c r="C145" s="83">
        <v>1154.2</v>
      </c>
      <c r="D145" s="83">
        <v>1154.2</v>
      </c>
      <c r="E145" s="83">
        <v>0</v>
      </c>
      <c r="F145" s="82"/>
    </row>
    <row r="146" spans="1:6" x14ac:dyDescent="0.2">
      <c r="A146" s="25" t="s">
        <v>5106</v>
      </c>
      <c r="B146" s="82" t="s">
        <v>5103</v>
      </c>
      <c r="C146" s="83">
        <v>1154.2</v>
      </c>
      <c r="D146" s="83">
        <v>1154.2</v>
      </c>
      <c r="E146" s="83">
        <v>0</v>
      </c>
      <c r="F146" s="82"/>
    </row>
    <row r="147" spans="1:6" x14ac:dyDescent="0.2">
      <c r="A147" s="25" t="s">
        <v>5105</v>
      </c>
      <c r="B147" s="82" t="s">
        <v>5103</v>
      </c>
      <c r="C147" s="83">
        <v>1154.2</v>
      </c>
      <c r="D147" s="83">
        <v>1154.2</v>
      </c>
      <c r="E147" s="83">
        <v>0</v>
      </c>
      <c r="F147" s="82"/>
    </row>
    <row r="148" spans="1:6" x14ac:dyDescent="0.2">
      <c r="A148" s="25" t="s">
        <v>5104</v>
      </c>
      <c r="B148" s="82" t="s">
        <v>5103</v>
      </c>
      <c r="C148" s="83">
        <v>1154.2</v>
      </c>
      <c r="D148" s="83">
        <v>1154.2</v>
      </c>
      <c r="E148" s="83">
        <v>0</v>
      </c>
      <c r="F148" s="82"/>
    </row>
    <row r="149" spans="1:6" x14ac:dyDescent="0.2">
      <c r="A149" s="25" t="s">
        <v>5102</v>
      </c>
      <c r="B149" s="82" t="s">
        <v>5101</v>
      </c>
      <c r="C149" s="83">
        <v>481.9</v>
      </c>
      <c r="D149" s="83">
        <v>481.9</v>
      </c>
      <c r="E149" s="83">
        <v>0</v>
      </c>
      <c r="F149" s="82"/>
    </row>
    <row r="150" spans="1:6" x14ac:dyDescent="0.2">
      <c r="A150" s="25" t="s">
        <v>5100</v>
      </c>
      <c r="B150" s="82" t="s">
        <v>5099</v>
      </c>
      <c r="C150" s="83">
        <v>102.58</v>
      </c>
      <c r="D150" s="83">
        <v>102.58</v>
      </c>
      <c r="E150" s="83">
        <v>0</v>
      </c>
      <c r="F150" s="82"/>
    </row>
    <row r="151" spans="1:6" x14ac:dyDescent="0.2">
      <c r="A151" s="25" t="s">
        <v>5098</v>
      </c>
      <c r="B151" s="82" t="s">
        <v>5096</v>
      </c>
      <c r="C151" s="83">
        <v>43.1</v>
      </c>
      <c r="D151" s="83">
        <v>43.1</v>
      </c>
      <c r="E151" s="83">
        <v>0</v>
      </c>
      <c r="F151" s="82"/>
    </row>
    <row r="152" spans="1:6" x14ac:dyDescent="0.2">
      <c r="A152" s="25" t="s">
        <v>5097</v>
      </c>
      <c r="B152" s="82" t="s">
        <v>5096</v>
      </c>
      <c r="C152" s="83">
        <v>43.1</v>
      </c>
      <c r="D152" s="83">
        <v>43.1</v>
      </c>
      <c r="E152" s="83">
        <v>0</v>
      </c>
      <c r="F152" s="82"/>
    </row>
    <row r="153" spans="1:6" x14ac:dyDescent="0.2">
      <c r="A153" s="25" t="s">
        <v>5095</v>
      </c>
      <c r="B153" s="82" t="s">
        <v>5094</v>
      </c>
      <c r="C153" s="83">
        <v>707.37</v>
      </c>
      <c r="D153" s="83">
        <v>707.37</v>
      </c>
      <c r="E153" s="83">
        <v>0</v>
      </c>
      <c r="F153" s="82"/>
    </row>
    <row r="154" spans="1:6" x14ac:dyDescent="0.2">
      <c r="A154" s="25" t="s">
        <v>5093</v>
      </c>
      <c r="B154" s="82" t="s">
        <v>5092</v>
      </c>
      <c r="C154" s="83">
        <v>25093.119999999999</v>
      </c>
      <c r="D154" s="83">
        <v>25093.119999999999</v>
      </c>
      <c r="E154" s="83">
        <v>0</v>
      </c>
      <c r="F154" s="82"/>
    </row>
    <row r="155" spans="1:6" x14ac:dyDescent="0.2">
      <c r="A155" s="25" t="s">
        <v>5091</v>
      </c>
      <c r="B155" s="82" t="s">
        <v>5090</v>
      </c>
      <c r="C155" s="83">
        <v>1</v>
      </c>
      <c r="D155" s="83">
        <v>1</v>
      </c>
      <c r="E155" s="83">
        <v>0</v>
      </c>
      <c r="F155" s="82"/>
    </row>
    <row r="156" spans="1:6" x14ac:dyDescent="0.2">
      <c r="A156" s="25" t="s">
        <v>5089</v>
      </c>
      <c r="B156" s="82" t="s">
        <v>5088</v>
      </c>
      <c r="C156" s="83">
        <v>536.62</v>
      </c>
      <c r="D156" s="83">
        <v>536.62</v>
      </c>
      <c r="E156" s="83">
        <v>0</v>
      </c>
      <c r="F156" s="82"/>
    </row>
    <row r="157" spans="1:6" x14ac:dyDescent="0.2">
      <c r="A157" s="25" t="s">
        <v>5087</v>
      </c>
      <c r="B157" s="82" t="s">
        <v>5086</v>
      </c>
      <c r="C157" s="83">
        <v>2552</v>
      </c>
      <c r="D157" s="83">
        <v>2552</v>
      </c>
      <c r="E157" s="83">
        <v>0</v>
      </c>
      <c r="F157" s="82"/>
    </row>
    <row r="158" spans="1:6" x14ac:dyDescent="0.2">
      <c r="A158" s="25" t="s">
        <v>5085</v>
      </c>
      <c r="B158" s="82" t="s">
        <v>5084</v>
      </c>
      <c r="C158" s="83">
        <v>20856.8</v>
      </c>
      <c r="D158" s="83">
        <v>20856.8</v>
      </c>
      <c r="E158" s="83">
        <v>0</v>
      </c>
      <c r="F158" s="82"/>
    </row>
    <row r="159" spans="1:6" x14ac:dyDescent="0.2">
      <c r="A159" s="25" t="s">
        <v>5083</v>
      </c>
      <c r="B159" s="82" t="s">
        <v>5082</v>
      </c>
      <c r="C159" s="83">
        <v>17632</v>
      </c>
      <c r="D159" s="83">
        <v>17632</v>
      </c>
      <c r="E159" s="83">
        <v>0</v>
      </c>
      <c r="F159" s="82"/>
    </row>
    <row r="160" spans="1:6" x14ac:dyDescent="0.2">
      <c r="A160" s="25" t="s">
        <v>5081</v>
      </c>
      <c r="B160" s="82" t="s">
        <v>5080</v>
      </c>
      <c r="C160" s="83">
        <v>20044.8</v>
      </c>
      <c r="D160" s="83">
        <v>20044.8</v>
      </c>
      <c r="E160" s="83">
        <v>0</v>
      </c>
      <c r="F160" s="82"/>
    </row>
    <row r="161" spans="1:6" x14ac:dyDescent="0.2">
      <c r="A161" s="25" t="s">
        <v>5079</v>
      </c>
      <c r="B161" s="82" t="s">
        <v>5078</v>
      </c>
      <c r="C161" s="83">
        <v>12620.8</v>
      </c>
      <c r="D161" s="83">
        <v>12620.8</v>
      </c>
      <c r="E161" s="83">
        <v>0</v>
      </c>
      <c r="F161" s="82"/>
    </row>
    <row r="162" spans="1:6" x14ac:dyDescent="0.2">
      <c r="A162" s="25" t="s">
        <v>5077</v>
      </c>
      <c r="B162" s="82" t="s">
        <v>5076</v>
      </c>
      <c r="C162" s="83">
        <v>1889</v>
      </c>
      <c r="D162" s="83">
        <v>1889</v>
      </c>
      <c r="E162" s="83">
        <v>0</v>
      </c>
      <c r="F162" s="82"/>
    </row>
    <row r="163" spans="1:6" x14ac:dyDescent="0.2">
      <c r="A163" s="25" t="s">
        <v>5075</v>
      </c>
      <c r="B163" s="82" t="s">
        <v>5074</v>
      </c>
      <c r="C163" s="83">
        <v>8178</v>
      </c>
      <c r="D163" s="83">
        <v>8178</v>
      </c>
      <c r="E163" s="83">
        <v>0</v>
      </c>
      <c r="F163" s="82"/>
    </row>
    <row r="164" spans="1:6" x14ac:dyDescent="0.2">
      <c r="A164" s="25" t="s">
        <v>5073</v>
      </c>
      <c r="B164" s="82" t="s">
        <v>5072</v>
      </c>
      <c r="C164" s="83">
        <v>8178</v>
      </c>
      <c r="D164" s="83">
        <v>8178</v>
      </c>
      <c r="E164" s="83">
        <v>0</v>
      </c>
      <c r="F164" s="82"/>
    </row>
    <row r="165" spans="1:6" x14ac:dyDescent="0.2">
      <c r="A165" s="25" t="s">
        <v>5071</v>
      </c>
      <c r="B165" s="82" t="s">
        <v>5070</v>
      </c>
      <c r="C165" s="83">
        <v>8178</v>
      </c>
      <c r="D165" s="83">
        <v>8178</v>
      </c>
      <c r="E165" s="83">
        <v>0</v>
      </c>
      <c r="F165" s="82"/>
    </row>
    <row r="166" spans="1:6" x14ac:dyDescent="0.2">
      <c r="A166" s="25" t="s">
        <v>5069</v>
      </c>
      <c r="B166" s="82" t="s">
        <v>5068</v>
      </c>
      <c r="C166" s="83">
        <v>9732.4</v>
      </c>
      <c r="D166" s="83">
        <v>9732.4</v>
      </c>
      <c r="E166" s="83">
        <v>0</v>
      </c>
      <c r="F166" s="82"/>
    </row>
    <row r="167" spans="1:6" x14ac:dyDescent="0.2">
      <c r="A167" s="25" t="s">
        <v>5067</v>
      </c>
      <c r="B167" s="82" t="s">
        <v>5066</v>
      </c>
      <c r="C167" s="83">
        <v>11024.19</v>
      </c>
      <c r="D167" s="83">
        <v>11024.19</v>
      </c>
      <c r="E167" s="83">
        <v>0</v>
      </c>
      <c r="F167" s="82"/>
    </row>
    <row r="168" spans="1:6" x14ac:dyDescent="0.2">
      <c r="A168" s="25" t="s">
        <v>5065</v>
      </c>
      <c r="B168" s="82" t="s">
        <v>5064</v>
      </c>
      <c r="C168" s="83">
        <v>22049.119999999999</v>
      </c>
      <c r="D168" s="83">
        <v>22049.119999999999</v>
      </c>
      <c r="E168" s="83">
        <v>0</v>
      </c>
      <c r="F168" s="82"/>
    </row>
    <row r="169" spans="1:6" x14ac:dyDescent="0.2">
      <c r="A169" s="25" t="s">
        <v>5063</v>
      </c>
      <c r="B169" s="82" t="s">
        <v>5062</v>
      </c>
      <c r="C169" s="83">
        <v>18521.169999999998</v>
      </c>
      <c r="D169" s="83">
        <v>18521.169999999998</v>
      </c>
      <c r="E169" s="83">
        <v>0</v>
      </c>
      <c r="F169" s="82"/>
    </row>
    <row r="170" spans="1:6" x14ac:dyDescent="0.2">
      <c r="A170" s="25" t="s">
        <v>5061</v>
      </c>
      <c r="B170" s="82" t="s">
        <v>5060</v>
      </c>
      <c r="C170" s="83">
        <v>18521.169999999998</v>
      </c>
      <c r="D170" s="83">
        <v>18521.169999999998</v>
      </c>
      <c r="E170" s="83">
        <v>0</v>
      </c>
      <c r="F170" s="82"/>
    </row>
    <row r="171" spans="1:6" x14ac:dyDescent="0.2">
      <c r="A171" s="25" t="s">
        <v>5059</v>
      </c>
      <c r="B171" s="82" t="s">
        <v>5058</v>
      </c>
      <c r="C171" s="83">
        <v>18521.169999999998</v>
      </c>
      <c r="D171" s="83">
        <v>18521.169999999998</v>
      </c>
      <c r="E171" s="83">
        <v>0</v>
      </c>
      <c r="F171" s="82"/>
    </row>
    <row r="172" spans="1:6" x14ac:dyDescent="0.2">
      <c r="A172" s="25" t="s">
        <v>5057</v>
      </c>
      <c r="B172" s="82" t="s">
        <v>5056</v>
      </c>
      <c r="C172" s="83">
        <v>17639.12</v>
      </c>
      <c r="D172" s="83">
        <v>17639.12</v>
      </c>
      <c r="E172" s="83">
        <v>0</v>
      </c>
      <c r="F172" s="82"/>
    </row>
    <row r="173" spans="1:6" x14ac:dyDescent="0.2">
      <c r="A173" s="25" t="s">
        <v>5055</v>
      </c>
      <c r="B173" s="82" t="s">
        <v>5054</v>
      </c>
      <c r="C173" s="83">
        <v>8526</v>
      </c>
      <c r="D173" s="83">
        <v>8526</v>
      </c>
      <c r="E173" s="83">
        <v>0</v>
      </c>
      <c r="F173" s="82"/>
    </row>
    <row r="174" spans="1:6" x14ac:dyDescent="0.2">
      <c r="A174" s="25" t="s">
        <v>5053</v>
      </c>
      <c r="B174" s="82" t="s">
        <v>5052</v>
      </c>
      <c r="C174" s="83">
        <v>8526</v>
      </c>
      <c r="D174" s="83">
        <v>8526</v>
      </c>
      <c r="E174" s="83">
        <v>0</v>
      </c>
      <c r="F174" s="82"/>
    </row>
    <row r="175" spans="1:6" x14ac:dyDescent="0.2">
      <c r="A175" s="25" t="s">
        <v>5051</v>
      </c>
      <c r="B175" s="82" t="s">
        <v>5050</v>
      </c>
      <c r="C175" s="83">
        <v>2998.99</v>
      </c>
      <c r="D175" s="83">
        <v>2998.99</v>
      </c>
      <c r="E175" s="83">
        <v>0</v>
      </c>
      <c r="F175" s="82"/>
    </row>
    <row r="176" spans="1:6" x14ac:dyDescent="0.2">
      <c r="A176" s="25" t="s">
        <v>5049</v>
      </c>
      <c r="B176" s="82" t="s">
        <v>5048</v>
      </c>
      <c r="C176" s="83">
        <v>3899</v>
      </c>
      <c r="D176" s="83">
        <v>3899</v>
      </c>
      <c r="E176" s="83">
        <v>0</v>
      </c>
      <c r="F176" s="82"/>
    </row>
    <row r="177" spans="1:6" x14ac:dyDescent="0.2">
      <c r="A177" s="25" t="s">
        <v>5047</v>
      </c>
      <c r="B177" s="82" t="s">
        <v>5046</v>
      </c>
      <c r="C177" s="83">
        <v>3944</v>
      </c>
      <c r="D177" s="83">
        <v>3944</v>
      </c>
      <c r="E177" s="83">
        <v>0</v>
      </c>
      <c r="F177" s="82"/>
    </row>
    <row r="178" spans="1:6" x14ac:dyDescent="0.2">
      <c r="A178" s="25" t="s">
        <v>5045</v>
      </c>
      <c r="B178" s="82" t="s">
        <v>5044</v>
      </c>
      <c r="C178" s="83">
        <v>2914.66</v>
      </c>
      <c r="D178" s="83">
        <v>2914.66</v>
      </c>
      <c r="E178" s="83">
        <v>0</v>
      </c>
      <c r="F178" s="82"/>
    </row>
    <row r="179" spans="1:6" x14ac:dyDescent="0.2">
      <c r="A179" s="25" t="s">
        <v>5043</v>
      </c>
      <c r="B179" s="82" t="s">
        <v>5042</v>
      </c>
      <c r="C179" s="83">
        <v>2914.66</v>
      </c>
      <c r="D179" s="83">
        <v>2914.66</v>
      </c>
      <c r="E179" s="83">
        <v>0</v>
      </c>
      <c r="F179" s="82"/>
    </row>
    <row r="180" spans="1:6" x14ac:dyDescent="0.2">
      <c r="A180" s="25" t="s">
        <v>5041</v>
      </c>
      <c r="B180" s="82" t="s">
        <v>5040</v>
      </c>
      <c r="C180" s="83">
        <v>6913.06</v>
      </c>
      <c r="D180" s="83">
        <v>6913.06</v>
      </c>
      <c r="E180" s="83">
        <v>0</v>
      </c>
      <c r="F180" s="82"/>
    </row>
    <row r="181" spans="1:6" x14ac:dyDescent="0.2">
      <c r="A181" s="25" t="s">
        <v>5039</v>
      </c>
      <c r="B181" s="82" t="s">
        <v>5038</v>
      </c>
      <c r="C181" s="83">
        <v>13993.56</v>
      </c>
      <c r="D181" s="83">
        <v>13993.56</v>
      </c>
      <c r="E181" s="83">
        <v>0</v>
      </c>
      <c r="F181" s="82"/>
    </row>
    <row r="182" spans="1:6" x14ac:dyDescent="0.2">
      <c r="A182" s="25" t="s">
        <v>5037</v>
      </c>
      <c r="B182" s="82" t="s">
        <v>5036</v>
      </c>
      <c r="C182" s="83">
        <v>3027.6</v>
      </c>
      <c r="D182" s="83">
        <v>3027.6</v>
      </c>
      <c r="E182" s="83">
        <v>0</v>
      </c>
      <c r="F182" s="82"/>
    </row>
    <row r="183" spans="1:6" x14ac:dyDescent="0.2">
      <c r="A183" s="25" t="s">
        <v>5035</v>
      </c>
      <c r="B183" s="82" t="s">
        <v>5034</v>
      </c>
      <c r="C183" s="83">
        <v>1198.99</v>
      </c>
      <c r="D183" s="83">
        <v>1198.99</v>
      </c>
      <c r="E183" s="83">
        <v>0</v>
      </c>
      <c r="F183" s="82"/>
    </row>
    <row r="184" spans="1:6" x14ac:dyDescent="0.2">
      <c r="A184" s="25" t="s">
        <v>5033</v>
      </c>
      <c r="B184" s="82" t="s">
        <v>5032</v>
      </c>
      <c r="C184" s="83">
        <v>2848.99</v>
      </c>
      <c r="D184" s="83">
        <v>2848.99</v>
      </c>
      <c r="E184" s="83">
        <v>0</v>
      </c>
      <c r="F184" s="82"/>
    </row>
    <row r="185" spans="1:6" x14ac:dyDescent="0.2">
      <c r="A185" s="25" t="s">
        <v>5031</v>
      </c>
      <c r="B185" s="82" t="s">
        <v>5030</v>
      </c>
      <c r="C185" s="83">
        <v>20856.8</v>
      </c>
      <c r="D185" s="83">
        <v>20856.8</v>
      </c>
      <c r="E185" s="83">
        <v>0</v>
      </c>
      <c r="F185" s="82"/>
    </row>
    <row r="186" spans="1:6" x14ac:dyDescent="0.2">
      <c r="A186" s="25" t="s">
        <v>5029</v>
      </c>
      <c r="B186" s="82" t="s">
        <v>5028</v>
      </c>
      <c r="C186" s="83">
        <v>17632</v>
      </c>
      <c r="D186" s="83">
        <v>17632</v>
      </c>
      <c r="E186" s="83">
        <v>0</v>
      </c>
      <c r="F186" s="82"/>
    </row>
    <row r="187" spans="1:6" x14ac:dyDescent="0.2">
      <c r="A187" s="25" t="s">
        <v>5027</v>
      </c>
      <c r="B187" s="82" t="s">
        <v>5026</v>
      </c>
      <c r="C187" s="83">
        <v>7830</v>
      </c>
      <c r="D187" s="83">
        <v>7830</v>
      </c>
      <c r="E187" s="83">
        <v>0</v>
      </c>
      <c r="F187" s="82"/>
    </row>
    <row r="188" spans="1:6" x14ac:dyDescent="0.2">
      <c r="A188" s="25" t="s">
        <v>5025</v>
      </c>
      <c r="B188" s="82" t="s">
        <v>5024</v>
      </c>
      <c r="C188" s="83">
        <v>185.6</v>
      </c>
      <c r="D188" s="83">
        <v>185.6</v>
      </c>
      <c r="E188" s="83">
        <v>0</v>
      </c>
      <c r="F188" s="82"/>
    </row>
    <row r="189" spans="1:6" x14ac:dyDescent="0.2">
      <c r="A189" s="25" t="s">
        <v>5023</v>
      </c>
      <c r="B189" s="82" t="s">
        <v>5022</v>
      </c>
      <c r="C189" s="83">
        <v>492.2</v>
      </c>
      <c r="D189" s="83">
        <v>492.2</v>
      </c>
      <c r="E189" s="83">
        <v>0</v>
      </c>
      <c r="F189" s="82"/>
    </row>
    <row r="190" spans="1:6" x14ac:dyDescent="0.2">
      <c r="A190" s="25" t="s">
        <v>5021</v>
      </c>
      <c r="B190" s="82" t="s">
        <v>5020</v>
      </c>
      <c r="C190" s="83">
        <v>5600</v>
      </c>
      <c r="D190" s="83">
        <v>5600</v>
      </c>
      <c r="E190" s="83">
        <v>0</v>
      </c>
      <c r="F190" s="82"/>
    </row>
    <row r="191" spans="1:6" x14ac:dyDescent="0.2">
      <c r="A191" s="25" t="s">
        <v>5019</v>
      </c>
      <c r="B191" s="82" t="s">
        <v>5018</v>
      </c>
      <c r="C191" s="83">
        <v>3520</v>
      </c>
      <c r="D191" s="83">
        <v>3520</v>
      </c>
      <c r="E191" s="83">
        <v>0</v>
      </c>
      <c r="F191" s="82"/>
    </row>
    <row r="192" spans="1:6" x14ac:dyDescent="0.2">
      <c r="A192" s="25" t="s">
        <v>5017</v>
      </c>
      <c r="B192" s="82" t="s">
        <v>5016</v>
      </c>
      <c r="C192" s="83">
        <v>138</v>
      </c>
      <c r="D192" s="83">
        <v>138</v>
      </c>
      <c r="E192" s="83">
        <v>0</v>
      </c>
      <c r="F192" s="82"/>
    </row>
    <row r="193" spans="1:6" x14ac:dyDescent="0.2">
      <c r="A193" s="25" t="s">
        <v>5015</v>
      </c>
      <c r="B193" s="82" t="s">
        <v>5014</v>
      </c>
      <c r="C193" s="83">
        <v>10998.6</v>
      </c>
      <c r="D193" s="83">
        <v>10998.6</v>
      </c>
      <c r="E193" s="83">
        <v>0</v>
      </c>
      <c r="F193" s="82"/>
    </row>
    <row r="194" spans="1:6" x14ac:dyDescent="0.2">
      <c r="A194" s="25" t="s">
        <v>5013</v>
      </c>
      <c r="B194" s="82" t="s">
        <v>5012</v>
      </c>
      <c r="C194" s="83">
        <v>9999</v>
      </c>
      <c r="D194" s="83">
        <v>9999</v>
      </c>
      <c r="E194" s="83">
        <v>0</v>
      </c>
      <c r="F194" s="82"/>
    </row>
    <row r="195" spans="1:6" x14ac:dyDescent="0.2">
      <c r="A195" s="25" t="s">
        <v>5011</v>
      </c>
      <c r="B195" s="82" t="s">
        <v>5010</v>
      </c>
      <c r="C195" s="83">
        <v>6999</v>
      </c>
      <c r="D195" s="83">
        <v>6999</v>
      </c>
      <c r="E195" s="83">
        <v>0</v>
      </c>
      <c r="F195" s="82"/>
    </row>
    <row r="196" spans="1:6" x14ac:dyDescent="0.2">
      <c r="A196" s="25" t="s">
        <v>5009</v>
      </c>
      <c r="B196" s="82" t="s">
        <v>5008</v>
      </c>
      <c r="C196" s="83">
        <v>1999</v>
      </c>
      <c r="D196" s="83">
        <v>1999</v>
      </c>
      <c r="E196" s="83">
        <v>0</v>
      </c>
      <c r="F196" s="82"/>
    </row>
    <row r="197" spans="1:6" x14ac:dyDescent="0.2">
      <c r="A197" s="25" t="s">
        <v>5007</v>
      </c>
      <c r="B197" s="82" t="s">
        <v>5006</v>
      </c>
      <c r="C197" s="83">
        <v>563.5</v>
      </c>
      <c r="D197" s="83">
        <v>563.5</v>
      </c>
      <c r="E197" s="83">
        <v>0</v>
      </c>
      <c r="F197" s="82"/>
    </row>
    <row r="198" spans="1:6" x14ac:dyDescent="0.2">
      <c r="A198" s="25" t="s">
        <v>5005</v>
      </c>
      <c r="B198" s="82" t="s">
        <v>5004</v>
      </c>
      <c r="C198" s="83">
        <v>2599.3000000000002</v>
      </c>
      <c r="D198" s="83">
        <v>2599.3000000000002</v>
      </c>
      <c r="E198" s="83">
        <v>0</v>
      </c>
      <c r="F198" s="82"/>
    </row>
    <row r="199" spans="1:6" x14ac:dyDescent="0.2">
      <c r="A199" s="25" t="s">
        <v>5003</v>
      </c>
      <c r="B199" s="82" t="s">
        <v>5002</v>
      </c>
      <c r="C199" s="83">
        <v>1566</v>
      </c>
      <c r="D199" s="83">
        <v>1566</v>
      </c>
      <c r="E199" s="83">
        <v>0</v>
      </c>
      <c r="F199" s="82"/>
    </row>
    <row r="200" spans="1:6" x14ac:dyDescent="0.2">
      <c r="A200" s="25" t="s">
        <v>5001</v>
      </c>
      <c r="B200" s="82" t="s">
        <v>5000</v>
      </c>
      <c r="C200" s="83">
        <v>834.7</v>
      </c>
      <c r="D200" s="83">
        <v>834.7</v>
      </c>
      <c r="E200" s="83">
        <v>0</v>
      </c>
      <c r="F200" s="82"/>
    </row>
    <row r="201" spans="1:6" x14ac:dyDescent="0.2">
      <c r="A201" s="25" t="s">
        <v>4999</v>
      </c>
      <c r="B201" s="82" t="s">
        <v>4998</v>
      </c>
      <c r="C201" s="83">
        <v>0</v>
      </c>
      <c r="D201" s="83">
        <v>0</v>
      </c>
      <c r="E201" s="83">
        <v>0</v>
      </c>
      <c r="F201" s="82"/>
    </row>
    <row r="202" spans="1:6" x14ac:dyDescent="0.2">
      <c r="A202" s="25" t="s">
        <v>4997</v>
      </c>
      <c r="B202" s="82" t="s">
        <v>4996</v>
      </c>
      <c r="C202" s="83">
        <v>0</v>
      </c>
      <c r="D202" s="83">
        <v>0</v>
      </c>
      <c r="E202" s="83">
        <v>0</v>
      </c>
      <c r="F202" s="82"/>
    </row>
    <row r="203" spans="1:6" x14ac:dyDescent="0.2">
      <c r="A203" s="25" t="s">
        <v>4995</v>
      </c>
      <c r="B203" s="82" t="s">
        <v>4994</v>
      </c>
      <c r="C203" s="83">
        <v>0</v>
      </c>
      <c r="D203" s="83">
        <v>0</v>
      </c>
      <c r="E203" s="83">
        <v>0</v>
      </c>
      <c r="F203" s="82"/>
    </row>
    <row r="204" spans="1:6" x14ac:dyDescent="0.2">
      <c r="A204" s="25" t="s">
        <v>4993</v>
      </c>
      <c r="B204" s="82" t="s">
        <v>4992</v>
      </c>
      <c r="C204" s="83">
        <v>0</v>
      </c>
      <c r="D204" s="83">
        <v>0</v>
      </c>
      <c r="E204" s="83">
        <v>0</v>
      </c>
      <c r="F204" s="82"/>
    </row>
    <row r="205" spans="1:6" x14ac:dyDescent="0.2">
      <c r="A205" s="25" t="s">
        <v>4991</v>
      </c>
      <c r="B205" s="82" t="s">
        <v>4990</v>
      </c>
      <c r="C205" s="83">
        <v>6902</v>
      </c>
      <c r="D205" s="83">
        <v>6902</v>
      </c>
      <c r="E205" s="83">
        <v>0</v>
      </c>
      <c r="F205" s="82"/>
    </row>
    <row r="206" spans="1:6" x14ac:dyDescent="0.2">
      <c r="A206" s="25" t="s">
        <v>4989</v>
      </c>
      <c r="B206" s="82" t="s">
        <v>4988</v>
      </c>
      <c r="C206" s="83">
        <v>754</v>
      </c>
      <c r="D206" s="83">
        <v>754</v>
      </c>
      <c r="E206" s="83">
        <v>0</v>
      </c>
      <c r="F206" s="82"/>
    </row>
    <row r="207" spans="1:6" x14ac:dyDescent="0.2">
      <c r="A207" s="25" t="s">
        <v>4987</v>
      </c>
      <c r="B207" s="82" t="s">
        <v>4986</v>
      </c>
      <c r="C207" s="83">
        <v>696</v>
      </c>
      <c r="D207" s="83">
        <v>696</v>
      </c>
      <c r="E207" s="83">
        <v>0</v>
      </c>
      <c r="F207" s="82"/>
    </row>
    <row r="208" spans="1:6" x14ac:dyDescent="0.2">
      <c r="A208" s="25" t="s">
        <v>4985</v>
      </c>
      <c r="B208" s="82" t="s">
        <v>4981</v>
      </c>
      <c r="C208" s="83">
        <v>2350</v>
      </c>
      <c r="D208" s="83">
        <v>2350</v>
      </c>
      <c r="E208" s="83">
        <v>0</v>
      </c>
      <c r="F208" s="82"/>
    </row>
    <row r="209" spans="1:6" x14ac:dyDescent="0.2">
      <c r="A209" s="25" t="s">
        <v>4984</v>
      </c>
      <c r="B209" s="82" t="s">
        <v>4981</v>
      </c>
      <c r="C209" s="83">
        <v>2350</v>
      </c>
      <c r="D209" s="83">
        <v>2350</v>
      </c>
      <c r="E209" s="83">
        <v>0</v>
      </c>
      <c r="F209" s="82"/>
    </row>
    <row r="210" spans="1:6" x14ac:dyDescent="0.2">
      <c r="A210" s="25" t="s">
        <v>4983</v>
      </c>
      <c r="B210" s="82" t="s">
        <v>4981</v>
      </c>
      <c r="C210" s="83">
        <v>2350</v>
      </c>
      <c r="D210" s="83">
        <v>2350</v>
      </c>
      <c r="E210" s="83">
        <v>0</v>
      </c>
      <c r="F210" s="82"/>
    </row>
    <row r="211" spans="1:6" x14ac:dyDescent="0.2">
      <c r="A211" s="25" t="s">
        <v>4982</v>
      </c>
      <c r="B211" s="82" t="s">
        <v>4981</v>
      </c>
      <c r="C211" s="83">
        <v>2350</v>
      </c>
      <c r="D211" s="83">
        <v>2350</v>
      </c>
      <c r="E211" s="83">
        <v>0</v>
      </c>
      <c r="F211" s="82"/>
    </row>
    <row r="212" spans="1:6" x14ac:dyDescent="0.2">
      <c r="A212" s="25" t="s">
        <v>4980</v>
      </c>
      <c r="B212" s="82" t="s">
        <v>4976</v>
      </c>
      <c r="C212" s="83">
        <v>3635.01</v>
      </c>
      <c r="D212" s="83">
        <v>3635.01</v>
      </c>
      <c r="E212" s="83">
        <v>0</v>
      </c>
      <c r="F212" s="82"/>
    </row>
    <row r="213" spans="1:6" x14ac:dyDescent="0.2">
      <c r="A213" s="25" t="s">
        <v>4979</v>
      </c>
      <c r="B213" s="82" t="s">
        <v>4976</v>
      </c>
      <c r="C213" s="83">
        <v>1315.01</v>
      </c>
      <c r="D213" s="83">
        <v>1315.01</v>
      </c>
      <c r="E213" s="83">
        <v>0</v>
      </c>
      <c r="F213" s="82"/>
    </row>
    <row r="214" spans="1:6" x14ac:dyDescent="0.2">
      <c r="A214" s="25" t="s">
        <v>4978</v>
      </c>
      <c r="B214" s="82" t="s">
        <v>4976</v>
      </c>
      <c r="C214" s="83">
        <v>1315.01</v>
      </c>
      <c r="D214" s="83">
        <v>1315.01</v>
      </c>
      <c r="E214" s="83">
        <v>0</v>
      </c>
      <c r="F214" s="82"/>
    </row>
    <row r="215" spans="1:6" x14ac:dyDescent="0.2">
      <c r="A215" s="25" t="s">
        <v>4977</v>
      </c>
      <c r="B215" s="82" t="s">
        <v>4976</v>
      </c>
      <c r="C215" s="83">
        <v>1315.01</v>
      </c>
      <c r="D215" s="83">
        <v>1315.01</v>
      </c>
      <c r="E215" s="83">
        <v>0</v>
      </c>
      <c r="F215" s="82"/>
    </row>
    <row r="216" spans="1:6" x14ac:dyDescent="0.2">
      <c r="A216" s="25" t="s">
        <v>4975</v>
      </c>
      <c r="B216" s="82" t="s">
        <v>4971</v>
      </c>
      <c r="C216" s="83">
        <v>230</v>
      </c>
      <c r="D216" s="83">
        <v>230</v>
      </c>
      <c r="E216" s="83">
        <v>0</v>
      </c>
      <c r="F216" s="82"/>
    </row>
    <row r="217" spans="1:6" x14ac:dyDescent="0.2">
      <c r="A217" s="25" t="s">
        <v>4974</v>
      </c>
      <c r="B217" s="82" t="s">
        <v>4971</v>
      </c>
      <c r="C217" s="83">
        <v>230</v>
      </c>
      <c r="D217" s="83">
        <v>230</v>
      </c>
      <c r="E217" s="83">
        <v>0</v>
      </c>
      <c r="F217" s="82"/>
    </row>
    <row r="218" spans="1:6" x14ac:dyDescent="0.2">
      <c r="A218" s="25" t="s">
        <v>4973</v>
      </c>
      <c r="B218" s="82" t="s">
        <v>4971</v>
      </c>
      <c r="C218" s="83">
        <v>230</v>
      </c>
      <c r="D218" s="83">
        <v>230</v>
      </c>
      <c r="E218" s="83">
        <v>0</v>
      </c>
      <c r="F218" s="82"/>
    </row>
    <row r="219" spans="1:6" x14ac:dyDescent="0.2">
      <c r="A219" s="25" t="s">
        <v>4972</v>
      </c>
      <c r="B219" s="82" t="s">
        <v>4971</v>
      </c>
      <c r="C219" s="83">
        <v>230</v>
      </c>
      <c r="D219" s="83">
        <v>230</v>
      </c>
      <c r="E219" s="83">
        <v>0</v>
      </c>
      <c r="F219" s="82"/>
    </row>
    <row r="220" spans="1:6" x14ac:dyDescent="0.2">
      <c r="A220" s="25" t="s">
        <v>4970</v>
      </c>
      <c r="B220" s="82" t="s">
        <v>4966</v>
      </c>
      <c r="C220" s="83">
        <v>95</v>
      </c>
      <c r="D220" s="83">
        <v>95</v>
      </c>
      <c r="E220" s="83">
        <v>0</v>
      </c>
      <c r="F220" s="82"/>
    </row>
    <row r="221" spans="1:6" x14ac:dyDescent="0.2">
      <c r="A221" s="25" t="s">
        <v>4969</v>
      </c>
      <c r="B221" s="82" t="s">
        <v>4966</v>
      </c>
      <c r="C221" s="83">
        <v>95</v>
      </c>
      <c r="D221" s="83">
        <v>95</v>
      </c>
      <c r="E221" s="83">
        <v>0</v>
      </c>
      <c r="F221" s="82"/>
    </row>
    <row r="222" spans="1:6" x14ac:dyDescent="0.2">
      <c r="A222" s="25" t="s">
        <v>4968</v>
      </c>
      <c r="B222" s="82" t="s">
        <v>4966</v>
      </c>
      <c r="C222" s="83">
        <v>95</v>
      </c>
      <c r="D222" s="83">
        <v>95</v>
      </c>
      <c r="E222" s="83">
        <v>0</v>
      </c>
      <c r="F222" s="82"/>
    </row>
    <row r="223" spans="1:6" x14ac:dyDescent="0.2">
      <c r="A223" s="25" t="s">
        <v>4967</v>
      </c>
      <c r="B223" s="82" t="s">
        <v>4966</v>
      </c>
      <c r="C223" s="83">
        <v>95</v>
      </c>
      <c r="D223" s="83">
        <v>95</v>
      </c>
      <c r="E223" s="83">
        <v>0</v>
      </c>
      <c r="F223" s="82"/>
    </row>
    <row r="224" spans="1:6" x14ac:dyDescent="0.2">
      <c r="A224" s="25" t="s">
        <v>4965</v>
      </c>
      <c r="B224" s="82" t="s">
        <v>4964</v>
      </c>
      <c r="C224" s="83">
        <v>32.96</v>
      </c>
      <c r="D224" s="83">
        <v>32.96</v>
      </c>
      <c r="E224" s="83">
        <v>0</v>
      </c>
      <c r="F224" s="82"/>
    </row>
    <row r="225" spans="1:6" x14ac:dyDescent="0.2">
      <c r="A225" s="25" t="s">
        <v>4963</v>
      </c>
      <c r="B225" s="82" t="s">
        <v>4962</v>
      </c>
      <c r="C225" s="83">
        <v>20300</v>
      </c>
      <c r="D225" s="83">
        <v>20300</v>
      </c>
      <c r="E225" s="83">
        <v>0</v>
      </c>
      <c r="F225" s="82"/>
    </row>
    <row r="226" spans="1:6" x14ac:dyDescent="0.2">
      <c r="A226" s="25" t="s">
        <v>4961</v>
      </c>
      <c r="B226" s="82" t="s">
        <v>4960</v>
      </c>
      <c r="C226" s="83">
        <v>17980</v>
      </c>
      <c r="D226" s="83">
        <v>17980</v>
      </c>
      <c r="E226" s="83">
        <v>0</v>
      </c>
      <c r="F226" s="82"/>
    </row>
    <row r="227" spans="1:6" x14ac:dyDescent="0.2">
      <c r="A227" s="25" t="s">
        <v>4959</v>
      </c>
      <c r="B227" s="82" t="s">
        <v>4958</v>
      </c>
      <c r="C227" s="83">
        <v>0</v>
      </c>
      <c r="D227" s="83">
        <v>0</v>
      </c>
      <c r="E227" s="83">
        <v>0</v>
      </c>
      <c r="F227" s="82"/>
    </row>
    <row r="228" spans="1:6" x14ac:dyDescent="0.2">
      <c r="A228" s="25" t="s">
        <v>4957</v>
      </c>
      <c r="B228" s="82" t="s">
        <v>4956</v>
      </c>
      <c r="C228" s="83">
        <v>0</v>
      </c>
      <c r="D228" s="83">
        <v>0</v>
      </c>
      <c r="E228" s="83">
        <v>0</v>
      </c>
      <c r="F228" s="82"/>
    </row>
    <row r="229" spans="1:6" x14ac:dyDescent="0.2">
      <c r="A229" s="25" t="s">
        <v>4955</v>
      </c>
      <c r="B229" s="82" t="s">
        <v>4954</v>
      </c>
      <c r="C229" s="83">
        <v>1127</v>
      </c>
      <c r="D229" s="83">
        <v>1127</v>
      </c>
      <c r="E229" s="83">
        <v>0</v>
      </c>
      <c r="F229" s="82"/>
    </row>
    <row r="230" spans="1:6" x14ac:dyDescent="0.2">
      <c r="A230" s="25" t="s">
        <v>4953</v>
      </c>
      <c r="B230" s="82" t="s">
        <v>4952</v>
      </c>
      <c r="C230" s="83">
        <v>2998</v>
      </c>
      <c r="D230" s="83">
        <v>2998</v>
      </c>
      <c r="E230" s="83">
        <v>0</v>
      </c>
      <c r="F230" s="82"/>
    </row>
    <row r="231" spans="1:6" x14ac:dyDescent="0.2">
      <c r="A231" s="25" t="s">
        <v>4951</v>
      </c>
      <c r="B231" s="82" t="s">
        <v>4947</v>
      </c>
      <c r="C231" s="83">
        <v>9750</v>
      </c>
      <c r="D231" s="83">
        <v>9750</v>
      </c>
      <c r="E231" s="83">
        <v>0</v>
      </c>
      <c r="F231" s="82"/>
    </row>
    <row r="232" spans="1:6" x14ac:dyDescent="0.2">
      <c r="A232" s="25" t="s">
        <v>4950</v>
      </c>
      <c r="B232" s="82" t="s">
        <v>4949</v>
      </c>
      <c r="C232" s="83">
        <v>9750</v>
      </c>
      <c r="D232" s="83">
        <v>9750</v>
      </c>
      <c r="E232" s="83">
        <v>0</v>
      </c>
      <c r="F232" s="82"/>
    </row>
    <row r="233" spans="1:6" x14ac:dyDescent="0.2">
      <c r="A233" s="25" t="s">
        <v>4948</v>
      </c>
      <c r="B233" s="82" t="s">
        <v>4947</v>
      </c>
      <c r="C233" s="83">
        <v>9750</v>
      </c>
      <c r="D233" s="83">
        <v>9750</v>
      </c>
      <c r="E233" s="83">
        <v>0</v>
      </c>
      <c r="F233" s="82"/>
    </row>
    <row r="234" spans="1:6" x14ac:dyDescent="0.2">
      <c r="A234" s="25" t="s">
        <v>4946</v>
      </c>
      <c r="B234" s="82" t="s">
        <v>4943</v>
      </c>
      <c r="C234" s="83">
        <v>1737</v>
      </c>
      <c r="D234" s="83">
        <v>1737</v>
      </c>
      <c r="E234" s="83">
        <v>0</v>
      </c>
      <c r="F234" s="82"/>
    </row>
    <row r="235" spans="1:6" x14ac:dyDescent="0.2">
      <c r="A235" s="25" t="s">
        <v>4945</v>
      </c>
      <c r="B235" s="82" t="s">
        <v>4941</v>
      </c>
      <c r="C235" s="83">
        <v>999</v>
      </c>
      <c r="D235" s="83">
        <v>999</v>
      </c>
      <c r="E235" s="83">
        <v>0</v>
      </c>
      <c r="F235" s="82"/>
    </row>
    <row r="236" spans="1:6" x14ac:dyDescent="0.2">
      <c r="A236" s="25" t="s">
        <v>4944</v>
      </c>
      <c r="B236" s="82" t="s">
        <v>4943</v>
      </c>
      <c r="C236" s="83">
        <v>1737</v>
      </c>
      <c r="D236" s="83">
        <v>1737</v>
      </c>
      <c r="E236" s="83">
        <v>0</v>
      </c>
      <c r="F236" s="82"/>
    </row>
    <row r="237" spans="1:6" x14ac:dyDescent="0.2">
      <c r="A237" s="25" t="s">
        <v>4942</v>
      </c>
      <c r="B237" s="82" t="s">
        <v>4941</v>
      </c>
      <c r="C237" s="83">
        <v>999</v>
      </c>
      <c r="D237" s="83">
        <v>999</v>
      </c>
      <c r="E237" s="83">
        <v>0</v>
      </c>
      <c r="F237" s="82"/>
    </row>
    <row r="238" spans="1:6" x14ac:dyDescent="0.2">
      <c r="A238" s="25" t="s">
        <v>4940</v>
      </c>
      <c r="B238" s="82" t="s">
        <v>4939</v>
      </c>
      <c r="C238" s="83">
        <v>551.9</v>
      </c>
      <c r="D238" s="83">
        <v>551.9</v>
      </c>
      <c r="E238" s="83">
        <v>0</v>
      </c>
      <c r="F238" s="82"/>
    </row>
    <row r="239" spans="1:6" x14ac:dyDescent="0.2">
      <c r="A239" s="25" t="s">
        <v>4938</v>
      </c>
      <c r="B239" s="82" t="s">
        <v>4937</v>
      </c>
      <c r="C239" s="83">
        <v>1737</v>
      </c>
      <c r="D239" s="83">
        <v>1737</v>
      </c>
      <c r="E239" s="83">
        <v>0</v>
      </c>
      <c r="F239" s="82"/>
    </row>
    <row r="240" spans="1:6" x14ac:dyDescent="0.2">
      <c r="A240" s="25" t="s">
        <v>4936</v>
      </c>
      <c r="B240" s="82" t="s">
        <v>4935</v>
      </c>
      <c r="C240" s="83">
        <v>999</v>
      </c>
      <c r="D240" s="83">
        <v>999</v>
      </c>
      <c r="E240" s="83">
        <v>0</v>
      </c>
      <c r="F240" s="82"/>
    </row>
    <row r="241" spans="1:6" x14ac:dyDescent="0.2">
      <c r="A241" s="25" t="s">
        <v>4934</v>
      </c>
      <c r="B241" s="82" t="s">
        <v>4933</v>
      </c>
      <c r="C241" s="83">
        <v>551.9</v>
      </c>
      <c r="D241" s="83">
        <v>551.9</v>
      </c>
      <c r="E241" s="83">
        <v>0</v>
      </c>
      <c r="F241" s="82"/>
    </row>
    <row r="242" spans="1:6" x14ac:dyDescent="0.2">
      <c r="A242" s="25" t="s">
        <v>4932</v>
      </c>
      <c r="B242" s="82" t="s">
        <v>4931</v>
      </c>
      <c r="C242" s="83">
        <v>1737</v>
      </c>
      <c r="D242" s="83">
        <v>1737</v>
      </c>
      <c r="E242" s="83">
        <v>0</v>
      </c>
      <c r="F242" s="82"/>
    </row>
    <row r="243" spans="1:6" x14ac:dyDescent="0.2">
      <c r="A243" s="25" t="s">
        <v>4930</v>
      </c>
      <c r="B243" s="82" t="s">
        <v>4929</v>
      </c>
      <c r="C243" s="83">
        <v>999.01</v>
      </c>
      <c r="D243" s="83">
        <v>999.01</v>
      </c>
      <c r="E243" s="83">
        <v>0</v>
      </c>
      <c r="F243" s="82"/>
    </row>
    <row r="244" spans="1:6" x14ac:dyDescent="0.2">
      <c r="A244" s="25" t="s">
        <v>4928</v>
      </c>
      <c r="B244" s="82" t="s">
        <v>4927</v>
      </c>
      <c r="C244" s="83">
        <v>1487.2</v>
      </c>
      <c r="D244" s="83">
        <v>1487.2</v>
      </c>
      <c r="E244" s="83">
        <v>0</v>
      </c>
      <c r="F244" s="82"/>
    </row>
    <row r="245" spans="1:6" x14ac:dyDescent="0.2">
      <c r="A245" s="25" t="s">
        <v>4926</v>
      </c>
      <c r="B245" s="82" t="s">
        <v>4925</v>
      </c>
      <c r="C245" s="83">
        <v>0</v>
      </c>
      <c r="D245" s="83">
        <v>0</v>
      </c>
      <c r="E245" s="83">
        <v>0</v>
      </c>
      <c r="F245" s="82"/>
    </row>
    <row r="246" spans="1:6" x14ac:dyDescent="0.2">
      <c r="A246" s="25" t="s">
        <v>4924</v>
      </c>
      <c r="B246" s="82" t="s">
        <v>4923</v>
      </c>
      <c r="C246" s="83">
        <v>0</v>
      </c>
      <c r="D246" s="83">
        <v>0</v>
      </c>
      <c r="E246" s="83">
        <v>0</v>
      </c>
      <c r="F246" s="82"/>
    </row>
    <row r="247" spans="1:6" x14ac:dyDescent="0.2">
      <c r="A247" s="25" t="s">
        <v>4922</v>
      </c>
      <c r="B247" s="82" t="s">
        <v>4921</v>
      </c>
      <c r="C247" s="83">
        <v>0</v>
      </c>
      <c r="D247" s="83">
        <v>0</v>
      </c>
      <c r="E247" s="83">
        <v>0</v>
      </c>
      <c r="F247" s="82"/>
    </row>
    <row r="248" spans="1:6" x14ac:dyDescent="0.2">
      <c r="A248" s="25" t="s">
        <v>4920</v>
      </c>
      <c r="B248" s="82" t="s">
        <v>4919</v>
      </c>
      <c r="C248" s="83">
        <v>0</v>
      </c>
      <c r="D248" s="83">
        <v>0</v>
      </c>
      <c r="E248" s="83">
        <v>0</v>
      </c>
      <c r="F248" s="82"/>
    </row>
    <row r="249" spans="1:6" x14ac:dyDescent="0.2">
      <c r="A249" s="25" t="s">
        <v>4918</v>
      </c>
      <c r="B249" s="82" t="s">
        <v>4917</v>
      </c>
      <c r="C249" s="83">
        <v>0</v>
      </c>
      <c r="D249" s="83">
        <v>0</v>
      </c>
      <c r="E249" s="83">
        <v>0</v>
      </c>
      <c r="F249" s="82"/>
    </row>
    <row r="250" spans="1:6" x14ac:dyDescent="0.2">
      <c r="A250" s="25" t="s">
        <v>4916</v>
      </c>
      <c r="B250" s="82" t="s">
        <v>4915</v>
      </c>
      <c r="C250" s="83">
        <v>0</v>
      </c>
      <c r="D250" s="83">
        <v>0</v>
      </c>
      <c r="E250" s="83">
        <v>0</v>
      </c>
      <c r="F250" s="82"/>
    </row>
    <row r="251" spans="1:6" x14ac:dyDescent="0.2">
      <c r="A251" s="25" t="s">
        <v>4914</v>
      </c>
      <c r="B251" s="82" t="s">
        <v>4913</v>
      </c>
      <c r="C251" s="83">
        <v>0</v>
      </c>
      <c r="D251" s="83">
        <v>0</v>
      </c>
      <c r="E251" s="83">
        <v>0</v>
      </c>
      <c r="F251" s="82"/>
    </row>
    <row r="252" spans="1:6" x14ac:dyDescent="0.2">
      <c r="A252" s="25" t="s">
        <v>4912</v>
      </c>
      <c r="B252" s="82" t="s">
        <v>4911</v>
      </c>
      <c r="C252" s="83">
        <v>0</v>
      </c>
      <c r="D252" s="83">
        <v>0</v>
      </c>
      <c r="E252" s="83">
        <v>0</v>
      </c>
      <c r="F252" s="82"/>
    </row>
    <row r="253" spans="1:6" x14ac:dyDescent="0.2">
      <c r="A253" s="25" t="s">
        <v>4910</v>
      </c>
      <c r="B253" s="82" t="s">
        <v>4909</v>
      </c>
      <c r="C253" s="83">
        <v>0</v>
      </c>
      <c r="D253" s="83">
        <v>0</v>
      </c>
      <c r="E253" s="83">
        <v>0</v>
      </c>
      <c r="F253" s="82"/>
    </row>
    <row r="254" spans="1:6" x14ac:dyDescent="0.2">
      <c r="A254" s="25" t="s">
        <v>4908</v>
      </c>
      <c r="B254" s="82" t="s">
        <v>4907</v>
      </c>
      <c r="C254" s="83">
        <v>0</v>
      </c>
      <c r="D254" s="83">
        <v>0</v>
      </c>
      <c r="E254" s="83">
        <v>0</v>
      </c>
      <c r="F254" s="82"/>
    </row>
    <row r="255" spans="1:6" x14ac:dyDescent="0.2">
      <c r="A255" s="25" t="s">
        <v>4906</v>
      </c>
      <c r="B255" s="82" t="s">
        <v>4905</v>
      </c>
      <c r="C255" s="83">
        <v>0</v>
      </c>
      <c r="D255" s="83">
        <v>0</v>
      </c>
      <c r="E255" s="83">
        <v>0</v>
      </c>
      <c r="F255" s="82"/>
    </row>
    <row r="256" spans="1:6" x14ac:dyDescent="0.2">
      <c r="A256" s="25" t="s">
        <v>4904</v>
      </c>
      <c r="B256" s="82" t="s">
        <v>4903</v>
      </c>
      <c r="C256" s="83">
        <v>0</v>
      </c>
      <c r="D256" s="83">
        <v>0</v>
      </c>
      <c r="E256" s="83">
        <v>0</v>
      </c>
      <c r="F256" s="82"/>
    </row>
    <row r="257" spans="1:6" x14ac:dyDescent="0.2">
      <c r="A257" s="25" t="s">
        <v>4902</v>
      </c>
      <c r="B257" s="82" t="s">
        <v>4901</v>
      </c>
      <c r="C257" s="83">
        <v>0</v>
      </c>
      <c r="D257" s="83">
        <v>0</v>
      </c>
      <c r="E257" s="83">
        <v>0</v>
      </c>
      <c r="F257" s="82"/>
    </row>
    <row r="258" spans="1:6" x14ac:dyDescent="0.2">
      <c r="A258" s="25" t="s">
        <v>4900</v>
      </c>
      <c r="B258" s="82" t="s">
        <v>4899</v>
      </c>
      <c r="C258" s="83">
        <v>0</v>
      </c>
      <c r="D258" s="83">
        <v>0</v>
      </c>
      <c r="E258" s="83">
        <v>0</v>
      </c>
      <c r="F258" s="82"/>
    </row>
    <row r="259" spans="1:6" x14ac:dyDescent="0.2">
      <c r="A259" s="25" t="s">
        <v>4898</v>
      </c>
      <c r="B259" s="82" t="s">
        <v>4897</v>
      </c>
      <c r="C259" s="83">
        <v>0</v>
      </c>
      <c r="D259" s="83">
        <v>0</v>
      </c>
      <c r="E259" s="83">
        <v>0</v>
      </c>
      <c r="F259" s="82"/>
    </row>
    <row r="260" spans="1:6" x14ac:dyDescent="0.2">
      <c r="A260" s="25" t="s">
        <v>4896</v>
      </c>
      <c r="B260" s="82" t="s">
        <v>4895</v>
      </c>
      <c r="C260" s="83">
        <v>3651.54</v>
      </c>
      <c r="D260" s="83">
        <v>3651.54</v>
      </c>
      <c r="E260" s="83">
        <v>0</v>
      </c>
      <c r="F260" s="82"/>
    </row>
    <row r="261" spans="1:6" x14ac:dyDescent="0.2">
      <c r="A261" s="25" t="s">
        <v>4894</v>
      </c>
      <c r="B261" s="82" t="s">
        <v>4893</v>
      </c>
      <c r="C261" s="83">
        <v>2223.86</v>
      </c>
      <c r="D261" s="83">
        <v>2223.86</v>
      </c>
      <c r="E261" s="83">
        <v>0</v>
      </c>
      <c r="F261" s="82"/>
    </row>
    <row r="262" spans="1:6" x14ac:dyDescent="0.2">
      <c r="A262" s="25" t="s">
        <v>4892</v>
      </c>
      <c r="B262" s="82" t="s">
        <v>4891</v>
      </c>
      <c r="C262" s="83">
        <v>1073.8599999999999</v>
      </c>
      <c r="D262" s="83">
        <v>1073.8599999999999</v>
      </c>
      <c r="E262" s="83">
        <v>0</v>
      </c>
      <c r="F262" s="82"/>
    </row>
    <row r="263" spans="1:6" x14ac:dyDescent="0.2">
      <c r="A263" s="25" t="s">
        <v>4890</v>
      </c>
      <c r="B263" s="82" t="s">
        <v>4889</v>
      </c>
      <c r="C263" s="83">
        <v>2798.11</v>
      </c>
      <c r="D263" s="83">
        <v>2798.11</v>
      </c>
      <c r="E263" s="83">
        <v>0</v>
      </c>
      <c r="F263" s="82"/>
    </row>
    <row r="264" spans="1:6" x14ac:dyDescent="0.2">
      <c r="A264" s="25" t="s">
        <v>4888</v>
      </c>
      <c r="B264" s="82" t="s">
        <v>4887</v>
      </c>
      <c r="C264" s="83">
        <v>1997.91</v>
      </c>
      <c r="D264" s="83">
        <v>1997.91</v>
      </c>
      <c r="E264" s="83">
        <v>0</v>
      </c>
      <c r="F264" s="82"/>
    </row>
    <row r="265" spans="1:6" x14ac:dyDescent="0.2">
      <c r="A265" s="25" t="s">
        <v>4886</v>
      </c>
      <c r="B265" s="82" t="s">
        <v>4885</v>
      </c>
      <c r="C265" s="83">
        <v>2499.0100000000002</v>
      </c>
      <c r="D265" s="83">
        <v>2499.0100000000002</v>
      </c>
      <c r="E265" s="83">
        <v>0</v>
      </c>
      <c r="F265" s="82"/>
    </row>
    <row r="266" spans="1:6" x14ac:dyDescent="0.2">
      <c r="A266" s="25" t="s">
        <v>4884</v>
      </c>
      <c r="B266" s="82" t="s">
        <v>4408</v>
      </c>
      <c r="C266" s="83">
        <v>2850</v>
      </c>
      <c r="D266" s="83">
        <v>2850</v>
      </c>
      <c r="E266" s="83">
        <v>0</v>
      </c>
      <c r="F266" s="82"/>
    </row>
    <row r="267" spans="1:6" x14ac:dyDescent="0.2">
      <c r="A267" s="25" t="s">
        <v>4883</v>
      </c>
      <c r="B267" s="82" t="s">
        <v>4882</v>
      </c>
      <c r="C267" s="83">
        <v>590.35</v>
      </c>
      <c r="D267" s="83">
        <v>590.35</v>
      </c>
      <c r="E267" s="83">
        <v>0</v>
      </c>
      <c r="F267" s="82"/>
    </row>
    <row r="268" spans="1:6" x14ac:dyDescent="0.2">
      <c r="A268" s="25" t="s">
        <v>4881</v>
      </c>
      <c r="B268" s="82" t="s">
        <v>4880</v>
      </c>
      <c r="C268" s="83">
        <v>1711</v>
      </c>
      <c r="D268" s="83">
        <v>1711</v>
      </c>
      <c r="E268" s="83">
        <v>0</v>
      </c>
      <c r="F268" s="82"/>
    </row>
    <row r="269" spans="1:6" x14ac:dyDescent="0.2">
      <c r="A269" s="25" t="s">
        <v>4879</v>
      </c>
      <c r="B269" s="82" t="s">
        <v>4878</v>
      </c>
      <c r="C269" s="83">
        <v>3895.01</v>
      </c>
      <c r="D269" s="83">
        <v>3895.01</v>
      </c>
      <c r="E269" s="83">
        <v>0</v>
      </c>
      <c r="F269" s="82"/>
    </row>
    <row r="270" spans="1:6" x14ac:dyDescent="0.2">
      <c r="A270" s="25" t="s">
        <v>4877</v>
      </c>
      <c r="B270" s="82" t="s">
        <v>4876</v>
      </c>
      <c r="C270" s="83">
        <v>0.04</v>
      </c>
      <c r="D270" s="83">
        <v>0.04</v>
      </c>
      <c r="E270" s="83">
        <v>0</v>
      </c>
      <c r="F270" s="82"/>
    </row>
    <row r="271" spans="1:6" x14ac:dyDescent="0.2">
      <c r="A271" s="25" t="s">
        <v>4875</v>
      </c>
      <c r="B271" s="82" t="s">
        <v>4874</v>
      </c>
      <c r="C271" s="83">
        <v>4395.01</v>
      </c>
      <c r="D271" s="83">
        <v>4395.01</v>
      </c>
      <c r="E271" s="83">
        <v>0</v>
      </c>
      <c r="F271" s="82"/>
    </row>
    <row r="272" spans="1:6" x14ac:dyDescent="0.2">
      <c r="A272" s="25" t="s">
        <v>4873</v>
      </c>
      <c r="B272" s="82" t="s">
        <v>4872</v>
      </c>
      <c r="C272" s="83">
        <v>0.01</v>
      </c>
      <c r="D272" s="83">
        <v>0.01</v>
      </c>
      <c r="E272" s="83">
        <v>0</v>
      </c>
      <c r="F272" s="82"/>
    </row>
    <row r="273" spans="1:6" x14ac:dyDescent="0.2">
      <c r="A273" s="25" t="s">
        <v>4871</v>
      </c>
      <c r="B273" s="82" t="s">
        <v>4870</v>
      </c>
      <c r="C273" s="83">
        <v>2383</v>
      </c>
      <c r="D273" s="83">
        <v>2383</v>
      </c>
      <c r="E273" s="83">
        <v>0</v>
      </c>
      <c r="F273" s="82"/>
    </row>
    <row r="274" spans="1:6" x14ac:dyDescent="0.2">
      <c r="A274" s="25" t="s">
        <v>4869</v>
      </c>
      <c r="B274" s="82" t="s">
        <v>4868</v>
      </c>
      <c r="C274" s="83">
        <v>23084</v>
      </c>
      <c r="D274" s="83">
        <v>23084</v>
      </c>
      <c r="E274" s="83">
        <v>0</v>
      </c>
      <c r="F274" s="82"/>
    </row>
    <row r="275" spans="1:6" x14ac:dyDescent="0.2">
      <c r="A275" s="25" t="s">
        <v>4867</v>
      </c>
      <c r="B275" s="82" t="s">
        <v>4866</v>
      </c>
      <c r="C275" s="83">
        <v>15080</v>
      </c>
      <c r="D275" s="83">
        <v>15080</v>
      </c>
      <c r="E275" s="83">
        <v>0</v>
      </c>
      <c r="F275" s="82"/>
    </row>
    <row r="276" spans="1:6" x14ac:dyDescent="0.2">
      <c r="A276" s="25" t="s">
        <v>4865</v>
      </c>
      <c r="B276" s="82" t="s">
        <v>4864</v>
      </c>
      <c r="C276" s="83">
        <v>7888</v>
      </c>
      <c r="D276" s="83">
        <v>7888</v>
      </c>
      <c r="E276" s="83">
        <v>0</v>
      </c>
      <c r="F276" s="82"/>
    </row>
    <row r="277" spans="1:6" x14ac:dyDescent="0.2">
      <c r="A277" s="25" t="s">
        <v>4863</v>
      </c>
      <c r="B277" s="82" t="s">
        <v>4862</v>
      </c>
      <c r="C277" s="83">
        <v>962.8</v>
      </c>
      <c r="D277" s="83">
        <v>962.8</v>
      </c>
      <c r="E277" s="83">
        <v>0</v>
      </c>
      <c r="F277" s="82"/>
    </row>
    <row r="278" spans="1:6" x14ac:dyDescent="0.2">
      <c r="A278" s="25" t="s">
        <v>4861</v>
      </c>
      <c r="B278" s="82" t="s">
        <v>4860</v>
      </c>
      <c r="C278" s="83">
        <v>5707.21</v>
      </c>
      <c r="D278" s="83">
        <v>5707.21</v>
      </c>
      <c r="E278" s="83">
        <v>0</v>
      </c>
      <c r="F278" s="82"/>
    </row>
    <row r="279" spans="1:6" x14ac:dyDescent="0.2">
      <c r="A279" s="25" t="s">
        <v>4859</v>
      </c>
      <c r="B279" s="82" t="s">
        <v>4858</v>
      </c>
      <c r="C279" s="83">
        <v>9377.56</v>
      </c>
      <c r="D279" s="83">
        <v>9377.56</v>
      </c>
      <c r="E279" s="83">
        <v>0</v>
      </c>
      <c r="F279" s="82"/>
    </row>
    <row r="280" spans="1:6" x14ac:dyDescent="0.2">
      <c r="A280" s="25" t="s">
        <v>4857</v>
      </c>
      <c r="B280" s="82" t="s">
        <v>4856</v>
      </c>
      <c r="C280" s="83">
        <v>39440</v>
      </c>
      <c r="D280" s="83">
        <v>39440</v>
      </c>
      <c r="E280" s="83">
        <v>0</v>
      </c>
      <c r="F280" s="82"/>
    </row>
    <row r="281" spans="1:6" x14ac:dyDescent="0.2">
      <c r="A281" s="25" t="s">
        <v>4855</v>
      </c>
      <c r="B281" s="82" t="s">
        <v>4854</v>
      </c>
      <c r="C281" s="83">
        <v>9512</v>
      </c>
      <c r="D281" s="83">
        <v>9512</v>
      </c>
      <c r="E281" s="83">
        <v>0</v>
      </c>
      <c r="F281" s="82"/>
    </row>
    <row r="282" spans="1:6" x14ac:dyDescent="0.2">
      <c r="A282" s="25" t="s">
        <v>4853</v>
      </c>
      <c r="B282" s="82" t="s">
        <v>4852</v>
      </c>
      <c r="C282" s="83">
        <v>11943.24</v>
      </c>
      <c r="D282" s="83">
        <v>11943.24</v>
      </c>
      <c r="E282" s="83">
        <v>0</v>
      </c>
      <c r="F282" s="82"/>
    </row>
    <row r="283" spans="1:6" x14ac:dyDescent="0.2">
      <c r="A283" s="25" t="s">
        <v>4851</v>
      </c>
      <c r="B283" s="82" t="s">
        <v>4850</v>
      </c>
      <c r="C283" s="83">
        <v>4593.6000000000004</v>
      </c>
      <c r="D283" s="83">
        <v>4593.6000000000004</v>
      </c>
      <c r="E283" s="83">
        <v>0</v>
      </c>
      <c r="F283" s="82"/>
    </row>
    <row r="284" spans="1:6" x14ac:dyDescent="0.2">
      <c r="A284" s="25" t="s">
        <v>4849</v>
      </c>
      <c r="B284" s="82" t="s">
        <v>4848</v>
      </c>
      <c r="C284" s="83">
        <v>7888</v>
      </c>
      <c r="D284" s="83">
        <v>7888</v>
      </c>
      <c r="E284" s="83">
        <v>0</v>
      </c>
      <c r="F284" s="82"/>
    </row>
    <row r="285" spans="1:6" x14ac:dyDescent="0.2">
      <c r="A285" s="25" t="s">
        <v>4847</v>
      </c>
      <c r="B285" s="82" t="s">
        <v>4846</v>
      </c>
      <c r="C285" s="83">
        <v>10416.799999999999</v>
      </c>
      <c r="D285" s="83">
        <v>10416.799999999999</v>
      </c>
      <c r="E285" s="83">
        <v>0</v>
      </c>
      <c r="F285" s="82"/>
    </row>
    <row r="286" spans="1:6" x14ac:dyDescent="0.2">
      <c r="A286" s="25" t="s">
        <v>4845</v>
      </c>
      <c r="B286" s="82" t="s">
        <v>4844</v>
      </c>
      <c r="C286" s="83">
        <v>10648.8</v>
      </c>
      <c r="D286" s="83">
        <v>10648.8</v>
      </c>
      <c r="E286" s="83">
        <v>0</v>
      </c>
      <c r="F286" s="82"/>
    </row>
    <row r="287" spans="1:6" x14ac:dyDescent="0.2">
      <c r="A287" s="25" t="s">
        <v>4843</v>
      </c>
      <c r="B287" s="82" t="s">
        <v>4842</v>
      </c>
      <c r="C287" s="83">
        <v>10648.8</v>
      </c>
      <c r="D287" s="83">
        <v>10648.8</v>
      </c>
      <c r="E287" s="83">
        <v>0</v>
      </c>
      <c r="F287" s="82"/>
    </row>
    <row r="288" spans="1:6" x14ac:dyDescent="0.2">
      <c r="A288" s="25" t="s">
        <v>4841</v>
      </c>
      <c r="B288" s="82" t="s">
        <v>4840</v>
      </c>
      <c r="C288" s="83">
        <v>14105.6</v>
      </c>
      <c r="D288" s="83">
        <v>14105.6</v>
      </c>
      <c r="E288" s="83">
        <v>0</v>
      </c>
      <c r="F288" s="82"/>
    </row>
    <row r="289" spans="1:6" x14ac:dyDescent="0.2">
      <c r="A289" s="25" t="s">
        <v>4839</v>
      </c>
      <c r="B289" s="82" t="s">
        <v>4838</v>
      </c>
      <c r="C289" s="83">
        <v>2482.4</v>
      </c>
      <c r="D289" s="83">
        <v>2482.4</v>
      </c>
      <c r="E289" s="83">
        <v>0</v>
      </c>
      <c r="F289" s="82"/>
    </row>
    <row r="290" spans="1:6" x14ac:dyDescent="0.2">
      <c r="A290" s="25" t="s">
        <v>4837</v>
      </c>
      <c r="B290" s="82" t="s">
        <v>4836</v>
      </c>
      <c r="C290" s="83">
        <v>4616.8</v>
      </c>
      <c r="D290" s="83">
        <v>4616.8</v>
      </c>
      <c r="E290" s="83">
        <v>0</v>
      </c>
      <c r="F290" s="82"/>
    </row>
    <row r="291" spans="1:6" x14ac:dyDescent="0.2">
      <c r="A291" s="25" t="s">
        <v>4835</v>
      </c>
      <c r="B291" s="82" t="s">
        <v>4834</v>
      </c>
      <c r="C291" s="83">
        <v>3120.4</v>
      </c>
      <c r="D291" s="83">
        <v>3120.4</v>
      </c>
      <c r="E291" s="83">
        <v>0</v>
      </c>
      <c r="F291" s="82"/>
    </row>
    <row r="292" spans="1:6" x14ac:dyDescent="0.2">
      <c r="A292" s="25" t="s">
        <v>4833</v>
      </c>
      <c r="B292" s="82" t="s">
        <v>4832</v>
      </c>
      <c r="C292" s="83">
        <v>24534</v>
      </c>
      <c r="D292" s="83">
        <v>24534</v>
      </c>
      <c r="E292" s="83">
        <v>0</v>
      </c>
      <c r="F292" s="82"/>
    </row>
    <row r="293" spans="1:6" x14ac:dyDescent="0.2">
      <c r="A293" s="25" t="s">
        <v>4831</v>
      </c>
      <c r="B293" s="82" t="s">
        <v>4830</v>
      </c>
      <c r="C293" s="83">
        <v>3306</v>
      </c>
      <c r="D293" s="83">
        <v>3306</v>
      </c>
      <c r="E293" s="83">
        <v>0</v>
      </c>
      <c r="F293" s="82"/>
    </row>
    <row r="294" spans="1:6" x14ac:dyDescent="0.2">
      <c r="A294" s="25" t="s">
        <v>4829</v>
      </c>
      <c r="B294" s="82" t="s">
        <v>4828</v>
      </c>
      <c r="C294" s="83">
        <v>3683</v>
      </c>
      <c r="D294" s="83">
        <v>3683</v>
      </c>
      <c r="E294" s="83">
        <v>0</v>
      </c>
      <c r="F294" s="82"/>
    </row>
    <row r="295" spans="1:6" x14ac:dyDescent="0.2">
      <c r="A295" s="25" t="s">
        <v>4827</v>
      </c>
      <c r="B295" s="82" t="s">
        <v>4826</v>
      </c>
      <c r="C295" s="83">
        <v>12133.6</v>
      </c>
      <c r="D295" s="83">
        <v>12133.6</v>
      </c>
      <c r="E295" s="83">
        <v>0</v>
      </c>
      <c r="F295" s="82"/>
    </row>
    <row r="296" spans="1:6" x14ac:dyDescent="0.2">
      <c r="A296" s="25" t="s">
        <v>4825</v>
      </c>
      <c r="B296" s="82" t="s">
        <v>4824</v>
      </c>
      <c r="C296" s="83">
        <v>10834.4</v>
      </c>
      <c r="D296" s="83">
        <v>10834.4</v>
      </c>
      <c r="E296" s="83">
        <v>0</v>
      </c>
      <c r="F296" s="82"/>
    </row>
    <row r="297" spans="1:6" x14ac:dyDescent="0.2">
      <c r="A297" s="25" t="s">
        <v>4823</v>
      </c>
      <c r="B297" s="82" t="s">
        <v>4822</v>
      </c>
      <c r="C297" s="83">
        <v>12973.44</v>
      </c>
      <c r="D297" s="83">
        <v>12973.44</v>
      </c>
      <c r="E297" s="83">
        <v>0</v>
      </c>
      <c r="F297" s="82"/>
    </row>
    <row r="298" spans="1:6" x14ac:dyDescent="0.2">
      <c r="A298" s="25" t="s">
        <v>4821</v>
      </c>
      <c r="B298" s="82" t="s">
        <v>4820</v>
      </c>
      <c r="C298" s="83">
        <v>2780.52</v>
      </c>
      <c r="D298" s="83">
        <v>2780.52</v>
      </c>
      <c r="E298" s="83">
        <v>0</v>
      </c>
      <c r="F298" s="82"/>
    </row>
    <row r="299" spans="1:6" x14ac:dyDescent="0.2">
      <c r="A299" s="25" t="s">
        <v>4819</v>
      </c>
      <c r="B299" s="82" t="s">
        <v>4818</v>
      </c>
      <c r="C299" s="83">
        <v>3132.17</v>
      </c>
      <c r="D299" s="83">
        <v>3132.17</v>
      </c>
      <c r="E299" s="83">
        <v>0</v>
      </c>
      <c r="F299" s="82"/>
    </row>
    <row r="300" spans="1:6" x14ac:dyDescent="0.2">
      <c r="A300" s="25" t="s">
        <v>4817</v>
      </c>
      <c r="B300" s="82" t="s">
        <v>4816</v>
      </c>
      <c r="C300" s="83">
        <v>19121.439999999999</v>
      </c>
      <c r="D300" s="83">
        <v>19121.439999999999</v>
      </c>
      <c r="E300" s="83">
        <v>0</v>
      </c>
      <c r="F300" s="82"/>
    </row>
    <row r="301" spans="1:6" x14ac:dyDescent="0.2">
      <c r="A301" s="25" t="s">
        <v>4815</v>
      </c>
      <c r="B301" s="82" t="s">
        <v>4814</v>
      </c>
      <c r="C301" s="83">
        <v>27360</v>
      </c>
      <c r="D301" s="83">
        <v>27360</v>
      </c>
      <c r="E301" s="83">
        <v>0</v>
      </c>
      <c r="F301" s="82"/>
    </row>
    <row r="302" spans="1:6" x14ac:dyDescent="0.2">
      <c r="A302" s="25" t="s">
        <v>4813</v>
      </c>
      <c r="B302" s="82" t="s">
        <v>4812</v>
      </c>
      <c r="C302" s="83">
        <v>8640</v>
      </c>
      <c r="D302" s="83">
        <v>8640</v>
      </c>
      <c r="E302" s="83">
        <v>0</v>
      </c>
      <c r="F302" s="82"/>
    </row>
    <row r="303" spans="1:6" x14ac:dyDescent="0.2">
      <c r="A303" s="25" t="s">
        <v>4811</v>
      </c>
      <c r="B303" s="82" t="s">
        <v>4810</v>
      </c>
      <c r="C303" s="83">
        <v>1584</v>
      </c>
      <c r="D303" s="83">
        <v>1584</v>
      </c>
      <c r="E303" s="83">
        <v>0</v>
      </c>
      <c r="F303" s="82"/>
    </row>
    <row r="304" spans="1:6" x14ac:dyDescent="0.2">
      <c r="A304" s="25" t="s">
        <v>4809</v>
      </c>
      <c r="B304" s="82" t="s">
        <v>4808</v>
      </c>
      <c r="C304" s="83">
        <v>49972.800000000003</v>
      </c>
      <c r="D304" s="83">
        <v>49972.800000000003</v>
      </c>
      <c r="E304" s="83">
        <v>0</v>
      </c>
      <c r="F304" s="82"/>
    </row>
    <row r="305" spans="1:6" x14ac:dyDescent="0.2">
      <c r="A305" s="25" t="s">
        <v>4807</v>
      </c>
      <c r="B305" s="82" t="s">
        <v>4806</v>
      </c>
      <c r="C305" s="83">
        <v>15080</v>
      </c>
      <c r="D305" s="83">
        <v>15080</v>
      </c>
      <c r="E305" s="83">
        <v>0</v>
      </c>
      <c r="F305" s="82"/>
    </row>
    <row r="306" spans="1:6" x14ac:dyDescent="0.2">
      <c r="A306" s="25" t="s">
        <v>4805</v>
      </c>
      <c r="B306" s="82" t="s">
        <v>4804</v>
      </c>
      <c r="C306" s="83">
        <v>9651.2000000000007</v>
      </c>
      <c r="D306" s="83">
        <v>9651.2000000000007</v>
      </c>
      <c r="E306" s="83">
        <v>0</v>
      </c>
      <c r="F306" s="82"/>
    </row>
    <row r="307" spans="1:6" x14ac:dyDescent="0.2">
      <c r="A307" s="25" t="s">
        <v>4803</v>
      </c>
      <c r="B307" s="82" t="s">
        <v>4802</v>
      </c>
      <c r="C307" s="83">
        <v>27434</v>
      </c>
      <c r="D307" s="83">
        <v>27434</v>
      </c>
      <c r="E307" s="83">
        <v>0</v>
      </c>
      <c r="F307" s="82"/>
    </row>
    <row r="308" spans="1:6" x14ac:dyDescent="0.2">
      <c r="A308" s="25" t="s">
        <v>4801</v>
      </c>
      <c r="B308" s="82" t="s">
        <v>4800</v>
      </c>
      <c r="C308" s="83">
        <v>13972.2</v>
      </c>
      <c r="D308" s="83">
        <v>13972.2</v>
      </c>
      <c r="E308" s="83">
        <v>0</v>
      </c>
      <c r="F308" s="82"/>
    </row>
    <row r="309" spans="1:6" x14ac:dyDescent="0.2">
      <c r="A309" s="25" t="s">
        <v>4799</v>
      </c>
      <c r="B309" s="82" t="s">
        <v>4798</v>
      </c>
      <c r="C309" s="83">
        <v>9314.7999999999993</v>
      </c>
      <c r="D309" s="83">
        <v>9314.7999999999993</v>
      </c>
      <c r="E309" s="83">
        <v>0</v>
      </c>
      <c r="F309" s="82"/>
    </row>
    <row r="310" spans="1:6" x14ac:dyDescent="0.2">
      <c r="A310" s="25" t="s">
        <v>4797</v>
      </c>
      <c r="B310" s="82" t="s">
        <v>4796</v>
      </c>
      <c r="C310" s="83">
        <v>9280</v>
      </c>
      <c r="D310" s="83">
        <v>9280</v>
      </c>
      <c r="E310" s="83">
        <v>0</v>
      </c>
      <c r="F310" s="82"/>
    </row>
    <row r="311" spans="1:6" x14ac:dyDescent="0.2">
      <c r="A311" s="25" t="s">
        <v>4795</v>
      </c>
      <c r="B311" s="82" t="s">
        <v>4794</v>
      </c>
      <c r="C311" s="83">
        <v>9280</v>
      </c>
      <c r="D311" s="83">
        <v>9280</v>
      </c>
      <c r="E311" s="83">
        <v>0</v>
      </c>
      <c r="F311" s="82"/>
    </row>
    <row r="312" spans="1:6" x14ac:dyDescent="0.2">
      <c r="A312" s="25" t="s">
        <v>4793</v>
      </c>
      <c r="B312" s="82" t="s">
        <v>4792</v>
      </c>
      <c r="C312" s="83">
        <v>4640</v>
      </c>
      <c r="D312" s="83">
        <v>4640</v>
      </c>
      <c r="E312" s="83">
        <v>0</v>
      </c>
      <c r="F312" s="82"/>
    </row>
    <row r="313" spans="1:6" x14ac:dyDescent="0.2">
      <c r="A313" s="25" t="s">
        <v>4791</v>
      </c>
      <c r="B313" s="82" t="s">
        <v>4790</v>
      </c>
      <c r="C313" s="83">
        <v>99733.32</v>
      </c>
      <c r="D313" s="83">
        <v>99733.32</v>
      </c>
      <c r="E313" s="83">
        <v>0</v>
      </c>
      <c r="F313" s="82"/>
    </row>
    <row r="314" spans="1:6" x14ac:dyDescent="0.2">
      <c r="A314" s="25" t="s">
        <v>4789</v>
      </c>
      <c r="B314" s="82" t="s">
        <v>4788</v>
      </c>
      <c r="C314" s="83">
        <v>6171.2</v>
      </c>
      <c r="D314" s="83">
        <v>6171.2</v>
      </c>
      <c r="E314" s="83">
        <v>0</v>
      </c>
      <c r="F314" s="82"/>
    </row>
    <row r="315" spans="1:6" x14ac:dyDescent="0.2">
      <c r="A315" s="25" t="s">
        <v>4787</v>
      </c>
      <c r="B315" s="82" t="s">
        <v>4786</v>
      </c>
      <c r="C315" s="83">
        <v>6171.2</v>
      </c>
      <c r="D315" s="83">
        <v>6171.2</v>
      </c>
      <c r="E315" s="83">
        <v>0</v>
      </c>
      <c r="F315" s="82"/>
    </row>
    <row r="316" spans="1:6" x14ac:dyDescent="0.2">
      <c r="A316" s="25" t="s">
        <v>4785</v>
      </c>
      <c r="B316" s="82" t="s">
        <v>4781</v>
      </c>
      <c r="C316" s="83">
        <v>3932.4</v>
      </c>
      <c r="D316" s="83">
        <v>3932.4</v>
      </c>
      <c r="E316" s="83">
        <v>0</v>
      </c>
      <c r="F316" s="82"/>
    </row>
    <row r="317" spans="1:6" x14ac:dyDescent="0.2">
      <c r="A317" s="25" t="s">
        <v>4784</v>
      </c>
      <c r="B317" s="82" t="s">
        <v>4781</v>
      </c>
      <c r="C317" s="83">
        <v>3932.4</v>
      </c>
      <c r="D317" s="83">
        <v>3932.4</v>
      </c>
      <c r="E317" s="83">
        <v>0</v>
      </c>
      <c r="F317" s="82"/>
    </row>
    <row r="318" spans="1:6" x14ac:dyDescent="0.2">
      <c r="A318" s="25" t="s">
        <v>4783</v>
      </c>
      <c r="B318" s="82" t="s">
        <v>4781</v>
      </c>
      <c r="C318" s="83">
        <v>3932.4</v>
      </c>
      <c r="D318" s="83">
        <v>3932.4</v>
      </c>
      <c r="E318" s="83">
        <v>0</v>
      </c>
      <c r="F318" s="82"/>
    </row>
    <row r="319" spans="1:6" x14ac:dyDescent="0.2">
      <c r="A319" s="25" t="s">
        <v>4782</v>
      </c>
      <c r="B319" s="82" t="s">
        <v>4781</v>
      </c>
      <c r="C319" s="83">
        <v>3932.4</v>
      </c>
      <c r="D319" s="83">
        <v>3932.4</v>
      </c>
      <c r="E319" s="83">
        <v>0</v>
      </c>
      <c r="F319" s="82"/>
    </row>
    <row r="320" spans="1:6" x14ac:dyDescent="0.2">
      <c r="A320" s="25" t="s">
        <v>4780</v>
      </c>
      <c r="B320" s="82" t="s">
        <v>4779</v>
      </c>
      <c r="C320" s="83">
        <v>1537</v>
      </c>
      <c r="D320" s="83">
        <v>1537</v>
      </c>
      <c r="E320" s="83">
        <v>0</v>
      </c>
      <c r="F320" s="82"/>
    </row>
    <row r="321" spans="1:6" x14ac:dyDescent="0.2">
      <c r="A321" s="25" t="s">
        <v>4778</v>
      </c>
      <c r="B321" s="82" t="s">
        <v>4777</v>
      </c>
      <c r="C321" s="83">
        <v>1537</v>
      </c>
      <c r="D321" s="83">
        <v>1537</v>
      </c>
      <c r="E321" s="83">
        <v>0</v>
      </c>
      <c r="F321" s="82"/>
    </row>
    <row r="322" spans="1:6" x14ac:dyDescent="0.2">
      <c r="A322" s="25" t="s">
        <v>4776</v>
      </c>
      <c r="B322" s="82" t="s">
        <v>4774</v>
      </c>
      <c r="C322" s="83">
        <v>2557.8000000000002</v>
      </c>
      <c r="D322" s="83">
        <v>2557.8000000000002</v>
      </c>
      <c r="E322" s="83">
        <v>0</v>
      </c>
      <c r="F322" s="82"/>
    </row>
    <row r="323" spans="1:6" x14ac:dyDescent="0.2">
      <c r="A323" s="25" t="s">
        <v>4775</v>
      </c>
      <c r="B323" s="82" t="s">
        <v>4774</v>
      </c>
      <c r="C323" s="83">
        <v>2557.8000000000002</v>
      </c>
      <c r="D323" s="83">
        <v>2557.8000000000002</v>
      </c>
      <c r="E323" s="83">
        <v>0</v>
      </c>
      <c r="F323" s="82"/>
    </row>
    <row r="324" spans="1:6" x14ac:dyDescent="0.2">
      <c r="A324" s="25" t="s">
        <v>4773</v>
      </c>
      <c r="B324" s="82" t="s">
        <v>4771</v>
      </c>
      <c r="C324" s="83">
        <v>5655</v>
      </c>
      <c r="D324" s="83">
        <v>5655</v>
      </c>
      <c r="E324" s="83">
        <v>0</v>
      </c>
      <c r="F324" s="82"/>
    </row>
    <row r="325" spans="1:6" x14ac:dyDescent="0.2">
      <c r="A325" s="25" t="s">
        <v>4772</v>
      </c>
      <c r="B325" s="82" t="s">
        <v>4771</v>
      </c>
      <c r="C325" s="83">
        <v>5655</v>
      </c>
      <c r="D325" s="83">
        <v>5655</v>
      </c>
      <c r="E325" s="83">
        <v>0</v>
      </c>
      <c r="F325" s="82"/>
    </row>
    <row r="326" spans="1:6" x14ac:dyDescent="0.2">
      <c r="A326" s="25" t="s">
        <v>4770</v>
      </c>
      <c r="B326" s="82" t="s">
        <v>4769</v>
      </c>
      <c r="C326" s="83">
        <v>2708.6</v>
      </c>
      <c r="D326" s="83">
        <v>2708.6</v>
      </c>
      <c r="E326" s="83">
        <v>0</v>
      </c>
      <c r="F326" s="82"/>
    </row>
    <row r="327" spans="1:6" x14ac:dyDescent="0.2">
      <c r="A327" s="25" t="s">
        <v>4768</v>
      </c>
      <c r="B327" s="82" t="s">
        <v>4765</v>
      </c>
      <c r="C327" s="83">
        <v>2708.6</v>
      </c>
      <c r="D327" s="83">
        <v>2708.6</v>
      </c>
      <c r="E327" s="83">
        <v>0</v>
      </c>
      <c r="F327" s="82"/>
    </row>
    <row r="328" spans="1:6" x14ac:dyDescent="0.2">
      <c r="A328" s="25" t="s">
        <v>4767</v>
      </c>
      <c r="B328" s="82" t="s">
        <v>4765</v>
      </c>
      <c r="C328" s="83">
        <v>2708.6</v>
      </c>
      <c r="D328" s="83">
        <v>2708.6</v>
      </c>
      <c r="E328" s="83">
        <v>0</v>
      </c>
      <c r="F328" s="82"/>
    </row>
    <row r="329" spans="1:6" x14ac:dyDescent="0.2">
      <c r="A329" s="25" t="s">
        <v>4766</v>
      </c>
      <c r="B329" s="82" t="s">
        <v>4765</v>
      </c>
      <c r="C329" s="83">
        <v>2708.4</v>
      </c>
      <c r="D329" s="83">
        <v>2708.4</v>
      </c>
      <c r="E329" s="83">
        <v>0</v>
      </c>
      <c r="F329" s="82"/>
    </row>
    <row r="330" spans="1:6" x14ac:dyDescent="0.2">
      <c r="A330" s="25" t="s">
        <v>4764</v>
      </c>
      <c r="B330" s="82" t="s">
        <v>4760</v>
      </c>
      <c r="C330" s="83">
        <v>348</v>
      </c>
      <c r="D330" s="83">
        <v>348</v>
      </c>
      <c r="E330" s="83">
        <v>0</v>
      </c>
      <c r="F330" s="82"/>
    </row>
    <row r="331" spans="1:6" x14ac:dyDescent="0.2">
      <c r="A331" s="25" t="s">
        <v>4763</v>
      </c>
      <c r="B331" s="82" t="s">
        <v>4760</v>
      </c>
      <c r="C331" s="83">
        <v>348</v>
      </c>
      <c r="D331" s="83">
        <v>348</v>
      </c>
      <c r="E331" s="83">
        <v>0</v>
      </c>
      <c r="F331" s="82"/>
    </row>
    <row r="332" spans="1:6" x14ac:dyDescent="0.2">
      <c r="A332" s="25" t="s">
        <v>4762</v>
      </c>
      <c r="B332" s="82" t="s">
        <v>4760</v>
      </c>
      <c r="C332" s="83">
        <v>348</v>
      </c>
      <c r="D332" s="83">
        <v>348</v>
      </c>
      <c r="E332" s="83">
        <v>0</v>
      </c>
      <c r="F332" s="82"/>
    </row>
    <row r="333" spans="1:6" x14ac:dyDescent="0.2">
      <c r="A333" s="25" t="s">
        <v>4761</v>
      </c>
      <c r="B333" s="82" t="s">
        <v>4760</v>
      </c>
      <c r="C333" s="83">
        <v>348</v>
      </c>
      <c r="D333" s="83">
        <v>348</v>
      </c>
      <c r="E333" s="83">
        <v>0</v>
      </c>
      <c r="F333" s="82"/>
    </row>
    <row r="334" spans="1:6" x14ac:dyDescent="0.2">
      <c r="A334" s="25" t="s">
        <v>4759</v>
      </c>
      <c r="B334" s="82" t="s">
        <v>4755</v>
      </c>
      <c r="C334" s="83">
        <v>810.84</v>
      </c>
      <c r="D334" s="83">
        <v>810.84</v>
      </c>
      <c r="E334" s="83">
        <v>0</v>
      </c>
      <c r="F334" s="82"/>
    </row>
    <row r="335" spans="1:6" x14ac:dyDescent="0.2">
      <c r="A335" s="25" t="s">
        <v>4758</v>
      </c>
      <c r="B335" s="82" t="s">
        <v>4755</v>
      </c>
      <c r="C335" s="83">
        <v>810.84</v>
      </c>
      <c r="D335" s="83">
        <v>810.84</v>
      </c>
      <c r="E335" s="83">
        <v>0</v>
      </c>
      <c r="F335" s="82"/>
    </row>
    <row r="336" spans="1:6" x14ac:dyDescent="0.2">
      <c r="A336" s="25" t="s">
        <v>4757</v>
      </c>
      <c r="B336" s="82" t="s">
        <v>4755</v>
      </c>
      <c r="C336" s="83">
        <v>810.84</v>
      </c>
      <c r="D336" s="83">
        <v>810.84</v>
      </c>
      <c r="E336" s="83">
        <v>0</v>
      </c>
      <c r="F336" s="82"/>
    </row>
    <row r="337" spans="1:6" x14ac:dyDescent="0.2">
      <c r="A337" s="25" t="s">
        <v>4756</v>
      </c>
      <c r="B337" s="82" t="s">
        <v>4755</v>
      </c>
      <c r="C337" s="83">
        <v>810.84</v>
      </c>
      <c r="D337" s="83">
        <v>810.84</v>
      </c>
      <c r="E337" s="83">
        <v>0</v>
      </c>
      <c r="F337" s="82"/>
    </row>
    <row r="338" spans="1:6" x14ac:dyDescent="0.2">
      <c r="A338" s="25" t="s">
        <v>4754</v>
      </c>
      <c r="B338" s="82" t="s">
        <v>4750</v>
      </c>
      <c r="C338" s="83">
        <v>4396.3999999999996</v>
      </c>
      <c r="D338" s="83">
        <v>4396.3999999999996</v>
      </c>
      <c r="E338" s="83">
        <v>0</v>
      </c>
      <c r="F338" s="82"/>
    </row>
    <row r="339" spans="1:6" x14ac:dyDescent="0.2">
      <c r="A339" s="25" t="s">
        <v>4753</v>
      </c>
      <c r="B339" s="82" t="s">
        <v>4750</v>
      </c>
      <c r="C339" s="83">
        <v>4396.3999999999996</v>
      </c>
      <c r="D339" s="83">
        <v>4396.3999999999996</v>
      </c>
      <c r="E339" s="83">
        <v>0</v>
      </c>
      <c r="F339" s="82"/>
    </row>
    <row r="340" spans="1:6" x14ac:dyDescent="0.2">
      <c r="A340" s="25" t="s">
        <v>4752</v>
      </c>
      <c r="B340" s="82" t="s">
        <v>4750</v>
      </c>
      <c r="C340" s="83">
        <v>4396.3999999999996</v>
      </c>
      <c r="D340" s="83">
        <v>4396.3999999999996</v>
      </c>
      <c r="E340" s="83">
        <v>0</v>
      </c>
      <c r="F340" s="82"/>
    </row>
    <row r="341" spans="1:6" x14ac:dyDescent="0.2">
      <c r="A341" s="25" t="s">
        <v>4751</v>
      </c>
      <c r="B341" s="82" t="s">
        <v>4750</v>
      </c>
      <c r="C341" s="83">
        <v>4396.3999999999996</v>
      </c>
      <c r="D341" s="83">
        <v>4396.3999999999996</v>
      </c>
      <c r="E341" s="83">
        <v>0</v>
      </c>
      <c r="F341" s="82"/>
    </row>
    <row r="342" spans="1:6" x14ac:dyDescent="0.2">
      <c r="A342" s="25" t="s">
        <v>4749</v>
      </c>
      <c r="B342" s="82" t="s">
        <v>4748</v>
      </c>
      <c r="C342" s="83">
        <v>1090.4000000000001</v>
      </c>
      <c r="D342" s="83">
        <v>1090.4000000000001</v>
      </c>
      <c r="E342" s="83">
        <v>0</v>
      </c>
      <c r="F342" s="82"/>
    </row>
    <row r="343" spans="1:6" x14ac:dyDescent="0.2">
      <c r="A343" s="25" t="s">
        <v>4747</v>
      </c>
      <c r="B343" s="82" t="s">
        <v>4746</v>
      </c>
      <c r="C343" s="83">
        <v>1090.4000000000001</v>
      </c>
      <c r="D343" s="83">
        <v>1090.4000000000001</v>
      </c>
      <c r="E343" s="83">
        <v>0</v>
      </c>
      <c r="F343" s="82"/>
    </row>
    <row r="344" spans="1:6" x14ac:dyDescent="0.2">
      <c r="A344" s="25" t="s">
        <v>4745</v>
      </c>
      <c r="B344" s="82" t="s">
        <v>4744</v>
      </c>
      <c r="C344" s="83">
        <v>7250</v>
      </c>
      <c r="D344" s="83">
        <v>7250</v>
      </c>
      <c r="E344" s="83">
        <v>0</v>
      </c>
      <c r="F344" s="82"/>
    </row>
    <row r="345" spans="1:6" x14ac:dyDescent="0.2">
      <c r="A345" s="25" t="s">
        <v>4743</v>
      </c>
      <c r="B345" s="82" t="s">
        <v>4742</v>
      </c>
      <c r="C345" s="83">
        <v>3166.8</v>
      </c>
      <c r="D345" s="83">
        <v>3166.8</v>
      </c>
      <c r="E345" s="83">
        <v>0</v>
      </c>
      <c r="F345" s="82"/>
    </row>
    <row r="346" spans="1:6" x14ac:dyDescent="0.2">
      <c r="A346" s="25" t="s">
        <v>4741</v>
      </c>
      <c r="B346" s="82" t="s">
        <v>4732</v>
      </c>
      <c r="C346" s="83">
        <v>8642</v>
      </c>
      <c r="D346" s="83">
        <v>8642</v>
      </c>
      <c r="E346" s="83">
        <v>0</v>
      </c>
      <c r="F346" s="82"/>
    </row>
    <row r="347" spans="1:6" x14ac:dyDescent="0.2">
      <c r="A347" s="25" t="s">
        <v>4740</v>
      </c>
      <c r="B347" s="82" t="s">
        <v>4732</v>
      </c>
      <c r="C347" s="83">
        <v>8642</v>
      </c>
      <c r="D347" s="83">
        <v>8642</v>
      </c>
      <c r="E347" s="83">
        <v>0</v>
      </c>
      <c r="F347" s="82"/>
    </row>
    <row r="348" spans="1:6" x14ac:dyDescent="0.2">
      <c r="A348" s="25" t="s">
        <v>4739</v>
      </c>
      <c r="B348" s="82" t="s">
        <v>4732</v>
      </c>
      <c r="C348" s="83">
        <v>8642</v>
      </c>
      <c r="D348" s="83">
        <v>8642</v>
      </c>
      <c r="E348" s="83">
        <v>0</v>
      </c>
      <c r="F348" s="82"/>
    </row>
    <row r="349" spans="1:6" x14ac:dyDescent="0.2">
      <c r="A349" s="25" t="s">
        <v>4738</v>
      </c>
      <c r="B349" s="82" t="s">
        <v>4732</v>
      </c>
      <c r="C349" s="83">
        <v>8642</v>
      </c>
      <c r="D349" s="83">
        <v>8642</v>
      </c>
      <c r="E349" s="83">
        <v>0</v>
      </c>
      <c r="F349" s="82"/>
    </row>
    <row r="350" spans="1:6" x14ac:dyDescent="0.2">
      <c r="A350" s="25" t="s">
        <v>4737</v>
      </c>
      <c r="B350" s="82" t="s">
        <v>4732</v>
      </c>
      <c r="C350" s="83">
        <v>8642</v>
      </c>
      <c r="D350" s="83">
        <v>8642</v>
      </c>
      <c r="E350" s="83">
        <v>0</v>
      </c>
      <c r="F350" s="82"/>
    </row>
    <row r="351" spans="1:6" x14ac:dyDescent="0.2">
      <c r="A351" s="25" t="s">
        <v>4736</v>
      </c>
      <c r="B351" s="82" t="s">
        <v>4732</v>
      </c>
      <c r="C351" s="83">
        <v>8642</v>
      </c>
      <c r="D351" s="83">
        <v>8642</v>
      </c>
      <c r="E351" s="83">
        <v>0</v>
      </c>
      <c r="F351" s="82"/>
    </row>
    <row r="352" spans="1:6" x14ac:dyDescent="0.2">
      <c r="A352" s="25" t="s">
        <v>4735</v>
      </c>
      <c r="B352" s="82" t="s">
        <v>4732</v>
      </c>
      <c r="C352" s="83">
        <v>8642</v>
      </c>
      <c r="D352" s="83">
        <v>8642</v>
      </c>
      <c r="E352" s="83">
        <v>0</v>
      </c>
      <c r="F352" s="82"/>
    </row>
    <row r="353" spans="1:6" x14ac:dyDescent="0.2">
      <c r="A353" s="25" t="s">
        <v>4734</v>
      </c>
      <c r="B353" s="82" t="s">
        <v>4732</v>
      </c>
      <c r="C353" s="83">
        <v>8642</v>
      </c>
      <c r="D353" s="83">
        <v>8642</v>
      </c>
      <c r="E353" s="83">
        <v>0</v>
      </c>
      <c r="F353" s="82"/>
    </row>
    <row r="354" spans="1:6" x14ac:dyDescent="0.2">
      <c r="A354" s="25" t="s">
        <v>4733</v>
      </c>
      <c r="B354" s="82" t="s">
        <v>4732</v>
      </c>
      <c r="C354" s="83">
        <v>8642</v>
      </c>
      <c r="D354" s="83">
        <v>8642</v>
      </c>
      <c r="E354" s="83">
        <v>0</v>
      </c>
      <c r="F354" s="82"/>
    </row>
    <row r="355" spans="1:6" x14ac:dyDescent="0.2">
      <c r="A355" s="25" t="s">
        <v>4731</v>
      </c>
      <c r="B355" s="82" t="s">
        <v>4728</v>
      </c>
      <c r="C355" s="83">
        <v>4141.2</v>
      </c>
      <c r="D355" s="83">
        <v>4141.2</v>
      </c>
      <c r="E355" s="83">
        <v>0</v>
      </c>
      <c r="F355" s="82"/>
    </row>
    <row r="356" spans="1:6" x14ac:dyDescent="0.2">
      <c r="A356" s="25" t="s">
        <v>4730</v>
      </c>
      <c r="B356" s="82" t="s">
        <v>4728</v>
      </c>
      <c r="C356" s="83">
        <v>4141.2</v>
      </c>
      <c r="D356" s="83">
        <v>4141.2</v>
      </c>
      <c r="E356" s="83">
        <v>0</v>
      </c>
      <c r="F356" s="82"/>
    </row>
    <row r="357" spans="1:6" x14ac:dyDescent="0.2">
      <c r="A357" s="25" t="s">
        <v>4729</v>
      </c>
      <c r="B357" s="82" t="s">
        <v>4728</v>
      </c>
      <c r="C357" s="83">
        <v>4141.2</v>
      </c>
      <c r="D357" s="83">
        <v>4141.2</v>
      </c>
      <c r="E357" s="83">
        <v>0</v>
      </c>
      <c r="F357" s="82"/>
    </row>
    <row r="358" spans="1:6" x14ac:dyDescent="0.2">
      <c r="A358" s="25" t="s">
        <v>4727</v>
      </c>
      <c r="B358" s="82" t="s">
        <v>4726</v>
      </c>
      <c r="C358" s="83">
        <v>3683</v>
      </c>
      <c r="D358" s="83">
        <v>3683</v>
      </c>
      <c r="E358" s="83">
        <v>0</v>
      </c>
      <c r="F358" s="82"/>
    </row>
    <row r="359" spans="1:6" x14ac:dyDescent="0.2">
      <c r="A359" s="25" t="s">
        <v>4725</v>
      </c>
      <c r="B359" s="82" t="s">
        <v>4722</v>
      </c>
      <c r="C359" s="83">
        <v>926.84</v>
      </c>
      <c r="D359" s="83">
        <v>926.84</v>
      </c>
      <c r="E359" s="83">
        <v>0</v>
      </c>
      <c r="F359" s="82"/>
    </row>
    <row r="360" spans="1:6" x14ac:dyDescent="0.2">
      <c r="A360" s="25" t="s">
        <v>4724</v>
      </c>
      <c r="B360" s="82" t="s">
        <v>4722</v>
      </c>
      <c r="C360" s="83">
        <v>926.84</v>
      </c>
      <c r="D360" s="83">
        <v>926.84</v>
      </c>
      <c r="E360" s="83">
        <v>0</v>
      </c>
      <c r="F360" s="82"/>
    </row>
    <row r="361" spans="1:6" x14ac:dyDescent="0.2">
      <c r="A361" s="25" t="s">
        <v>4723</v>
      </c>
      <c r="B361" s="82" t="s">
        <v>4722</v>
      </c>
      <c r="C361" s="83">
        <v>926.84</v>
      </c>
      <c r="D361" s="83">
        <v>926.84</v>
      </c>
      <c r="E361" s="83">
        <v>0</v>
      </c>
      <c r="F361" s="82"/>
    </row>
    <row r="362" spans="1:6" x14ac:dyDescent="0.2">
      <c r="A362" s="25" t="s">
        <v>4721</v>
      </c>
      <c r="B362" s="82" t="s">
        <v>4719</v>
      </c>
      <c r="C362" s="83">
        <v>6177</v>
      </c>
      <c r="D362" s="83">
        <v>6177</v>
      </c>
      <c r="E362" s="83">
        <v>0</v>
      </c>
      <c r="F362" s="82"/>
    </row>
    <row r="363" spans="1:6" x14ac:dyDescent="0.2">
      <c r="A363" s="25" t="s">
        <v>4720</v>
      </c>
      <c r="B363" s="82" t="s">
        <v>4719</v>
      </c>
      <c r="C363" s="83">
        <v>6177</v>
      </c>
      <c r="D363" s="83">
        <v>6177</v>
      </c>
      <c r="E363" s="83">
        <v>0</v>
      </c>
      <c r="F363" s="82"/>
    </row>
    <row r="364" spans="1:6" x14ac:dyDescent="0.2">
      <c r="A364" s="25" t="s">
        <v>4718</v>
      </c>
      <c r="B364" s="82" t="s">
        <v>4717</v>
      </c>
      <c r="C364" s="83">
        <v>16019.6</v>
      </c>
      <c r="D364" s="83">
        <v>16019.6</v>
      </c>
      <c r="E364" s="83">
        <v>0</v>
      </c>
      <c r="F364" s="82"/>
    </row>
    <row r="365" spans="1:6" x14ac:dyDescent="0.2">
      <c r="A365" s="25" t="s">
        <v>4716</v>
      </c>
      <c r="B365" s="82" t="s">
        <v>4714</v>
      </c>
      <c r="C365" s="83">
        <v>16019.6</v>
      </c>
      <c r="D365" s="83">
        <v>16019.6</v>
      </c>
      <c r="E365" s="83">
        <v>0</v>
      </c>
      <c r="F365" s="82"/>
    </row>
    <row r="366" spans="1:6" x14ac:dyDescent="0.2">
      <c r="A366" s="25" t="s">
        <v>4715</v>
      </c>
      <c r="B366" s="82" t="s">
        <v>4714</v>
      </c>
      <c r="C366" s="83">
        <v>16019.6</v>
      </c>
      <c r="D366" s="83">
        <v>16019.6</v>
      </c>
      <c r="E366" s="83">
        <v>0</v>
      </c>
      <c r="F366" s="82"/>
    </row>
    <row r="367" spans="1:6" x14ac:dyDescent="0.2">
      <c r="A367" s="25" t="s">
        <v>4713</v>
      </c>
      <c r="B367" s="82" t="s">
        <v>4710</v>
      </c>
      <c r="C367" s="83">
        <v>7145.6</v>
      </c>
      <c r="D367" s="83">
        <v>7145.6</v>
      </c>
      <c r="E367" s="83">
        <v>0</v>
      </c>
      <c r="F367" s="82"/>
    </row>
    <row r="368" spans="1:6" x14ac:dyDescent="0.2">
      <c r="A368" s="25" t="s">
        <v>4712</v>
      </c>
      <c r="B368" s="82" t="s">
        <v>4710</v>
      </c>
      <c r="C368" s="83">
        <v>7145.6</v>
      </c>
      <c r="D368" s="83">
        <v>7145.6</v>
      </c>
      <c r="E368" s="83">
        <v>0</v>
      </c>
      <c r="F368" s="82"/>
    </row>
    <row r="369" spans="1:6" x14ac:dyDescent="0.2">
      <c r="A369" s="25" t="s">
        <v>4711</v>
      </c>
      <c r="B369" s="82" t="s">
        <v>4710</v>
      </c>
      <c r="C369" s="83">
        <v>7145.6</v>
      </c>
      <c r="D369" s="83">
        <v>7145.6</v>
      </c>
      <c r="E369" s="83">
        <v>0</v>
      </c>
      <c r="F369" s="82"/>
    </row>
    <row r="370" spans="1:6" x14ac:dyDescent="0.2">
      <c r="A370" s="25" t="s">
        <v>4709</v>
      </c>
      <c r="B370" s="82" t="s">
        <v>4706</v>
      </c>
      <c r="C370" s="83">
        <v>4118</v>
      </c>
      <c r="D370" s="83">
        <v>4118</v>
      </c>
      <c r="E370" s="83">
        <v>0</v>
      </c>
      <c r="F370" s="82"/>
    </row>
    <row r="371" spans="1:6" x14ac:dyDescent="0.2">
      <c r="A371" s="25" t="s">
        <v>4708</v>
      </c>
      <c r="B371" s="82" t="s">
        <v>4706</v>
      </c>
      <c r="C371" s="83">
        <v>4118</v>
      </c>
      <c r="D371" s="83">
        <v>4118</v>
      </c>
      <c r="E371" s="83">
        <v>0</v>
      </c>
      <c r="F371" s="82"/>
    </row>
    <row r="372" spans="1:6" x14ac:dyDescent="0.2">
      <c r="A372" s="25" t="s">
        <v>4707</v>
      </c>
      <c r="B372" s="82" t="s">
        <v>4706</v>
      </c>
      <c r="C372" s="83">
        <v>4118</v>
      </c>
      <c r="D372" s="83">
        <v>4118</v>
      </c>
      <c r="E372" s="83">
        <v>0</v>
      </c>
      <c r="F372" s="82"/>
    </row>
    <row r="373" spans="1:6" x14ac:dyDescent="0.2">
      <c r="A373" s="25" t="s">
        <v>4705</v>
      </c>
      <c r="B373" s="82" t="s">
        <v>4702</v>
      </c>
      <c r="C373" s="83">
        <v>4303.6000000000004</v>
      </c>
      <c r="D373" s="83">
        <v>4303.6000000000004</v>
      </c>
      <c r="E373" s="83">
        <v>0</v>
      </c>
      <c r="F373" s="82"/>
    </row>
    <row r="374" spans="1:6" x14ac:dyDescent="0.2">
      <c r="A374" s="25" t="s">
        <v>4704</v>
      </c>
      <c r="B374" s="82" t="s">
        <v>4702</v>
      </c>
      <c r="C374" s="83">
        <v>4303.6000000000004</v>
      </c>
      <c r="D374" s="83">
        <v>4303.6000000000004</v>
      </c>
      <c r="E374" s="83">
        <v>0</v>
      </c>
      <c r="F374" s="82"/>
    </row>
    <row r="375" spans="1:6" x14ac:dyDescent="0.2">
      <c r="A375" s="25" t="s">
        <v>4703</v>
      </c>
      <c r="B375" s="82" t="s">
        <v>4702</v>
      </c>
      <c r="C375" s="83">
        <v>4303.6000000000004</v>
      </c>
      <c r="D375" s="83">
        <v>4303.6000000000004</v>
      </c>
      <c r="E375" s="83">
        <v>0</v>
      </c>
      <c r="F375" s="82"/>
    </row>
    <row r="376" spans="1:6" x14ac:dyDescent="0.2">
      <c r="A376" s="25" t="s">
        <v>4701</v>
      </c>
      <c r="B376" s="82" t="s">
        <v>4700</v>
      </c>
      <c r="C376" s="83">
        <v>1779.44</v>
      </c>
      <c r="D376" s="83">
        <v>1779.44</v>
      </c>
      <c r="E376" s="83">
        <v>0</v>
      </c>
      <c r="F376" s="82"/>
    </row>
    <row r="377" spans="1:6" x14ac:dyDescent="0.2">
      <c r="A377" s="25" t="s">
        <v>4699</v>
      </c>
      <c r="B377" s="82" t="s">
        <v>4694</v>
      </c>
      <c r="C377" s="83">
        <v>1779.44</v>
      </c>
      <c r="D377" s="83">
        <v>1779.44</v>
      </c>
      <c r="E377" s="83">
        <v>0</v>
      </c>
      <c r="F377" s="82"/>
    </row>
    <row r="378" spans="1:6" x14ac:dyDescent="0.2">
      <c r="A378" s="25" t="s">
        <v>4698</v>
      </c>
      <c r="B378" s="82" t="s">
        <v>4694</v>
      </c>
      <c r="C378" s="83">
        <v>1779.44</v>
      </c>
      <c r="D378" s="83">
        <v>1779.44</v>
      </c>
      <c r="E378" s="83">
        <v>0</v>
      </c>
      <c r="F378" s="82"/>
    </row>
    <row r="379" spans="1:6" x14ac:dyDescent="0.2">
      <c r="A379" s="25" t="s">
        <v>4697</v>
      </c>
      <c r="B379" s="82" t="s">
        <v>4694</v>
      </c>
      <c r="C379" s="83">
        <v>1779.44</v>
      </c>
      <c r="D379" s="83">
        <v>1779.44</v>
      </c>
      <c r="E379" s="83">
        <v>0</v>
      </c>
      <c r="F379" s="82"/>
    </row>
    <row r="380" spans="1:6" x14ac:dyDescent="0.2">
      <c r="A380" s="25" t="s">
        <v>4696</v>
      </c>
      <c r="B380" s="82" t="s">
        <v>4694</v>
      </c>
      <c r="C380" s="83">
        <v>1779.44</v>
      </c>
      <c r="D380" s="83">
        <v>1779.44</v>
      </c>
      <c r="E380" s="83">
        <v>0</v>
      </c>
      <c r="F380" s="82"/>
    </row>
    <row r="381" spans="1:6" x14ac:dyDescent="0.2">
      <c r="A381" s="25" t="s">
        <v>4695</v>
      </c>
      <c r="B381" s="82" t="s">
        <v>4694</v>
      </c>
      <c r="C381" s="83">
        <v>1779.44</v>
      </c>
      <c r="D381" s="83">
        <v>1779.44</v>
      </c>
      <c r="E381" s="83">
        <v>0</v>
      </c>
      <c r="F381" s="82"/>
    </row>
    <row r="382" spans="1:6" x14ac:dyDescent="0.2">
      <c r="A382" s="25" t="s">
        <v>4693</v>
      </c>
      <c r="B382" s="82" t="s">
        <v>4692</v>
      </c>
      <c r="C382" s="83">
        <v>50460</v>
      </c>
      <c r="D382" s="83">
        <v>50460</v>
      </c>
      <c r="E382" s="83">
        <v>0</v>
      </c>
      <c r="F382" s="82"/>
    </row>
    <row r="383" spans="1:6" x14ac:dyDescent="0.2">
      <c r="A383" s="25" t="s">
        <v>4691</v>
      </c>
      <c r="B383" s="82" t="s">
        <v>4679</v>
      </c>
      <c r="C383" s="83">
        <v>1888.48</v>
      </c>
      <c r="D383" s="83">
        <v>1888.48</v>
      </c>
      <c r="E383" s="83">
        <v>0</v>
      </c>
      <c r="F383" s="82"/>
    </row>
    <row r="384" spans="1:6" x14ac:dyDescent="0.2">
      <c r="A384" s="25" t="s">
        <v>4690</v>
      </c>
      <c r="B384" s="82" t="s">
        <v>4679</v>
      </c>
      <c r="C384" s="83">
        <v>1888.48</v>
      </c>
      <c r="D384" s="83">
        <v>1888.48</v>
      </c>
      <c r="E384" s="83">
        <v>0</v>
      </c>
      <c r="F384" s="82"/>
    </row>
    <row r="385" spans="1:6" x14ac:dyDescent="0.2">
      <c r="A385" s="25" t="s">
        <v>4689</v>
      </c>
      <c r="B385" s="82" t="s">
        <v>4679</v>
      </c>
      <c r="C385" s="83">
        <v>1888.48</v>
      </c>
      <c r="D385" s="83">
        <v>1888.48</v>
      </c>
      <c r="E385" s="83">
        <v>0</v>
      </c>
      <c r="F385" s="82"/>
    </row>
    <row r="386" spans="1:6" x14ac:dyDescent="0.2">
      <c r="A386" s="25" t="s">
        <v>4688</v>
      </c>
      <c r="B386" s="82" t="s">
        <v>4679</v>
      </c>
      <c r="C386" s="83">
        <v>1888.48</v>
      </c>
      <c r="D386" s="83">
        <v>1888.48</v>
      </c>
      <c r="E386" s="83">
        <v>0</v>
      </c>
      <c r="F386" s="82"/>
    </row>
    <row r="387" spans="1:6" x14ac:dyDescent="0.2">
      <c r="A387" s="25" t="s">
        <v>4687</v>
      </c>
      <c r="B387" s="82" t="s">
        <v>4679</v>
      </c>
      <c r="C387" s="83">
        <v>1888.48</v>
      </c>
      <c r="D387" s="83">
        <v>1888.48</v>
      </c>
      <c r="E387" s="83">
        <v>0</v>
      </c>
      <c r="F387" s="82"/>
    </row>
    <row r="388" spans="1:6" x14ac:dyDescent="0.2">
      <c r="A388" s="25" t="s">
        <v>4686</v>
      </c>
      <c r="B388" s="82" t="s">
        <v>4679</v>
      </c>
      <c r="C388" s="83">
        <v>1888.48</v>
      </c>
      <c r="D388" s="83">
        <v>1888.48</v>
      </c>
      <c r="E388" s="83">
        <v>0</v>
      </c>
      <c r="F388" s="82"/>
    </row>
    <row r="389" spans="1:6" x14ac:dyDescent="0.2">
      <c r="A389" s="25" t="s">
        <v>4685</v>
      </c>
      <c r="B389" s="82" t="s">
        <v>4679</v>
      </c>
      <c r="C389" s="83">
        <v>1888.48</v>
      </c>
      <c r="D389" s="83">
        <v>1888.48</v>
      </c>
      <c r="E389" s="83">
        <v>0</v>
      </c>
      <c r="F389" s="82"/>
    </row>
    <row r="390" spans="1:6" x14ac:dyDescent="0.2">
      <c r="A390" s="25" t="s">
        <v>4684</v>
      </c>
      <c r="B390" s="82" t="s">
        <v>4679</v>
      </c>
      <c r="C390" s="83">
        <v>1888.48</v>
      </c>
      <c r="D390" s="83">
        <v>1888.48</v>
      </c>
      <c r="E390" s="83">
        <v>0</v>
      </c>
      <c r="F390" s="82"/>
    </row>
    <row r="391" spans="1:6" x14ac:dyDescent="0.2">
      <c r="A391" s="25" t="s">
        <v>4683</v>
      </c>
      <c r="B391" s="82" t="s">
        <v>4679</v>
      </c>
      <c r="C391" s="83">
        <v>1888.48</v>
      </c>
      <c r="D391" s="83">
        <v>1888.48</v>
      </c>
      <c r="E391" s="83">
        <v>0</v>
      </c>
      <c r="F391" s="82"/>
    </row>
    <row r="392" spans="1:6" x14ac:dyDescent="0.2">
      <c r="A392" s="25" t="s">
        <v>4682</v>
      </c>
      <c r="B392" s="82" t="s">
        <v>4679</v>
      </c>
      <c r="C392" s="83">
        <v>1888.48</v>
      </c>
      <c r="D392" s="83">
        <v>1888.48</v>
      </c>
      <c r="E392" s="83">
        <v>0</v>
      </c>
      <c r="F392" s="82"/>
    </row>
    <row r="393" spans="1:6" x14ac:dyDescent="0.2">
      <c r="A393" s="25" t="s">
        <v>4681</v>
      </c>
      <c r="B393" s="82" t="s">
        <v>4679</v>
      </c>
      <c r="C393" s="83">
        <v>1888.48</v>
      </c>
      <c r="D393" s="83">
        <v>1888.48</v>
      </c>
      <c r="E393" s="83">
        <v>0</v>
      </c>
      <c r="F393" s="82"/>
    </row>
    <row r="394" spans="1:6" x14ac:dyDescent="0.2">
      <c r="A394" s="25" t="s">
        <v>4680</v>
      </c>
      <c r="B394" s="82" t="s">
        <v>4679</v>
      </c>
      <c r="C394" s="83">
        <v>1888.48</v>
      </c>
      <c r="D394" s="83">
        <v>1888.48</v>
      </c>
      <c r="E394" s="83">
        <v>0</v>
      </c>
      <c r="F394" s="82"/>
    </row>
    <row r="395" spans="1:6" x14ac:dyDescent="0.2">
      <c r="A395" s="25" t="s">
        <v>4678</v>
      </c>
      <c r="B395" s="82" t="s">
        <v>4676</v>
      </c>
      <c r="C395" s="83">
        <v>2575.1999999999998</v>
      </c>
      <c r="D395" s="83">
        <v>2575.1999999999998</v>
      </c>
      <c r="E395" s="83">
        <v>0</v>
      </c>
      <c r="F395" s="82"/>
    </row>
    <row r="396" spans="1:6" x14ac:dyDescent="0.2">
      <c r="A396" s="25" t="s">
        <v>4677</v>
      </c>
      <c r="B396" s="82" t="s">
        <v>4676</v>
      </c>
      <c r="C396" s="83">
        <v>2575.1999999999998</v>
      </c>
      <c r="D396" s="83">
        <v>2575.1999999999998</v>
      </c>
      <c r="E396" s="83">
        <v>0</v>
      </c>
      <c r="F396" s="82"/>
    </row>
    <row r="397" spans="1:6" x14ac:dyDescent="0.2">
      <c r="A397" s="25" t="s">
        <v>4675</v>
      </c>
      <c r="B397" s="82" t="s">
        <v>4674</v>
      </c>
      <c r="C397" s="83">
        <v>54829.72</v>
      </c>
      <c r="D397" s="83">
        <v>54829.72</v>
      </c>
      <c r="E397" s="83">
        <v>0</v>
      </c>
      <c r="F397" s="82"/>
    </row>
    <row r="398" spans="1:6" x14ac:dyDescent="0.2">
      <c r="A398" s="25" t="s">
        <v>4673</v>
      </c>
      <c r="B398" s="82" t="s">
        <v>4672</v>
      </c>
      <c r="C398" s="83">
        <v>7847.4</v>
      </c>
      <c r="D398" s="83">
        <v>7847.4</v>
      </c>
      <c r="E398" s="83">
        <v>0</v>
      </c>
      <c r="F398" s="82"/>
    </row>
    <row r="399" spans="1:6" x14ac:dyDescent="0.2">
      <c r="A399" s="25" t="s">
        <v>4671</v>
      </c>
      <c r="B399" s="82" t="s">
        <v>4669</v>
      </c>
      <c r="C399" s="83">
        <v>290</v>
      </c>
      <c r="D399" s="83">
        <v>290</v>
      </c>
      <c r="E399" s="83">
        <v>0</v>
      </c>
      <c r="F399" s="82"/>
    </row>
    <row r="400" spans="1:6" x14ac:dyDescent="0.2">
      <c r="A400" s="25" t="s">
        <v>4670</v>
      </c>
      <c r="B400" s="82" t="s">
        <v>4669</v>
      </c>
      <c r="C400" s="83">
        <v>290</v>
      </c>
      <c r="D400" s="83">
        <v>290</v>
      </c>
      <c r="E400" s="83">
        <v>0</v>
      </c>
      <c r="F400" s="82"/>
    </row>
    <row r="401" spans="1:6" x14ac:dyDescent="0.2">
      <c r="A401" s="25" t="s">
        <v>4668</v>
      </c>
      <c r="B401" s="82" t="s">
        <v>4665</v>
      </c>
      <c r="C401" s="83">
        <v>7333.34</v>
      </c>
      <c r="D401" s="83">
        <v>7333.34</v>
      </c>
      <c r="E401" s="83">
        <v>0</v>
      </c>
      <c r="F401" s="82"/>
    </row>
    <row r="402" spans="1:6" x14ac:dyDescent="0.2">
      <c r="A402" s="25" t="s">
        <v>4667</v>
      </c>
      <c r="B402" s="82" t="s">
        <v>4665</v>
      </c>
      <c r="C402" s="83">
        <v>7333.33</v>
      </c>
      <c r="D402" s="83">
        <v>7333.33</v>
      </c>
      <c r="E402" s="83">
        <v>0</v>
      </c>
      <c r="F402" s="82"/>
    </row>
    <row r="403" spans="1:6" x14ac:dyDescent="0.2">
      <c r="A403" s="25" t="s">
        <v>4666</v>
      </c>
      <c r="B403" s="82" t="s">
        <v>4665</v>
      </c>
      <c r="C403" s="83">
        <v>7333.33</v>
      </c>
      <c r="D403" s="83">
        <v>7333.33</v>
      </c>
      <c r="E403" s="83">
        <v>0</v>
      </c>
      <c r="F403" s="82"/>
    </row>
    <row r="404" spans="1:6" x14ac:dyDescent="0.2">
      <c r="A404" s="25" t="s">
        <v>4664</v>
      </c>
      <c r="B404" s="82" t="s">
        <v>4663</v>
      </c>
      <c r="C404" s="83">
        <v>32526.400000000001</v>
      </c>
      <c r="D404" s="83">
        <v>32526.400000000001</v>
      </c>
      <c r="E404" s="83">
        <v>0</v>
      </c>
      <c r="F404" s="82"/>
    </row>
    <row r="405" spans="1:6" x14ac:dyDescent="0.2">
      <c r="A405" s="25" t="s">
        <v>4662</v>
      </c>
      <c r="B405" s="82" t="s">
        <v>4661</v>
      </c>
      <c r="C405" s="83">
        <v>46980</v>
      </c>
      <c r="D405" s="83">
        <v>46980</v>
      </c>
      <c r="E405" s="83">
        <v>0</v>
      </c>
      <c r="F405" s="82"/>
    </row>
    <row r="406" spans="1:6" x14ac:dyDescent="0.2">
      <c r="A406" s="25" t="s">
        <v>4660</v>
      </c>
      <c r="B406" s="82" t="s">
        <v>4659</v>
      </c>
      <c r="C406" s="83">
        <v>61248</v>
      </c>
      <c r="D406" s="83">
        <v>61248</v>
      </c>
      <c r="E406" s="83">
        <v>0</v>
      </c>
      <c r="F406" s="82"/>
    </row>
    <row r="407" spans="1:6" x14ac:dyDescent="0.2">
      <c r="A407" s="25" t="s">
        <v>4658</v>
      </c>
      <c r="B407" s="82" t="s">
        <v>4657</v>
      </c>
      <c r="C407" s="83">
        <v>28675.200000000001</v>
      </c>
      <c r="D407" s="83">
        <v>28675.200000000001</v>
      </c>
      <c r="E407" s="83">
        <v>0</v>
      </c>
      <c r="F407" s="82"/>
    </row>
    <row r="408" spans="1:6" x14ac:dyDescent="0.2">
      <c r="A408" s="25" t="s">
        <v>4656</v>
      </c>
      <c r="B408" s="82" t="s">
        <v>4655</v>
      </c>
      <c r="C408" s="83">
        <v>19515.84</v>
      </c>
      <c r="D408" s="83">
        <v>19515.84</v>
      </c>
      <c r="E408" s="83">
        <v>0</v>
      </c>
      <c r="F408" s="82"/>
    </row>
    <row r="409" spans="1:6" x14ac:dyDescent="0.2">
      <c r="A409" s="25" t="s">
        <v>4654</v>
      </c>
      <c r="B409" s="82" t="s">
        <v>4653</v>
      </c>
      <c r="C409" s="83">
        <v>10676.64</v>
      </c>
      <c r="D409" s="83">
        <v>10676.64</v>
      </c>
      <c r="E409" s="83">
        <v>0</v>
      </c>
      <c r="F409" s="82"/>
    </row>
    <row r="410" spans="1:6" x14ac:dyDescent="0.2">
      <c r="A410" s="25" t="s">
        <v>4652</v>
      </c>
      <c r="B410" s="82" t="s">
        <v>4651</v>
      </c>
      <c r="C410" s="83">
        <v>23239.439999999999</v>
      </c>
      <c r="D410" s="83">
        <v>23239.439999999999</v>
      </c>
      <c r="E410" s="83">
        <v>0</v>
      </c>
      <c r="F410" s="82"/>
    </row>
    <row r="411" spans="1:6" x14ac:dyDescent="0.2">
      <c r="A411" s="25" t="s">
        <v>4650</v>
      </c>
      <c r="B411" s="82" t="s">
        <v>4649</v>
      </c>
      <c r="C411" s="83">
        <v>38686</v>
      </c>
      <c r="D411" s="83">
        <v>38686</v>
      </c>
      <c r="E411" s="83">
        <v>0</v>
      </c>
      <c r="F411" s="82"/>
    </row>
    <row r="412" spans="1:6" x14ac:dyDescent="0.2">
      <c r="A412" s="25" t="s">
        <v>4648</v>
      </c>
      <c r="B412" s="82" t="s">
        <v>4647</v>
      </c>
      <c r="C412" s="83">
        <v>26007.200000000001</v>
      </c>
      <c r="D412" s="83">
        <v>26007.200000000001</v>
      </c>
      <c r="E412" s="83">
        <v>0</v>
      </c>
      <c r="F412" s="82"/>
    </row>
    <row r="413" spans="1:6" x14ac:dyDescent="0.2">
      <c r="A413" s="25" t="s">
        <v>4646</v>
      </c>
      <c r="B413" s="82" t="s">
        <v>4645</v>
      </c>
      <c r="C413" s="83">
        <v>50668.800000000003</v>
      </c>
      <c r="D413" s="83">
        <v>50668.800000000003</v>
      </c>
      <c r="E413" s="83">
        <v>0</v>
      </c>
      <c r="F413" s="82"/>
    </row>
    <row r="414" spans="1:6" x14ac:dyDescent="0.2">
      <c r="A414" s="25" t="s">
        <v>4644</v>
      </c>
      <c r="B414" s="82" t="s">
        <v>4643</v>
      </c>
      <c r="C414" s="83">
        <v>133023</v>
      </c>
      <c r="D414" s="83">
        <v>133023</v>
      </c>
      <c r="E414" s="83">
        <v>0</v>
      </c>
      <c r="F414" s="82"/>
    </row>
    <row r="415" spans="1:6" x14ac:dyDescent="0.2">
      <c r="A415" s="25" t="s">
        <v>4642</v>
      </c>
      <c r="B415" s="82" t="s">
        <v>4641</v>
      </c>
      <c r="C415" s="83">
        <v>2134.4</v>
      </c>
      <c r="D415" s="83">
        <v>2134.4</v>
      </c>
      <c r="E415" s="83">
        <v>0</v>
      </c>
      <c r="F415" s="82"/>
    </row>
    <row r="416" spans="1:6" x14ac:dyDescent="0.2">
      <c r="A416" s="25" t="s">
        <v>4640</v>
      </c>
      <c r="B416" s="82" t="s">
        <v>4639</v>
      </c>
      <c r="C416" s="83">
        <v>13920</v>
      </c>
      <c r="D416" s="83">
        <v>13920</v>
      </c>
      <c r="E416" s="83">
        <v>0</v>
      </c>
      <c r="F416" s="82"/>
    </row>
    <row r="417" spans="1:6" x14ac:dyDescent="0.2">
      <c r="A417" s="25" t="s">
        <v>4638</v>
      </c>
      <c r="B417" s="82" t="s">
        <v>4637</v>
      </c>
      <c r="C417" s="83">
        <v>51272</v>
      </c>
      <c r="D417" s="83">
        <v>51272</v>
      </c>
      <c r="E417" s="83">
        <v>0</v>
      </c>
      <c r="F417" s="82"/>
    </row>
    <row r="418" spans="1:6" x14ac:dyDescent="0.2">
      <c r="A418" s="25" t="s">
        <v>4636</v>
      </c>
      <c r="B418" s="82" t="s">
        <v>4635</v>
      </c>
      <c r="C418" s="83">
        <v>25636</v>
      </c>
      <c r="D418" s="83">
        <v>25636</v>
      </c>
      <c r="E418" s="83">
        <v>0</v>
      </c>
      <c r="F418" s="82"/>
    </row>
    <row r="419" spans="1:6" x14ac:dyDescent="0.2">
      <c r="A419" s="25" t="s">
        <v>4634</v>
      </c>
      <c r="B419" s="82" t="s">
        <v>4633</v>
      </c>
      <c r="C419" s="83">
        <v>26726.400000000001</v>
      </c>
      <c r="D419" s="83">
        <v>26726.400000000001</v>
      </c>
      <c r="E419" s="83">
        <v>0</v>
      </c>
      <c r="F419" s="82"/>
    </row>
    <row r="420" spans="1:6" x14ac:dyDescent="0.2">
      <c r="A420" s="25" t="s">
        <v>4632</v>
      </c>
      <c r="B420" s="82" t="s">
        <v>4631</v>
      </c>
      <c r="C420" s="83">
        <v>75168</v>
      </c>
      <c r="D420" s="83">
        <v>75168</v>
      </c>
      <c r="E420" s="83">
        <v>0</v>
      </c>
      <c r="F420" s="82"/>
    </row>
    <row r="421" spans="1:6" x14ac:dyDescent="0.2">
      <c r="A421" s="25" t="s">
        <v>4630</v>
      </c>
      <c r="B421" s="82" t="s">
        <v>4629</v>
      </c>
      <c r="C421" s="83">
        <v>10857.6</v>
      </c>
      <c r="D421" s="83">
        <v>10857.6</v>
      </c>
      <c r="E421" s="83">
        <v>0</v>
      </c>
      <c r="F421" s="82"/>
    </row>
    <row r="422" spans="1:6" x14ac:dyDescent="0.2">
      <c r="A422" s="25" t="s">
        <v>4628</v>
      </c>
      <c r="B422" s="82" t="s">
        <v>4627</v>
      </c>
      <c r="C422" s="83">
        <v>31887.24</v>
      </c>
      <c r="D422" s="83">
        <v>31887.24</v>
      </c>
      <c r="E422" s="83">
        <v>0</v>
      </c>
      <c r="F422" s="82"/>
    </row>
    <row r="423" spans="1:6" x14ac:dyDescent="0.2">
      <c r="A423" s="25" t="s">
        <v>4626</v>
      </c>
      <c r="B423" s="82" t="s">
        <v>4625</v>
      </c>
      <c r="C423" s="83">
        <v>9396</v>
      </c>
      <c r="D423" s="83">
        <v>9396</v>
      </c>
      <c r="E423" s="83">
        <v>0</v>
      </c>
      <c r="F423" s="82"/>
    </row>
    <row r="424" spans="1:6" x14ac:dyDescent="0.2">
      <c r="A424" s="25" t="s">
        <v>4624</v>
      </c>
      <c r="B424" s="82" t="s">
        <v>4623</v>
      </c>
      <c r="C424" s="83">
        <v>27445.599999999999</v>
      </c>
      <c r="D424" s="83">
        <v>27445.599999999999</v>
      </c>
      <c r="E424" s="83">
        <v>0</v>
      </c>
      <c r="F424" s="82"/>
    </row>
    <row r="425" spans="1:6" x14ac:dyDescent="0.2">
      <c r="A425" s="25" t="s">
        <v>4622</v>
      </c>
      <c r="B425" s="82" t="s">
        <v>4621</v>
      </c>
      <c r="C425" s="83">
        <v>23084</v>
      </c>
      <c r="D425" s="83">
        <v>23084</v>
      </c>
      <c r="E425" s="83">
        <v>0</v>
      </c>
      <c r="F425" s="82"/>
    </row>
    <row r="426" spans="1:6" x14ac:dyDescent="0.2">
      <c r="A426" s="25" t="s">
        <v>4620</v>
      </c>
      <c r="B426" s="82" t="s">
        <v>4619</v>
      </c>
      <c r="C426" s="83">
        <v>20300</v>
      </c>
      <c r="D426" s="83">
        <v>20300</v>
      </c>
      <c r="E426" s="83">
        <v>0</v>
      </c>
      <c r="F426" s="82"/>
    </row>
    <row r="427" spans="1:6" x14ac:dyDescent="0.2">
      <c r="A427" s="25" t="s">
        <v>4618</v>
      </c>
      <c r="B427" s="82" t="s">
        <v>4617</v>
      </c>
      <c r="C427" s="83">
        <v>31933.759999999998</v>
      </c>
      <c r="D427" s="83">
        <v>31933.759999999998</v>
      </c>
      <c r="E427" s="83">
        <v>0</v>
      </c>
      <c r="F427" s="82"/>
    </row>
    <row r="428" spans="1:6" x14ac:dyDescent="0.2">
      <c r="A428" s="25" t="s">
        <v>4616</v>
      </c>
      <c r="B428" s="82" t="s">
        <v>4615</v>
      </c>
      <c r="C428" s="83">
        <v>2784</v>
      </c>
      <c r="D428" s="83">
        <v>2784</v>
      </c>
      <c r="E428" s="83">
        <v>0</v>
      </c>
      <c r="F428" s="82"/>
    </row>
    <row r="429" spans="1:6" x14ac:dyDescent="0.2">
      <c r="A429" s="25" t="s">
        <v>4614</v>
      </c>
      <c r="B429" s="82" t="s">
        <v>4613</v>
      </c>
      <c r="C429" s="83">
        <v>3654</v>
      </c>
      <c r="D429" s="83">
        <v>3654</v>
      </c>
      <c r="E429" s="83">
        <v>0</v>
      </c>
      <c r="F429" s="82"/>
    </row>
    <row r="430" spans="1:6" x14ac:dyDescent="0.2">
      <c r="A430" s="25" t="s">
        <v>4612</v>
      </c>
      <c r="B430" s="82" t="s">
        <v>4611</v>
      </c>
      <c r="C430" s="83">
        <v>1948.8</v>
      </c>
      <c r="D430" s="83">
        <v>1948.8</v>
      </c>
      <c r="E430" s="83">
        <v>0</v>
      </c>
      <c r="F430" s="82"/>
    </row>
    <row r="431" spans="1:6" x14ac:dyDescent="0.2">
      <c r="A431" s="25" t="s">
        <v>4610</v>
      </c>
      <c r="B431" s="82" t="s">
        <v>4609</v>
      </c>
      <c r="C431" s="83">
        <v>2180.8000000000002</v>
      </c>
      <c r="D431" s="83">
        <v>2180.8000000000002</v>
      </c>
      <c r="E431" s="83">
        <v>0</v>
      </c>
      <c r="F431" s="82"/>
    </row>
    <row r="432" spans="1:6" x14ac:dyDescent="0.2">
      <c r="A432" s="25" t="s">
        <v>4608</v>
      </c>
      <c r="B432" s="82" t="s">
        <v>4607</v>
      </c>
      <c r="C432" s="83">
        <v>1774.8</v>
      </c>
      <c r="D432" s="83">
        <v>1774.8</v>
      </c>
      <c r="E432" s="83">
        <v>0</v>
      </c>
      <c r="F432" s="82"/>
    </row>
    <row r="433" spans="1:6" x14ac:dyDescent="0.2">
      <c r="A433" s="25" t="s">
        <v>4606</v>
      </c>
      <c r="B433" s="82" t="s">
        <v>4605</v>
      </c>
      <c r="C433" s="83">
        <v>313.2</v>
      </c>
      <c r="D433" s="83">
        <v>313.2</v>
      </c>
      <c r="E433" s="83">
        <v>0</v>
      </c>
      <c r="F433" s="82"/>
    </row>
    <row r="434" spans="1:6" x14ac:dyDescent="0.2">
      <c r="A434" s="25" t="s">
        <v>4604</v>
      </c>
      <c r="B434" s="82" t="s">
        <v>4603</v>
      </c>
      <c r="C434" s="83">
        <v>104.4</v>
      </c>
      <c r="D434" s="83">
        <v>104.4</v>
      </c>
      <c r="E434" s="83">
        <v>0</v>
      </c>
      <c r="F434" s="82"/>
    </row>
    <row r="435" spans="1:6" x14ac:dyDescent="0.2">
      <c r="A435" s="25" t="s">
        <v>4602</v>
      </c>
      <c r="B435" s="82" t="s">
        <v>4601</v>
      </c>
      <c r="C435" s="83">
        <v>324.8</v>
      </c>
      <c r="D435" s="83">
        <v>324.8</v>
      </c>
      <c r="E435" s="83">
        <v>0</v>
      </c>
      <c r="F435" s="82"/>
    </row>
    <row r="436" spans="1:6" x14ac:dyDescent="0.2">
      <c r="A436" s="25" t="s">
        <v>4600</v>
      </c>
      <c r="B436" s="82" t="s">
        <v>4599</v>
      </c>
      <c r="C436" s="83">
        <v>81.2</v>
      </c>
      <c r="D436" s="83">
        <v>81.2</v>
      </c>
      <c r="E436" s="83">
        <v>0</v>
      </c>
      <c r="F436" s="82"/>
    </row>
    <row r="437" spans="1:6" x14ac:dyDescent="0.2">
      <c r="A437" s="25" t="s">
        <v>4598</v>
      </c>
      <c r="B437" s="82" t="s">
        <v>4597</v>
      </c>
      <c r="C437" s="83">
        <v>278.39999999999998</v>
      </c>
      <c r="D437" s="83">
        <v>278.39999999999998</v>
      </c>
      <c r="E437" s="83">
        <v>0</v>
      </c>
      <c r="F437" s="82"/>
    </row>
    <row r="438" spans="1:6" x14ac:dyDescent="0.2">
      <c r="A438" s="25" t="s">
        <v>4596</v>
      </c>
      <c r="B438" s="82" t="s">
        <v>4595</v>
      </c>
      <c r="C438" s="83">
        <v>3132</v>
      </c>
      <c r="D438" s="83">
        <v>3132</v>
      </c>
      <c r="E438" s="83">
        <v>0</v>
      </c>
      <c r="F438" s="82"/>
    </row>
    <row r="439" spans="1:6" x14ac:dyDescent="0.2">
      <c r="A439" s="25" t="s">
        <v>4594</v>
      </c>
      <c r="B439" s="82" t="s">
        <v>4592</v>
      </c>
      <c r="C439" s="83">
        <v>10417</v>
      </c>
      <c r="D439" s="83">
        <v>10417</v>
      </c>
      <c r="E439" s="83">
        <v>0</v>
      </c>
      <c r="F439" s="82"/>
    </row>
    <row r="440" spans="1:6" x14ac:dyDescent="0.2">
      <c r="A440" s="25" t="s">
        <v>4593</v>
      </c>
      <c r="B440" s="82" t="s">
        <v>4592</v>
      </c>
      <c r="C440" s="83">
        <v>10417</v>
      </c>
      <c r="D440" s="83">
        <v>10417</v>
      </c>
      <c r="E440" s="83">
        <v>0</v>
      </c>
      <c r="F440" s="82"/>
    </row>
    <row r="441" spans="1:6" x14ac:dyDescent="0.2">
      <c r="A441" s="25" t="s">
        <v>4591</v>
      </c>
      <c r="B441" s="82" t="s">
        <v>4590</v>
      </c>
      <c r="C441" s="83">
        <v>762940.04999999993</v>
      </c>
      <c r="D441" s="83">
        <v>762940.04999999993</v>
      </c>
      <c r="E441" s="83">
        <v>0</v>
      </c>
      <c r="F441" s="82"/>
    </row>
    <row r="442" spans="1:6" x14ac:dyDescent="0.2">
      <c r="A442" s="25" t="s">
        <v>4589</v>
      </c>
      <c r="B442" s="82" t="s">
        <v>4588</v>
      </c>
      <c r="C442" s="83">
        <v>9949</v>
      </c>
      <c r="D442" s="83">
        <v>9949</v>
      </c>
      <c r="E442" s="83">
        <v>0</v>
      </c>
      <c r="F442" s="82"/>
    </row>
    <row r="443" spans="1:6" x14ac:dyDescent="0.2">
      <c r="A443" s="25" t="s">
        <v>4587</v>
      </c>
      <c r="B443" s="82" t="s">
        <v>4586</v>
      </c>
      <c r="C443" s="83">
        <v>7327.53</v>
      </c>
      <c r="D443" s="83">
        <v>7327.53</v>
      </c>
      <c r="E443" s="83">
        <v>0</v>
      </c>
      <c r="F443" s="82"/>
    </row>
    <row r="444" spans="1:6" x14ac:dyDescent="0.2">
      <c r="A444" s="25" t="s">
        <v>4585</v>
      </c>
      <c r="B444" s="82" t="s">
        <v>4584</v>
      </c>
      <c r="C444" s="83">
        <v>1179</v>
      </c>
      <c r="D444" s="83">
        <v>1179</v>
      </c>
      <c r="E444" s="83">
        <v>0</v>
      </c>
      <c r="F444" s="82"/>
    </row>
    <row r="445" spans="1:6" x14ac:dyDescent="0.2">
      <c r="A445" s="25" t="s">
        <v>4583</v>
      </c>
      <c r="B445" s="82" t="s">
        <v>4582</v>
      </c>
      <c r="C445" s="83">
        <v>1636</v>
      </c>
      <c r="D445" s="83">
        <v>1636</v>
      </c>
      <c r="E445" s="83">
        <v>0</v>
      </c>
      <c r="F445" s="82"/>
    </row>
    <row r="446" spans="1:6" x14ac:dyDescent="0.2">
      <c r="A446" s="25" t="s">
        <v>4581</v>
      </c>
      <c r="B446" s="82" t="s">
        <v>4580</v>
      </c>
      <c r="C446" s="83">
        <v>1968</v>
      </c>
      <c r="D446" s="83">
        <v>1968</v>
      </c>
      <c r="E446" s="83">
        <v>0</v>
      </c>
      <c r="F446" s="82"/>
    </row>
    <row r="447" spans="1:6" x14ac:dyDescent="0.2">
      <c r="A447" s="25" t="s">
        <v>4579</v>
      </c>
      <c r="B447" s="82" t="s">
        <v>4578</v>
      </c>
      <c r="C447" s="83">
        <v>3300</v>
      </c>
      <c r="D447" s="83">
        <v>3300</v>
      </c>
      <c r="E447" s="83">
        <v>0</v>
      </c>
      <c r="F447" s="82"/>
    </row>
    <row r="448" spans="1:6" x14ac:dyDescent="0.2">
      <c r="A448" s="25" t="s">
        <v>4577</v>
      </c>
      <c r="B448" s="82" t="s">
        <v>4576</v>
      </c>
      <c r="C448" s="83">
        <v>430</v>
      </c>
      <c r="D448" s="83">
        <v>430</v>
      </c>
      <c r="E448" s="83">
        <v>0</v>
      </c>
      <c r="F448" s="82"/>
    </row>
    <row r="449" spans="1:6" x14ac:dyDescent="0.2">
      <c r="A449" s="25" t="s">
        <v>4575</v>
      </c>
      <c r="B449" s="82" t="s">
        <v>4574</v>
      </c>
      <c r="C449" s="83">
        <v>221745.53</v>
      </c>
      <c r="D449" s="83">
        <v>221745.53</v>
      </c>
      <c r="E449" s="83">
        <v>0</v>
      </c>
      <c r="F449" s="82"/>
    </row>
    <row r="450" spans="1:6" x14ac:dyDescent="0.2">
      <c r="A450" s="25" t="s">
        <v>4573</v>
      </c>
      <c r="B450" s="82" t="s">
        <v>4572</v>
      </c>
      <c r="C450" s="83">
        <v>40000</v>
      </c>
      <c r="D450" s="83">
        <v>40000</v>
      </c>
      <c r="E450" s="83">
        <v>0</v>
      </c>
      <c r="F450" s="82"/>
    </row>
    <row r="451" spans="1:6" x14ac:dyDescent="0.2">
      <c r="A451" s="25" t="s">
        <v>4571</v>
      </c>
      <c r="B451" s="82" t="s">
        <v>4570</v>
      </c>
      <c r="C451" s="83">
        <v>4872</v>
      </c>
      <c r="D451" s="83">
        <v>4872</v>
      </c>
      <c r="E451" s="83">
        <v>0</v>
      </c>
      <c r="F451" s="82"/>
    </row>
    <row r="452" spans="1:6" x14ac:dyDescent="0.2">
      <c r="A452" s="25" t="s">
        <v>4569</v>
      </c>
      <c r="B452" s="82" t="s">
        <v>4568</v>
      </c>
      <c r="C452" s="83">
        <v>33524</v>
      </c>
      <c r="D452" s="83">
        <v>33524</v>
      </c>
      <c r="E452" s="83">
        <v>0</v>
      </c>
      <c r="F452" s="82"/>
    </row>
    <row r="453" spans="1:6" x14ac:dyDescent="0.2">
      <c r="A453" s="25" t="s">
        <v>4567</v>
      </c>
      <c r="B453" s="82" t="s">
        <v>4566</v>
      </c>
      <c r="C453" s="83">
        <v>2958</v>
      </c>
      <c r="D453" s="83">
        <v>2958</v>
      </c>
      <c r="E453" s="83">
        <v>0</v>
      </c>
      <c r="F453" s="82"/>
    </row>
    <row r="454" spans="1:6" x14ac:dyDescent="0.2">
      <c r="A454" s="25" t="s">
        <v>4565</v>
      </c>
      <c r="B454" s="82" t="s">
        <v>4564</v>
      </c>
      <c r="C454" s="83">
        <v>302064</v>
      </c>
      <c r="D454" s="83">
        <v>302064</v>
      </c>
      <c r="E454" s="83">
        <v>0</v>
      </c>
      <c r="F454" s="82"/>
    </row>
    <row r="455" spans="1:6" x14ac:dyDescent="0.2">
      <c r="A455" s="25" t="s">
        <v>4563</v>
      </c>
      <c r="B455" s="82" t="s">
        <v>4562</v>
      </c>
      <c r="C455" s="83">
        <v>119.99</v>
      </c>
      <c r="D455" s="83">
        <v>119.99</v>
      </c>
      <c r="E455" s="83">
        <v>0</v>
      </c>
      <c r="F455" s="82"/>
    </row>
    <row r="456" spans="1:6" x14ac:dyDescent="0.2">
      <c r="A456" s="25" t="s">
        <v>4561</v>
      </c>
      <c r="B456" s="82" t="s">
        <v>4560</v>
      </c>
      <c r="C456" s="83">
        <v>124</v>
      </c>
      <c r="D456" s="83">
        <v>124</v>
      </c>
      <c r="E456" s="83">
        <v>0</v>
      </c>
      <c r="F456" s="82"/>
    </row>
    <row r="457" spans="1:6" x14ac:dyDescent="0.2">
      <c r="A457" s="25" t="s">
        <v>4559</v>
      </c>
      <c r="B457" s="82" t="s">
        <v>4558</v>
      </c>
      <c r="C457" s="83">
        <v>387.07</v>
      </c>
      <c r="D457" s="83">
        <v>387.07</v>
      </c>
      <c r="E457" s="83">
        <v>0</v>
      </c>
      <c r="F457" s="82"/>
    </row>
    <row r="458" spans="1:6" x14ac:dyDescent="0.2">
      <c r="A458" s="25" t="s">
        <v>4557</v>
      </c>
      <c r="B458" s="82" t="s">
        <v>4556</v>
      </c>
      <c r="C458" s="83">
        <v>3499</v>
      </c>
      <c r="D458" s="83">
        <v>3499</v>
      </c>
      <c r="E458" s="83">
        <v>0</v>
      </c>
      <c r="F458" s="82"/>
    </row>
    <row r="459" spans="1:6" x14ac:dyDescent="0.2">
      <c r="A459" s="25" t="s">
        <v>4555</v>
      </c>
      <c r="B459" s="82" t="s">
        <v>4554</v>
      </c>
      <c r="C459" s="83">
        <v>83380.800000000003</v>
      </c>
      <c r="D459" s="83">
        <v>83380.800000000003</v>
      </c>
      <c r="E459" s="83">
        <v>0</v>
      </c>
      <c r="F459" s="82"/>
    </row>
    <row r="460" spans="1:6" x14ac:dyDescent="0.2">
      <c r="A460" s="25" t="s">
        <v>4553</v>
      </c>
      <c r="B460" s="82" t="s">
        <v>4552</v>
      </c>
      <c r="C460" s="83">
        <v>24619.200000000001</v>
      </c>
      <c r="D460" s="83">
        <v>24619.200000000001</v>
      </c>
      <c r="E460" s="83">
        <v>0</v>
      </c>
      <c r="F460" s="82"/>
    </row>
    <row r="461" spans="1:6" x14ac:dyDescent="0.2">
      <c r="A461" s="25" t="s">
        <v>4551</v>
      </c>
      <c r="B461" s="82" t="s">
        <v>4550</v>
      </c>
      <c r="C461" s="83">
        <v>13979.21</v>
      </c>
      <c r="D461" s="83">
        <v>13979.21</v>
      </c>
      <c r="E461" s="83">
        <v>0</v>
      </c>
      <c r="F461" s="82"/>
    </row>
    <row r="462" spans="1:6" x14ac:dyDescent="0.2">
      <c r="A462" s="25" t="s">
        <v>4549</v>
      </c>
      <c r="B462" s="82" t="s">
        <v>4548</v>
      </c>
      <c r="C462" s="83">
        <v>1959.24</v>
      </c>
      <c r="D462" s="83">
        <v>1959.24</v>
      </c>
      <c r="E462" s="83">
        <v>0</v>
      </c>
      <c r="F462" s="82"/>
    </row>
    <row r="463" spans="1:6" x14ac:dyDescent="0.2">
      <c r="A463" s="25" t="s">
        <v>4547</v>
      </c>
      <c r="B463" s="82" t="s">
        <v>4545</v>
      </c>
      <c r="C463" s="83">
        <v>1959.24</v>
      </c>
      <c r="D463" s="83">
        <v>1959.24</v>
      </c>
      <c r="E463" s="83">
        <v>0</v>
      </c>
      <c r="F463" s="82"/>
    </row>
    <row r="464" spans="1:6" x14ac:dyDescent="0.2">
      <c r="A464" s="25" t="s">
        <v>4546</v>
      </c>
      <c r="B464" s="82" t="s">
        <v>4545</v>
      </c>
      <c r="C464" s="83">
        <v>1959.24</v>
      </c>
      <c r="D464" s="83">
        <v>1959.24</v>
      </c>
      <c r="E464" s="83">
        <v>0</v>
      </c>
      <c r="F464" s="82"/>
    </row>
    <row r="465" spans="1:6" x14ac:dyDescent="0.2">
      <c r="A465" s="25" t="s">
        <v>4544</v>
      </c>
      <c r="B465" s="82" t="s">
        <v>4543</v>
      </c>
      <c r="C465" s="83">
        <v>477293</v>
      </c>
      <c r="D465" s="83">
        <v>477293</v>
      </c>
      <c r="E465" s="83">
        <v>0</v>
      </c>
      <c r="F465" s="82"/>
    </row>
    <row r="466" spans="1:6" x14ac:dyDescent="0.2">
      <c r="A466" s="25" t="s">
        <v>4542</v>
      </c>
      <c r="B466" s="82" t="s">
        <v>4541</v>
      </c>
      <c r="C466" s="83">
        <v>152390</v>
      </c>
      <c r="D466" s="83">
        <v>152390</v>
      </c>
      <c r="E466" s="83">
        <v>0</v>
      </c>
      <c r="F466" s="82"/>
    </row>
    <row r="467" spans="1:6" x14ac:dyDescent="0.2">
      <c r="A467" s="25" t="s">
        <v>4540</v>
      </c>
      <c r="B467" s="82" t="s">
        <v>4539</v>
      </c>
      <c r="C467" s="83">
        <v>12899</v>
      </c>
      <c r="D467" s="83">
        <v>12899</v>
      </c>
      <c r="E467" s="83">
        <v>0</v>
      </c>
      <c r="F467" s="82"/>
    </row>
    <row r="468" spans="1:6" x14ac:dyDescent="0.2">
      <c r="A468" s="25" t="s">
        <v>4538</v>
      </c>
      <c r="B468" s="82" t="s">
        <v>4537</v>
      </c>
      <c r="C468" s="83">
        <v>4664</v>
      </c>
      <c r="D468" s="83">
        <v>4664</v>
      </c>
      <c r="E468" s="83">
        <v>0</v>
      </c>
      <c r="F468" s="82"/>
    </row>
    <row r="469" spans="1:6" x14ac:dyDescent="0.2">
      <c r="A469" s="25" t="s">
        <v>4536</v>
      </c>
      <c r="B469" s="82" t="s">
        <v>4535</v>
      </c>
      <c r="C469" s="83">
        <v>156840</v>
      </c>
      <c r="D469" s="83">
        <v>156840</v>
      </c>
      <c r="E469" s="83">
        <v>0</v>
      </c>
      <c r="F469" s="82"/>
    </row>
    <row r="470" spans="1:6" x14ac:dyDescent="0.2">
      <c r="A470" s="25" t="s">
        <v>4534</v>
      </c>
      <c r="B470" s="82" t="s">
        <v>4533</v>
      </c>
      <c r="C470" s="83">
        <v>150500</v>
      </c>
      <c r="D470" s="83">
        <v>150500</v>
      </c>
      <c r="E470" s="83">
        <v>0</v>
      </c>
      <c r="F470" s="82"/>
    </row>
    <row r="471" spans="1:6" x14ac:dyDescent="0.2">
      <c r="A471" s="25" t="s">
        <v>4532</v>
      </c>
      <c r="B471" s="82" t="s">
        <v>4531</v>
      </c>
      <c r="C471" s="83">
        <v>912515.2</v>
      </c>
      <c r="D471" s="83">
        <v>912515.2</v>
      </c>
      <c r="E471" s="83">
        <v>0</v>
      </c>
      <c r="F471" s="82"/>
    </row>
    <row r="472" spans="1:6" x14ac:dyDescent="0.2">
      <c r="A472" s="25" t="s">
        <v>4530</v>
      </c>
      <c r="B472" s="82" t="s">
        <v>4529</v>
      </c>
      <c r="C472" s="83">
        <v>10587.96</v>
      </c>
      <c r="D472" s="83">
        <v>10587.96</v>
      </c>
      <c r="E472" s="83">
        <v>0</v>
      </c>
      <c r="F472" s="82"/>
    </row>
    <row r="473" spans="1:6" x14ac:dyDescent="0.2">
      <c r="A473" s="25" t="s">
        <v>4528</v>
      </c>
      <c r="B473" s="82" t="s">
        <v>4527</v>
      </c>
      <c r="C473" s="83">
        <v>4290.6499999999996</v>
      </c>
      <c r="D473" s="83">
        <v>4290.6499999999996</v>
      </c>
      <c r="E473" s="83">
        <v>0</v>
      </c>
      <c r="F473" s="82"/>
    </row>
    <row r="474" spans="1:6" x14ac:dyDescent="0.2">
      <c r="A474" s="25" t="s">
        <v>4526</v>
      </c>
      <c r="B474" s="82" t="s">
        <v>4525</v>
      </c>
      <c r="C474" s="83">
        <v>9994.91</v>
      </c>
      <c r="D474" s="83">
        <v>9994.91</v>
      </c>
      <c r="E474" s="83">
        <v>0</v>
      </c>
      <c r="F474" s="82"/>
    </row>
    <row r="475" spans="1:6" x14ac:dyDescent="0.2">
      <c r="A475" s="25" t="s">
        <v>4524</v>
      </c>
      <c r="B475" s="82" t="s">
        <v>4523</v>
      </c>
      <c r="C475" s="83">
        <v>19627.2</v>
      </c>
      <c r="D475" s="83">
        <v>19627.2</v>
      </c>
      <c r="E475" s="83">
        <v>0</v>
      </c>
      <c r="F475" s="82"/>
    </row>
    <row r="476" spans="1:6" x14ac:dyDescent="0.2">
      <c r="A476" s="25" t="s">
        <v>4522</v>
      </c>
      <c r="B476" s="82" t="s">
        <v>4521</v>
      </c>
      <c r="C476" s="83">
        <v>1044</v>
      </c>
      <c r="D476" s="83">
        <v>1044</v>
      </c>
      <c r="E476" s="83">
        <v>0</v>
      </c>
      <c r="F476" s="82"/>
    </row>
    <row r="477" spans="1:6" x14ac:dyDescent="0.2">
      <c r="A477" s="25" t="s">
        <v>4520</v>
      </c>
      <c r="B477" s="82" t="s">
        <v>4519</v>
      </c>
      <c r="C477" s="83">
        <v>1624</v>
      </c>
      <c r="D477" s="83">
        <v>1624</v>
      </c>
      <c r="E477" s="83">
        <v>0</v>
      </c>
      <c r="F477" s="82"/>
    </row>
    <row r="478" spans="1:6" x14ac:dyDescent="0.2">
      <c r="A478" s="25" t="s">
        <v>4518</v>
      </c>
      <c r="B478" s="82" t="s">
        <v>4517</v>
      </c>
      <c r="C478" s="83">
        <v>4027.5</v>
      </c>
      <c r="D478" s="83">
        <v>4027.5</v>
      </c>
      <c r="E478" s="83">
        <v>0</v>
      </c>
      <c r="F478" s="82"/>
    </row>
    <row r="479" spans="1:6" x14ac:dyDescent="0.2">
      <c r="A479" s="25" t="s">
        <v>4516</v>
      </c>
      <c r="B479" s="82" t="s">
        <v>4515</v>
      </c>
      <c r="C479" s="83">
        <v>7200</v>
      </c>
      <c r="D479" s="83">
        <v>7200</v>
      </c>
      <c r="E479" s="83">
        <v>0</v>
      </c>
      <c r="F479" s="82"/>
    </row>
    <row r="480" spans="1:6" x14ac:dyDescent="0.2">
      <c r="A480" s="25" t="s">
        <v>4514</v>
      </c>
      <c r="B480" s="82" t="s">
        <v>4513</v>
      </c>
      <c r="C480" s="83">
        <v>11400</v>
      </c>
      <c r="D480" s="83">
        <v>11400</v>
      </c>
      <c r="E480" s="83">
        <v>0</v>
      </c>
      <c r="F480" s="82"/>
    </row>
    <row r="481" spans="1:6" x14ac:dyDescent="0.2">
      <c r="A481" s="25" t="s">
        <v>4512</v>
      </c>
      <c r="B481" s="82" t="s">
        <v>4511</v>
      </c>
      <c r="C481" s="83">
        <v>10500</v>
      </c>
      <c r="D481" s="83">
        <v>10500</v>
      </c>
      <c r="E481" s="83">
        <v>0</v>
      </c>
      <c r="F481" s="82"/>
    </row>
    <row r="482" spans="1:6" x14ac:dyDescent="0.2">
      <c r="A482" s="25" t="s">
        <v>4510</v>
      </c>
      <c r="B482" s="82" t="s">
        <v>4509</v>
      </c>
      <c r="C482" s="83">
        <v>2088</v>
      </c>
      <c r="D482" s="83">
        <v>2088</v>
      </c>
      <c r="E482" s="83">
        <v>0</v>
      </c>
      <c r="F482" s="82"/>
    </row>
    <row r="483" spans="1:6" x14ac:dyDescent="0.2">
      <c r="A483" s="25" t="s">
        <v>4508</v>
      </c>
      <c r="B483" s="82" t="s">
        <v>4507</v>
      </c>
      <c r="C483" s="83">
        <v>1624</v>
      </c>
      <c r="D483" s="83">
        <v>1624</v>
      </c>
      <c r="E483" s="83">
        <v>0</v>
      </c>
      <c r="F483" s="82"/>
    </row>
    <row r="484" spans="1:6" x14ac:dyDescent="0.2">
      <c r="A484" s="25" t="s">
        <v>4506</v>
      </c>
      <c r="B484" s="82" t="s">
        <v>4505</v>
      </c>
      <c r="C484" s="83">
        <v>3248</v>
      </c>
      <c r="D484" s="83">
        <v>3248</v>
      </c>
      <c r="E484" s="83">
        <v>0</v>
      </c>
      <c r="F484" s="82"/>
    </row>
    <row r="485" spans="1:6" x14ac:dyDescent="0.2">
      <c r="A485" s="25" t="s">
        <v>4504</v>
      </c>
      <c r="B485" s="82" t="s">
        <v>4503</v>
      </c>
      <c r="C485" s="83">
        <v>1484</v>
      </c>
      <c r="D485" s="83">
        <v>1484</v>
      </c>
      <c r="E485" s="83">
        <v>0</v>
      </c>
      <c r="F485" s="82"/>
    </row>
    <row r="486" spans="1:6" x14ac:dyDescent="0.2">
      <c r="A486" s="25" t="s">
        <v>4502</v>
      </c>
      <c r="B486" s="82" t="s">
        <v>4496</v>
      </c>
      <c r="C486" s="83">
        <v>2760.8</v>
      </c>
      <c r="D486" s="83">
        <v>2760.8</v>
      </c>
      <c r="E486" s="83">
        <v>0</v>
      </c>
      <c r="F486" s="82"/>
    </row>
    <row r="487" spans="1:6" x14ac:dyDescent="0.2">
      <c r="A487" s="25" t="s">
        <v>4501</v>
      </c>
      <c r="B487" s="82" t="s">
        <v>4500</v>
      </c>
      <c r="C487" s="83">
        <v>342.2</v>
      </c>
      <c r="D487" s="83">
        <v>342.2</v>
      </c>
      <c r="E487" s="83">
        <v>0</v>
      </c>
      <c r="F487" s="82"/>
    </row>
    <row r="488" spans="1:6" x14ac:dyDescent="0.2">
      <c r="A488" s="25" t="s">
        <v>4499</v>
      </c>
      <c r="B488" s="82" t="s">
        <v>4498</v>
      </c>
      <c r="C488" s="83">
        <v>1368.8</v>
      </c>
      <c r="D488" s="83">
        <v>1368.8</v>
      </c>
      <c r="E488" s="83">
        <v>0</v>
      </c>
      <c r="F488" s="82"/>
    </row>
    <row r="489" spans="1:6" x14ac:dyDescent="0.2">
      <c r="A489" s="25" t="s">
        <v>4497</v>
      </c>
      <c r="B489" s="82" t="s">
        <v>4496</v>
      </c>
      <c r="C489" s="83">
        <v>2760.8</v>
      </c>
      <c r="D489" s="83">
        <v>2760.8</v>
      </c>
      <c r="E489" s="83">
        <v>0</v>
      </c>
      <c r="F489" s="82"/>
    </row>
    <row r="490" spans="1:6" x14ac:dyDescent="0.2">
      <c r="A490" s="25" t="s">
        <v>4495</v>
      </c>
      <c r="B490" s="82" t="s">
        <v>4494</v>
      </c>
      <c r="C490" s="83">
        <v>342.2</v>
      </c>
      <c r="D490" s="83">
        <v>342.2</v>
      </c>
      <c r="E490" s="83">
        <v>0</v>
      </c>
      <c r="F490" s="82"/>
    </row>
    <row r="491" spans="1:6" x14ac:dyDescent="0.2">
      <c r="A491" s="25" t="s">
        <v>4493</v>
      </c>
      <c r="B491" s="82" t="s">
        <v>4467</v>
      </c>
      <c r="C491" s="83">
        <v>2650.05</v>
      </c>
      <c r="D491" s="83">
        <v>2650.05</v>
      </c>
      <c r="E491" s="83">
        <v>0</v>
      </c>
      <c r="F491" s="82"/>
    </row>
    <row r="492" spans="1:6" x14ac:dyDescent="0.2">
      <c r="A492" s="25" t="s">
        <v>4492</v>
      </c>
      <c r="B492" s="82" t="s">
        <v>4491</v>
      </c>
      <c r="C492" s="83">
        <v>339.97</v>
      </c>
      <c r="D492" s="83">
        <v>339.97</v>
      </c>
      <c r="E492" s="83">
        <v>0</v>
      </c>
      <c r="F492" s="82"/>
    </row>
    <row r="493" spans="1:6" x14ac:dyDescent="0.2">
      <c r="A493" s="25" t="s">
        <v>4490</v>
      </c>
      <c r="B493" s="82" t="s">
        <v>4489</v>
      </c>
      <c r="C493" s="83">
        <v>94.7</v>
      </c>
      <c r="D493" s="83">
        <v>94.7</v>
      </c>
      <c r="E493" s="83">
        <v>0</v>
      </c>
      <c r="F493" s="82"/>
    </row>
    <row r="494" spans="1:6" x14ac:dyDescent="0.2">
      <c r="A494" s="25" t="s">
        <v>4488</v>
      </c>
      <c r="B494" s="82" t="s">
        <v>4487</v>
      </c>
      <c r="C494" s="83">
        <v>54.26</v>
      </c>
      <c r="D494" s="83">
        <v>54.26</v>
      </c>
      <c r="E494" s="83">
        <v>0</v>
      </c>
      <c r="F494" s="82"/>
    </row>
    <row r="495" spans="1:6" x14ac:dyDescent="0.2">
      <c r="A495" s="25" t="s">
        <v>4486</v>
      </c>
      <c r="B495" s="82" t="s">
        <v>4485</v>
      </c>
      <c r="C495" s="83">
        <v>90.55</v>
      </c>
      <c r="D495" s="83">
        <v>90.55</v>
      </c>
      <c r="E495" s="83">
        <v>0</v>
      </c>
      <c r="F495" s="82"/>
    </row>
    <row r="496" spans="1:6" x14ac:dyDescent="0.2">
      <c r="A496" s="25" t="s">
        <v>4484</v>
      </c>
      <c r="B496" s="82" t="s">
        <v>4483</v>
      </c>
      <c r="C496" s="83">
        <v>90.18</v>
      </c>
      <c r="D496" s="83">
        <v>90.18</v>
      </c>
      <c r="E496" s="83">
        <v>0</v>
      </c>
      <c r="F496" s="82"/>
    </row>
    <row r="497" spans="1:6" x14ac:dyDescent="0.2">
      <c r="A497" s="25" t="s">
        <v>4482</v>
      </c>
      <c r="B497" s="82" t="s">
        <v>4481</v>
      </c>
      <c r="C497" s="83">
        <v>8.9</v>
      </c>
      <c r="D497" s="83">
        <v>8.9</v>
      </c>
      <c r="E497" s="83">
        <v>0</v>
      </c>
      <c r="F497" s="82"/>
    </row>
    <row r="498" spans="1:6" x14ac:dyDescent="0.2">
      <c r="A498" s="25" t="s">
        <v>4480</v>
      </c>
      <c r="B498" s="82" t="s">
        <v>4479</v>
      </c>
      <c r="C498" s="83">
        <v>973.5</v>
      </c>
      <c r="D498" s="83">
        <v>973.5</v>
      </c>
      <c r="E498" s="83">
        <v>0</v>
      </c>
      <c r="F498" s="82"/>
    </row>
    <row r="499" spans="1:6" x14ac:dyDescent="0.2">
      <c r="A499" s="25" t="s">
        <v>4478</v>
      </c>
      <c r="B499" s="82" t="s">
        <v>4477</v>
      </c>
      <c r="C499" s="83">
        <v>1000.76</v>
      </c>
      <c r="D499" s="83">
        <v>1000.76</v>
      </c>
      <c r="E499" s="83">
        <v>0</v>
      </c>
      <c r="F499" s="82"/>
    </row>
    <row r="500" spans="1:6" x14ac:dyDescent="0.2">
      <c r="A500" s="25" t="s">
        <v>4476</v>
      </c>
      <c r="B500" s="82" t="s">
        <v>4475</v>
      </c>
      <c r="C500" s="83">
        <v>744.45</v>
      </c>
      <c r="D500" s="83">
        <v>744.45</v>
      </c>
      <c r="E500" s="83">
        <v>0</v>
      </c>
      <c r="F500" s="82"/>
    </row>
    <row r="501" spans="1:6" x14ac:dyDescent="0.2">
      <c r="A501" s="25" t="s">
        <v>4474</v>
      </c>
      <c r="B501" s="82" t="s">
        <v>4473</v>
      </c>
      <c r="C501" s="83">
        <v>52.68</v>
      </c>
      <c r="D501" s="83">
        <v>52.68</v>
      </c>
      <c r="E501" s="83">
        <v>0</v>
      </c>
      <c r="F501" s="82"/>
    </row>
    <row r="502" spans="1:6" x14ac:dyDescent="0.2">
      <c r="A502" s="25" t="s">
        <v>4472</v>
      </c>
      <c r="B502" s="82" t="s">
        <v>4471</v>
      </c>
      <c r="C502" s="83">
        <v>58.52</v>
      </c>
      <c r="D502" s="83">
        <v>58.52</v>
      </c>
      <c r="E502" s="83">
        <v>0</v>
      </c>
      <c r="F502" s="82"/>
    </row>
    <row r="503" spans="1:6" x14ac:dyDescent="0.2">
      <c r="A503" s="25" t="s">
        <v>4470</v>
      </c>
      <c r="B503" s="82" t="s">
        <v>4469</v>
      </c>
      <c r="C503" s="83">
        <v>747.16</v>
      </c>
      <c r="D503" s="83">
        <v>747.16</v>
      </c>
      <c r="E503" s="83">
        <v>0</v>
      </c>
      <c r="F503" s="82"/>
    </row>
    <row r="504" spans="1:6" x14ac:dyDescent="0.2">
      <c r="A504" s="25" t="s">
        <v>4468</v>
      </c>
      <c r="B504" s="82" t="s">
        <v>4467</v>
      </c>
      <c r="C504" s="83">
        <v>2944.51</v>
      </c>
      <c r="D504" s="83">
        <v>2944.51</v>
      </c>
      <c r="E504" s="83">
        <v>0</v>
      </c>
      <c r="F504" s="82"/>
    </row>
    <row r="505" spans="1:6" x14ac:dyDescent="0.2">
      <c r="A505" s="25" t="s">
        <v>4466</v>
      </c>
      <c r="B505" s="82" t="s">
        <v>4465</v>
      </c>
      <c r="C505" s="83">
        <v>1292</v>
      </c>
      <c r="D505" s="83">
        <v>1292</v>
      </c>
      <c r="E505" s="83">
        <v>0</v>
      </c>
      <c r="F505" s="82"/>
    </row>
    <row r="506" spans="1:6" x14ac:dyDescent="0.2">
      <c r="A506" s="25" t="s">
        <v>4464</v>
      </c>
      <c r="B506" s="82" t="s">
        <v>4463</v>
      </c>
      <c r="C506" s="83">
        <v>643.88</v>
      </c>
      <c r="D506" s="83">
        <v>643.88</v>
      </c>
      <c r="E506" s="83">
        <v>0</v>
      </c>
      <c r="F506" s="82"/>
    </row>
    <row r="507" spans="1:6" x14ac:dyDescent="0.2">
      <c r="A507" s="25" t="s">
        <v>4462</v>
      </c>
      <c r="B507" s="82" t="s">
        <v>4461</v>
      </c>
      <c r="C507" s="83">
        <v>1313.13</v>
      </c>
      <c r="D507" s="83">
        <v>1313.13</v>
      </c>
      <c r="E507" s="83">
        <v>0</v>
      </c>
      <c r="F507" s="82"/>
    </row>
    <row r="508" spans="1:6" x14ac:dyDescent="0.2">
      <c r="A508" s="25" t="s">
        <v>4460</v>
      </c>
      <c r="B508" s="82" t="s">
        <v>4459</v>
      </c>
      <c r="C508" s="83">
        <v>12779</v>
      </c>
      <c r="D508" s="83">
        <v>12779</v>
      </c>
      <c r="E508" s="83">
        <v>0</v>
      </c>
      <c r="F508" s="82"/>
    </row>
    <row r="509" spans="1:6" x14ac:dyDescent="0.2">
      <c r="A509" s="25" t="s">
        <v>4458</v>
      </c>
      <c r="B509" s="82" t="s">
        <v>4457</v>
      </c>
      <c r="C509" s="83">
        <v>11181.27</v>
      </c>
      <c r="D509" s="83">
        <v>11181.27</v>
      </c>
      <c r="E509" s="83">
        <v>0</v>
      </c>
      <c r="F509" s="82"/>
    </row>
    <row r="510" spans="1:6" x14ac:dyDescent="0.2">
      <c r="A510" s="25" t="s">
        <v>4456</v>
      </c>
      <c r="B510" s="82" t="s">
        <v>4455</v>
      </c>
      <c r="C510" s="83">
        <v>2250.0100000000002</v>
      </c>
      <c r="D510" s="83">
        <v>2250.0100000000002</v>
      </c>
      <c r="E510" s="83">
        <v>0</v>
      </c>
      <c r="F510" s="82"/>
    </row>
    <row r="511" spans="1:6" x14ac:dyDescent="0.2">
      <c r="A511" s="25" t="s">
        <v>4454</v>
      </c>
      <c r="B511" s="82" t="s">
        <v>4453</v>
      </c>
      <c r="C511" s="83">
        <v>3049.99</v>
      </c>
      <c r="D511" s="83">
        <v>3049.99</v>
      </c>
      <c r="E511" s="83">
        <v>0</v>
      </c>
      <c r="F511" s="82"/>
    </row>
    <row r="512" spans="1:6" x14ac:dyDescent="0.2">
      <c r="A512" s="25" t="s">
        <v>4452</v>
      </c>
      <c r="B512" s="82" t="s">
        <v>4436</v>
      </c>
      <c r="C512" s="83">
        <v>2250.0100000000002</v>
      </c>
      <c r="D512" s="83">
        <v>2250.0100000000002</v>
      </c>
      <c r="E512" s="83">
        <v>0</v>
      </c>
      <c r="F512" s="82"/>
    </row>
    <row r="513" spans="1:6" x14ac:dyDescent="0.2">
      <c r="A513" s="25" t="s">
        <v>4451</v>
      </c>
      <c r="B513" s="82" t="s">
        <v>4450</v>
      </c>
      <c r="C513" s="83">
        <v>5800</v>
      </c>
      <c r="D513" s="83">
        <v>5800</v>
      </c>
      <c r="E513" s="83">
        <v>0</v>
      </c>
      <c r="F513" s="82"/>
    </row>
    <row r="514" spans="1:6" x14ac:dyDescent="0.2">
      <c r="A514" s="25" t="s">
        <v>4449</v>
      </c>
      <c r="B514" s="82" t="s">
        <v>4448</v>
      </c>
      <c r="C514" s="83">
        <v>4466</v>
      </c>
      <c r="D514" s="83">
        <v>4466</v>
      </c>
      <c r="E514" s="83">
        <v>0</v>
      </c>
      <c r="F514" s="82"/>
    </row>
    <row r="515" spans="1:6" x14ac:dyDescent="0.2">
      <c r="A515" s="25" t="s">
        <v>4447</v>
      </c>
      <c r="B515" s="82" t="s">
        <v>4446</v>
      </c>
      <c r="C515" s="83">
        <v>5549.99</v>
      </c>
      <c r="D515" s="83">
        <v>5549.99</v>
      </c>
      <c r="E515" s="83">
        <v>0</v>
      </c>
      <c r="F515" s="82"/>
    </row>
    <row r="516" spans="1:6" x14ac:dyDescent="0.2">
      <c r="A516" s="25" t="s">
        <v>4445</v>
      </c>
      <c r="B516" s="82" t="s">
        <v>4444</v>
      </c>
      <c r="C516" s="83">
        <v>2250.0100000000002</v>
      </c>
      <c r="D516" s="83">
        <v>2250.0100000000002</v>
      </c>
      <c r="E516" s="83">
        <v>0</v>
      </c>
      <c r="F516" s="82"/>
    </row>
    <row r="517" spans="1:6" x14ac:dyDescent="0.2">
      <c r="A517" s="25" t="s">
        <v>4443</v>
      </c>
      <c r="B517" s="82" t="s">
        <v>4442</v>
      </c>
      <c r="C517" s="83">
        <v>1200</v>
      </c>
      <c r="D517" s="83">
        <v>1200</v>
      </c>
      <c r="E517" s="83">
        <v>0</v>
      </c>
      <c r="F517" s="82"/>
    </row>
    <row r="518" spans="1:6" x14ac:dyDescent="0.2">
      <c r="A518" s="25" t="s">
        <v>4441</v>
      </c>
      <c r="B518" s="82" t="s">
        <v>4440</v>
      </c>
      <c r="C518" s="83">
        <v>1147.94</v>
      </c>
      <c r="D518" s="83">
        <v>1147.94</v>
      </c>
      <c r="E518" s="83">
        <v>0</v>
      </c>
      <c r="F518" s="82"/>
    </row>
    <row r="519" spans="1:6" x14ac:dyDescent="0.2">
      <c r="A519" s="25" t="s">
        <v>4439</v>
      </c>
      <c r="B519" s="82" t="s">
        <v>4438</v>
      </c>
      <c r="C519" s="83">
        <v>6181.27</v>
      </c>
      <c r="D519" s="83">
        <v>6181.27</v>
      </c>
      <c r="E519" s="83">
        <v>0</v>
      </c>
      <c r="F519" s="82"/>
    </row>
    <row r="520" spans="1:6" x14ac:dyDescent="0.2">
      <c r="A520" s="25" t="s">
        <v>4437</v>
      </c>
      <c r="B520" s="82" t="s">
        <v>4436</v>
      </c>
      <c r="C520" s="83">
        <v>2250.0100000000002</v>
      </c>
      <c r="D520" s="83">
        <v>2250.0100000000002</v>
      </c>
      <c r="E520" s="83">
        <v>0</v>
      </c>
      <c r="F520" s="82"/>
    </row>
    <row r="521" spans="1:6" x14ac:dyDescent="0.2">
      <c r="A521" s="25" t="s">
        <v>4435</v>
      </c>
      <c r="B521" s="82" t="s">
        <v>4434</v>
      </c>
      <c r="C521" s="83">
        <v>4500</v>
      </c>
      <c r="D521" s="83">
        <v>4500</v>
      </c>
      <c r="E521" s="83">
        <v>0</v>
      </c>
      <c r="F521" s="82"/>
    </row>
    <row r="522" spans="1:6" x14ac:dyDescent="0.2">
      <c r="A522" s="25" t="s">
        <v>4433</v>
      </c>
      <c r="B522" s="82" t="s">
        <v>4432</v>
      </c>
      <c r="C522" s="83">
        <v>3058.22</v>
      </c>
      <c r="D522" s="83">
        <v>3058.22</v>
      </c>
      <c r="E522" s="83">
        <v>0</v>
      </c>
      <c r="F522" s="82"/>
    </row>
    <row r="523" spans="1:6" x14ac:dyDescent="0.2">
      <c r="A523" s="25" t="s">
        <v>4431</v>
      </c>
      <c r="B523" s="82" t="s">
        <v>4430</v>
      </c>
      <c r="C523" s="83">
        <v>10500</v>
      </c>
      <c r="D523" s="83">
        <v>10500</v>
      </c>
      <c r="E523" s="83">
        <v>0</v>
      </c>
      <c r="F523" s="82"/>
    </row>
    <row r="524" spans="1:6" x14ac:dyDescent="0.2">
      <c r="A524" s="25" t="s">
        <v>4429</v>
      </c>
      <c r="B524" s="82" t="s">
        <v>4420</v>
      </c>
      <c r="C524" s="83">
        <v>904.8</v>
      </c>
      <c r="D524" s="83">
        <v>904.8</v>
      </c>
      <c r="E524" s="83">
        <v>0</v>
      </c>
      <c r="F524" s="82"/>
    </row>
    <row r="525" spans="1:6" x14ac:dyDescent="0.2">
      <c r="A525" s="25" t="s">
        <v>4428</v>
      </c>
      <c r="B525" s="82" t="s">
        <v>4427</v>
      </c>
      <c r="C525" s="83">
        <v>841</v>
      </c>
      <c r="D525" s="83">
        <v>841</v>
      </c>
      <c r="E525" s="83">
        <v>0</v>
      </c>
      <c r="F525" s="82"/>
    </row>
    <row r="526" spans="1:6" x14ac:dyDescent="0.2">
      <c r="A526" s="25" t="s">
        <v>4426</v>
      </c>
      <c r="B526" s="82" t="s">
        <v>4425</v>
      </c>
      <c r="C526" s="83">
        <v>1624</v>
      </c>
      <c r="D526" s="83">
        <v>1624</v>
      </c>
      <c r="E526" s="83">
        <v>0</v>
      </c>
      <c r="F526" s="82"/>
    </row>
    <row r="527" spans="1:6" x14ac:dyDescent="0.2">
      <c r="A527" s="25" t="s">
        <v>4424</v>
      </c>
      <c r="B527" s="82" t="s">
        <v>4311</v>
      </c>
      <c r="C527" s="83">
        <v>841</v>
      </c>
      <c r="D527" s="83">
        <v>841</v>
      </c>
      <c r="E527" s="83">
        <v>0</v>
      </c>
      <c r="F527" s="82"/>
    </row>
    <row r="528" spans="1:6" x14ac:dyDescent="0.2">
      <c r="A528" s="25" t="s">
        <v>4423</v>
      </c>
      <c r="B528" s="82" t="s">
        <v>4422</v>
      </c>
      <c r="C528" s="83">
        <v>1624</v>
      </c>
      <c r="D528" s="83">
        <v>1624</v>
      </c>
      <c r="E528" s="83">
        <v>0</v>
      </c>
      <c r="F528" s="82"/>
    </row>
    <row r="529" spans="1:6" x14ac:dyDescent="0.2">
      <c r="A529" s="25" t="s">
        <v>4421</v>
      </c>
      <c r="B529" s="82" t="s">
        <v>4420</v>
      </c>
      <c r="C529" s="83">
        <v>904.8</v>
      </c>
      <c r="D529" s="83">
        <v>904.8</v>
      </c>
      <c r="E529" s="83">
        <v>0</v>
      </c>
      <c r="F529" s="82"/>
    </row>
    <row r="530" spans="1:6" x14ac:dyDescent="0.2">
      <c r="A530" s="25" t="s">
        <v>4419</v>
      </c>
      <c r="B530" s="82" t="s">
        <v>4418</v>
      </c>
      <c r="C530" s="83">
        <v>841</v>
      </c>
      <c r="D530" s="83">
        <v>841</v>
      </c>
      <c r="E530" s="83">
        <v>0</v>
      </c>
      <c r="F530" s="82"/>
    </row>
    <row r="531" spans="1:6" x14ac:dyDescent="0.2">
      <c r="A531" s="25" t="s">
        <v>4417</v>
      </c>
      <c r="B531" s="82" t="s">
        <v>4414</v>
      </c>
      <c r="C531" s="83">
        <v>13250</v>
      </c>
      <c r="D531" s="83">
        <v>13250</v>
      </c>
      <c r="E531" s="83">
        <v>0</v>
      </c>
      <c r="F531" s="82"/>
    </row>
    <row r="532" spans="1:6" x14ac:dyDescent="0.2">
      <c r="A532" s="25" t="s">
        <v>4416</v>
      </c>
      <c r="B532" s="82" t="s">
        <v>4414</v>
      </c>
      <c r="C532" s="83">
        <v>13250</v>
      </c>
      <c r="D532" s="83">
        <v>13250</v>
      </c>
      <c r="E532" s="83">
        <v>0</v>
      </c>
      <c r="F532" s="82"/>
    </row>
    <row r="533" spans="1:6" x14ac:dyDescent="0.2">
      <c r="A533" s="25" t="s">
        <v>4415</v>
      </c>
      <c r="B533" s="82" t="s">
        <v>4414</v>
      </c>
      <c r="C533" s="83">
        <v>13250</v>
      </c>
      <c r="D533" s="83">
        <v>13250</v>
      </c>
      <c r="E533" s="83">
        <v>0</v>
      </c>
      <c r="F533" s="82"/>
    </row>
    <row r="534" spans="1:6" x14ac:dyDescent="0.2">
      <c r="A534" s="25" t="s">
        <v>4413</v>
      </c>
      <c r="B534" s="82" t="s">
        <v>4412</v>
      </c>
      <c r="C534" s="83">
        <v>8468</v>
      </c>
      <c r="D534" s="83">
        <v>8468</v>
      </c>
      <c r="E534" s="83">
        <v>0</v>
      </c>
      <c r="F534" s="82"/>
    </row>
    <row r="535" spans="1:6" x14ac:dyDescent="0.2">
      <c r="A535" s="25" t="s">
        <v>4411</v>
      </c>
      <c r="B535" s="82" t="s">
        <v>4410</v>
      </c>
      <c r="C535" s="83">
        <v>15935</v>
      </c>
      <c r="D535" s="83">
        <v>15935</v>
      </c>
      <c r="E535" s="83">
        <v>0</v>
      </c>
      <c r="F535" s="82"/>
    </row>
    <row r="536" spans="1:6" x14ac:dyDescent="0.2">
      <c r="A536" s="25" t="s">
        <v>4409</v>
      </c>
      <c r="B536" s="82" t="s">
        <v>4408</v>
      </c>
      <c r="C536" s="83">
        <v>2850</v>
      </c>
      <c r="D536" s="83">
        <v>2850</v>
      </c>
      <c r="E536" s="83">
        <v>0</v>
      </c>
      <c r="F536" s="82"/>
    </row>
    <row r="537" spans="1:6" x14ac:dyDescent="0.2">
      <c r="A537" s="25" t="s">
        <v>4407</v>
      </c>
      <c r="B537" s="82" t="s">
        <v>4406</v>
      </c>
      <c r="C537" s="83">
        <v>1508</v>
      </c>
      <c r="D537" s="83">
        <v>1508</v>
      </c>
      <c r="E537" s="83">
        <v>0</v>
      </c>
      <c r="F537" s="82"/>
    </row>
    <row r="538" spans="1:6" x14ac:dyDescent="0.2">
      <c r="A538" s="25" t="s">
        <v>4405</v>
      </c>
      <c r="B538" s="82" t="s">
        <v>4404</v>
      </c>
      <c r="C538" s="83">
        <v>1508</v>
      </c>
      <c r="D538" s="83">
        <v>1508</v>
      </c>
      <c r="E538" s="83">
        <v>0</v>
      </c>
      <c r="F538" s="82"/>
    </row>
    <row r="539" spans="1:6" x14ac:dyDescent="0.2">
      <c r="A539" s="25" t="s">
        <v>4403</v>
      </c>
      <c r="B539" s="82" t="s">
        <v>4402</v>
      </c>
      <c r="C539" s="83">
        <v>1044</v>
      </c>
      <c r="D539" s="83">
        <v>1044</v>
      </c>
      <c r="E539" s="83">
        <v>0</v>
      </c>
      <c r="F539" s="82"/>
    </row>
    <row r="540" spans="1:6" x14ac:dyDescent="0.2">
      <c r="A540" s="25" t="s">
        <v>4401</v>
      </c>
      <c r="B540" s="82" t="s">
        <v>4399</v>
      </c>
      <c r="C540" s="83">
        <v>11646.98</v>
      </c>
      <c r="D540" s="83">
        <v>11646.98</v>
      </c>
      <c r="E540" s="83">
        <v>0</v>
      </c>
      <c r="F540" s="82"/>
    </row>
    <row r="541" spans="1:6" x14ac:dyDescent="0.2">
      <c r="A541" s="25" t="s">
        <v>4400</v>
      </c>
      <c r="B541" s="82" t="s">
        <v>4399</v>
      </c>
      <c r="C541" s="83">
        <v>11646.98</v>
      </c>
      <c r="D541" s="83">
        <v>11646.98</v>
      </c>
      <c r="E541" s="83">
        <v>0</v>
      </c>
      <c r="F541" s="82"/>
    </row>
    <row r="542" spans="1:6" x14ac:dyDescent="0.2">
      <c r="A542" s="25" t="s">
        <v>4398</v>
      </c>
      <c r="B542" s="82" t="s">
        <v>4397</v>
      </c>
      <c r="C542" s="83">
        <v>1499.1</v>
      </c>
      <c r="D542" s="83">
        <v>1499.1</v>
      </c>
      <c r="E542" s="83">
        <v>0</v>
      </c>
      <c r="F542" s="82"/>
    </row>
    <row r="543" spans="1:6" x14ac:dyDescent="0.2">
      <c r="A543" s="25" t="s">
        <v>4396</v>
      </c>
      <c r="B543" s="82" t="s">
        <v>4395</v>
      </c>
      <c r="C543" s="83">
        <v>1289.25</v>
      </c>
      <c r="D543" s="83">
        <v>1289.25</v>
      </c>
      <c r="E543" s="83">
        <v>0</v>
      </c>
      <c r="F543" s="82"/>
    </row>
    <row r="544" spans="1:6" x14ac:dyDescent="0.2">
      <c r="A544" s="25" t="s">
        <v>4394</v>
      </c>
      <c r="B544" s="82" t="s">
        <v>4376</v>
      </c>
      <c r="C544" s="83">
        <v>409.01</v>
      </c>
      <c r="D544" s="83">
        <v>409.01</v>
      </c>
      <c r="E544" s="83">
        <v>0</v>
      </c>
      <c r="F544" s="82"/>
    </row>
    <row r="545" spans="1:6" x14ac:dyDescent="0.2">
      <c r="A545" s="25" t="s">
        <v>4393</v>
      </c>
      <c r="B545" s="82" t="s">
        <v>4378</v>
      </c>
      <c r="C545" s="83">
        <v>2336.56</v>
      </c>
      <c r="D545" s="83">
        <v>2336.56</v>
      </c>
      <c r="E545" s="83">
        <v>0</v>
      </c>
      <c r="F545" s="82"/>
    </row>
    <row r="546" spans="1:6" x14ac:dyDescent="0.2">
      <c r="A546" s="25" t="s">
        <v>4392</v>
      </c>
      <c r="B546" s="82" t="s">
        <v>4376</v>
      </c>
      <c r="C546" s="83">
        <v>409.01</v>
      </c>
      <c r="D546" s="83">
        <v>409.01</v>
      </c>
      <c r="E546" s="83">
        <v>0</v>
      </c>
      <c r="F546" s="82"/>
    </row>
    <row r="547" spans="1:6" x14ac:dyDescent="0.2">
      <c r="A547" s="25" t="s">
        <v>4391</v>
      </c>
      <c r="B547" s="82" t="s">
        <v>4374</v>
      </c>
      <c r="C547" s="83">
        <v>1499.1</v>
      </c>
      <c r="D547" s="83">
        <v>1499.1</v>
      </c>
      <c r="E547" s="83">
        <v>0</v>
      </c>
      <c r="F547" s="82"/>
    </row>
    <row r="548" spans="1:6" x14ac:dyDescent="0.2">
      <c r="A548" s="25" t="s">
        <v>4390</v>
      </c>
      <c r="B548" s="82" t="s">
        <v>4378</v>
      </c>
      <c r="C548" s="83">
        <v>2336.56</v>
      </c>
      <c r="D548" s="83">
        <v>2336.56</v>
      </c>
      <c r="E548" s="83">
        <v>0</v>
      </c>
      <c r="F548" s="82"/>
    </row>
    <row r="549" spans="1:6" x14ac:dyDescent="0.2">
      <c r="A549" s="25" t="s">
        <v>4389</v>
      </c>
      <c r="B549" s="82" t="s">
        <v>4376</v>
      </c>
      <c r="C549" s="83">
        <v>409.01</v>
      </c>
      <c r="D549" s="83">
        <v>409.01</v>
      </c>
      <c r="E549" s="83">
        <v>0</v>
      </c>
      <c r="F549" s="82"/>
    </row>
    <row r="550" spans="1:6" x14ac:dyDescent="0.2">
      <c r="A550" s="25" t="s">
        <v>4388</v>
      </c>
      <c r="B550" s="82" t="s">
        <v>4374</v>
      </c>
      <c r="C550" s="83">
        <v>1499.1</v>
      </c>
      <c r="D550" s="83">
        <v>1499.1</v>
      </c>
      <c r="E550" s="83">
        <v>0</v>
      </c>
      <c r="F550" s="82"/>
    </row>
    <row r="551" spans="1:6" x14ac:dyDescent="0.2">
      <c r="A551" s="25" t="s">
        <v>4387</v>
      </c>
      <c r="B551" s="82" t="s">
        <v>4378</v>
      </c>
      <c r="C551" s="83">
        <v>2336.56</v>
      </c>
      <c r="D551" s="83">
        <v>2336.56</v>
      </c>
      <c r="E551" s="83">
        <v>0</v>
      </c>
      <c r="F551" s="82"/>
    </row>
    <row r="552" spans="1:6" x14ac:dyDescent="0.2">
      <c r="A552" s="25" t="s">
        <v>4386</v>
      </c>
      <c r="B552" s="82" t="s">
        <v>4376</v>
      </c>
      <c r="C552" s="83">
        <v>409.01</v>
      </c>
      <c r="D552" s="83">
        <v>409.01</v>
      </c>
      <c r="E552" s="83">
        <v>0</v>
      </c>
      <c r="F552" s="82"/>
    </row>
    <row r="553" spans="1:6" x14ac:dyDescent="0.2">
      <c r="A553" s="25" t="s">
        <v>4385</v>
      </c>
      <c r="B553" s="82" t="s">
        <v>4374</v>
      </c>
      <c r="C553" s="83">
        <v>1499.1</v>
      </c>
      <c r="D553" s="83">
        <v>1499.1</v>
      </c>
      <c r="E553" s="83">
        <v>0</v>
      </c>
      <c r="F553" s="82"/>
    </row>
    <row r="554" spans="1:6" x14ac:dyDescent="0.2">
      <c r="A554" s="25" t="s">
        <v>4384</v>
      </c>
      <c r="B554" s="82" t="s">
        <v>4378</v>
      </c>
      <c r="C554" s="83">
        <v>2336.56</v>
      </c>
      <c r="D554" s="83">
        <v>2336.56</v>
      </c>
      <c r="E554" s="83">
        <v>0</v>
      </c>
      <c r="F554" s="82"/>
    </row>
    <row r="555" spans="1:6" x14ac:dyDescent="0.2">
      <c r="A555" s="25" t="s">
        <v>4383</v>
      </c>
      <c r="B555" s="82" t="s">
        <v>4376</v>
      </c>
      <c r="C555" s="83">
        <v>409.01</v>
      </c>
      <c r="D555" s="83">
        <v>409.01</v>
      </c>
      <c r="E555" s="83">
        <v>0</v>
      </c>
      <c r="F555" s="82"/>
    </row>
    <row r="556" spans="1:6" x14ac:dyDescent="0.2">
      <c r="A556" s="25" t="s">
        <v>4382</v>
      </c>
      <c r="B556" s="82" t="s">
        <v>4374</v>
      </c>
      <c r="C556" s="83">
        <v>1499.1</v>
      </c>
      <c r="D556" s="83">
        <v>1499.1</v>
      </c>
      <c r="E556" s="83">
        <v>0</v>
      </c>
      <c r="F556" s="82"/>
    </row>
    <row r="557" spans="1:6" x14ac:dyDescent="0.2">
      <c r="A557" s="25" t="s">
        <v>4381</v>
      </c>
      <c r="B557" s="82" t="s">
        <v>4380</v>
      </c>
      <c r="C557" s="83">
        <v>999.02</v>
      </c>
      <c r="D557" s="83">
        <v>999.02</v>
      </c>
      <c r="E557" s="83">
        <v>0</v>
      </c>
      <c r="F557" s="82"/>
    </row>
    <row r="558" spans="1:6" x14ac:dyDescent="0.2">
      <c r="A558" s="25" t="s">
        <v>4379</v>
      </c>
      <c r="B558" s="82" t="s">
        <v>4378</v>
      </c>
      <c r="C558" s="83">
        <v>2336.56</v>
      </c>
      <c r="D558" s="83">
        <v>2336.56</v>
      </c>
      <c r="E558" s="83">
        <v>0</v>
      </c>
      <c r="F558" s="82"/>
    </row>
    <row r="559" spans="1:6" x14ac:dyDescent="0.2">
      <c r="A559" s="25" t="s">
        <v>4377</v>
      </c>
      <c r="B559" s="82" t="s">
        <v>4376</v>
      </c>
      <c r="C559" s="83">
        <v>409</v>
      </c>
      <c r="D559" s="83">
        <v>409</v>
      </c>
      <c r="E559" s="83">
        <v>0</v>
      </c>
      <c r="F559" s="82"/>
    </row>
    <row r="560" spans="1:6" x14ac:dyDescent="0.2">
      <c r="A560" s="25" t="s">
        <v>4375</v>
      </c>
      <c r="B560" s="82" t="s">
        <v>4374</v>
      </c>
      <c r="C560" s="83">
        <v>1499.1</v>
      </c>
      <c r="D560" s="83">
        <v>1499.1</v>
      </c>
      <c r="E560" s="83">
        <v>0</v>
      </c>
      <c r="F560" s="82"/>
    </row>
    <row r="561" spans="1:6" x14ac:dyDescent="0.2">
      <c r="A561" s="25" t="s">
        <v>4373</v>
      </c>
      <c r="B561" s="82" t="s">
        <v>4372</v>
      </c>
      <c r="C561" s="83">
        <v>3798.03</v>
      </c>
      <c r="D561" s="83">
        <v>3798.03</v>
      </c>
      <c r="E561" s="83">
        <v>0</v>
      </c>
      <c r="F561" s="82"/>
    </row>
    <row r="562" spans="1:6" x14ac:dyDescent="0.2">
      <c r="A562" s="25" t="s">
        <v>4371</v>
      </c>
      <c r="B562" s="82" t="s">
        <v>4370</v>
      </c>
      <c r="C562" s="83">
        <v>3798.03</v>
      </c>
      <c r="D562" s="83">
        <v>3798.03</v>
      </c>
      <c r="E562" s="83">
        <v>0</v>
      </c>
      <c r="F562" s="82"/>
    </row>
    <row r="563" spans="1:6" x14ac:dyDescent="0.2">
      <c r="A563" s="25" t="s">
        <v>4369</v>
      </c>
      <c r="B563" s="82" t="s">
        <v>4366</v>
      </c>
      <c r="C563" s="83">
        <v>10500</v>
      </c>
      <c r="D563" s="83">
        <v>10500</v>
      </c>
      <c r="E563" s="83">
        <v>0</v>
      </c>
      <c r="F563" s="82"/>
    </row>
    <row r="564" spans="1:6" x14ac:dyDescent="0.2">
      <c r="A564" s="25" t="s">
        <v>4368</v>
      </c>
      <c r="B564" s="82" t="s">
        <v>4366</v>
      </c>
      <c r="C564" s="83">
        <v>10500</v>
      </c>
      <c r="D564" s="83">
        <v>10500</v>
      </c>
      <c r="E564" s="83">
        <v>0</v>
      </c>
      <c r="F564" s="82"/>
    </row>
    <row r="565" spans="1:6" x14ac:dyDescent="0.2">
      <c r="A565" s="25" t="s">
        <v>4367</v>
      </c>
      <c r="B565" s="82" t="s">
        <v>4366</v>
      </c>
      <c r="C565" s="83">
        <v>10500</v>
      </c>
      <c r="D565" s="83">
        <v>10500</v>
      </c>
      <c r="E565" s="83">
        <v>0</v>
      </c>
      <c r="F565" s="82"/>
    </row>
    <row r="566" spans="1:6" x14ac:dyDescent="0.2">
      <c r="A566" s="25" t="s">
        <v>4365</v>
      </c>
      <c r="B566" s="82" t="s">
        <v>4364</v>
      </c>
      <c r="C566" s="83">
        <v>4500</v>
      </c>
      <c r="D566" s="83">
        <v>4500</v>
      </c>
      <c r="E566" s="83">
        <v>0</v>
      </c>
      <c r="F566" s="82"/>
    </row>
    <row r="567" spans="1:6" x14ac:dyDescent="0.2">
      <c r="A567" s="25" t="s">
        <v>4363</v>
      </c>
      <c r="B567" s="82" t="s">
        <v>4359</v>
      </c>
      <c r="C567" s="83">
        <v>2204</v>
      </c>
      <c r="D567" s="83">
        <v>2204</v>
      </c>
      <c r="E567" s="83">
        <v>0</v>
      </c>
      <c r="F567" s="82"/>
    </row>
    <row r="568" spans="1:6" x14ac:dyDescent="0.2">
      <c r="A568" s="25" t="s">
        <v>4362</v>
      </c>
      <c r="B568" s="82" t="s">
        <v>4361</v>
      </c>
      <c r="C568" s="83">
        <v>2030</v>
      </c>
      <c r="D568" s="83">
        <v>2030</v>
      </c>
      <c r="E568" s="83">
        <v>0</v>
      </c>
      <c r="F568" s="82"/>
    </row>
    <row r="569" spans="1:6" x14ac:dyDescent="0.2">
      <c r="A569" s="25" t="s">
        <v>4360</v>
      </c>
      <c r="B569" s="82" t="s">
        <v>4359</v>
      </c>
      <c r="C569" s="83">
        <v>2204</v>
      </c>
      <c r="D569" s="83">
        <v>2204</v>
      </c>
      <c r="E569" s="83">
        <v>0</v>
      </c>
      <c r="F569" s="82"/>
    </row>
    <row r="570" spans="1:6" x14ac:dyDescent="0.2">
      <c r="A570" s="25" t="s">
        <v>4358</v>
      </c>
      <c r="B570" s="82" t="s">
        <v>4357</v>
      </c>
      <c r="C570" s="83">
        <v>2262</v>
      </c>
      <c r="D570" s="83">
        <v>2262</v>
      </c>
      <c r="E570" s="83">
        <v>0</v>
      </c>
      <c r="F570" s="82"/>
    </row>
    <row r="571" spans="1:6" x14ac:dyDescent="0.2">
      <c r="A571" s="25" t="s">
        <v>4356</v>
      </c>
      <c r="B571" s="82" t="s">
        <v>4355</v>
      </c>
      <c r="C571" s="83">
        <v>2436</v>
      </c>
      <c r="D571" s="83">
        <v>2436</v>
      </c>
      <c r="E571" s="83">
        <v>0</v>
      </c>
      <c r="F571" s="82"/>
    </row>
    <row r="572" spans="1:6" x14ac:dyDescent="0.2">
      <c r="A572" s="25" t="s">
        <v>4354</v>
      </c>
      <c r="B572" s="82" t="s">
        <v>4353</v>
      </c>
      <c r="C572" s="83">
        <v>2320</v>
      </c>
      <c r="D572" s="83">
        <v>2320</v>
      </c>
      <c r="E572" s="83">
        <v>0</v>
      </c>
      <c r="F572" s="82"/>
    </row>
    <row r="573" spans="1:6" x14ac:dyDescent="0.2">
      <c r="A573" s="25" t="s">
        <v>4352</v>
      </c>
      <c r="B573" s="82" t="s">
        <v>4351</v>
      </c>
      <c r="C573" s="83">
        <v>5500</v>
      </c>
      <c r="D573" s="83">
        <v>5500</v>
      </c>
      <c r="E573" s="83">
        <v>0</v>
      </c>
      <c r="F573" s="82"/>
    </row>
    <row r="574" spans="1:6" x14ac:dyDescent="0.2">
      <c r="A574" s="25" t="s">
        <v>4350</v>
      </c>
      <c r="B574" s="82" t="s">
        <v>4349</v>
      </c>
      <c r="C574" s="83">
        <v>5500</v>
      </c>
      <c r="D574" s="83">
        <v>5500</v>
      </c>
      <c r="E574" s="83">
        <v>0</v>
      </c>
      <c r="F574" s="82"/>
    </row>
    <row r="575" spans="1:6" x14ac:dyDescent="0.2">
      <c r="A575" s="25" t="s">
        <v>4348</v>
      </c>
      <c r="B575" s="82" t="s">
        <v>4319</v>
      </c>
      <c r="C575" s="83">
        <v>2030</v>
      </c>
      <c r="D575" s="83">
        <v>2030</v>
      </c>
      <c r="E575" s="83">
        <v>0</v>
      </c>
      <c r="F575" s="82"/>
    </row>
    <row r="576" spans="1:6" x14ac:dyDescent="0.2">
      <c r="A576" s="25" t="s">
        <v>4347</v>
      </c>
      <c r="B576" s="82" t="s">
        <v>4317</v>
      </c>
      <c r="C576" s="83">
        <v>3433.6</v>
      </c>
      <c r="D576" s="83">
        <v>3433.6</v>
      </c>
      <c r="E576" s="83">
        <v>0</v>
      </c>
      <c r="F576" s="82"/>
    </row>
    <row r="577" spans="1:6" x14ac:dyDescent="0.2">
      <c r="A577" s="25" t="s">
        <v>4346</v>
      </c>
      <c r="B577" s="82" t="s">
        <v>4319</v>
      </c>
      <c r="C577" s="83">
        <v>2030</v>
      </c>
      <c r="D577" s="83">
        <v>2030</v>
      </c>
      <c r="E577" s="83">
        <v>0</v>
      </c>
      <c r="F577" s="82"/>
    </row>
    <row r="578" spans="1:6" x14ac:dyDescent="0.2">
      <c r="A578" s="25" t="s">
        <v>4345</v>
      </c>
      <c r="B578" s="82" t="s">
        <v>4344</v>
      </c>
      <c r="C578" s="83">
        <v>3433.6</v>
      </c>
      <c r="D578" s="83">
        <v>3433.6</v>
      </c>
      <c r="E578" s="83">
        <v>0</v>
      </c>
      <c r="F578" s="82"/>
    </row>
    <row r="579" spans="1:6" x14ac:dyDescent="0.2">
      <c r="A579" s="25" t="s">
        <v>4343</v>
      </c>
      <c r="B579" s="82" t="s">
        <v>4321</v>
      </c>
      <c r="C579" s="83">
        <v>522</v>
      </c>
      <c r="D579" s="83">
        <v>522</v>
      </c>
      <c r="E579" s="83">
        <v>0</v>
      </c>
      <c r="F579" s="82"/>
    </row>
    <row r="580" spans="1:6" x14ac:dyDescent="0.2">
      <c r="A580" s="25" t="s">
        <v>4342</v>
      </c>
      <c r="B580" s="82" t="s">
        <v>4341</v>
      </c>
      <c r="C580" s="83">
        <v>2030</v>
      </c>
      <c r="D580" s="83">
        <v>2030</v>
      </c>
      <c r="E580" s="83">
        <v>0</v>
      </c>
      <c r="F580" s="82"/>
    </row>
    <row r="581" spans="1:6" x14ac:dyDescent="0.2">
      <c r="A581" s="25" t="s">
        <v>4340</v>
      </c>
      <c r="B581" s="82" t="s">
        <v>4317</v>
      </c>
      <c r="C581" s="83">
        <v>3433.6</v>
      </c>
      <c r="D581" s="83">
        <v>3433.6</v>
      </c>
      <c r="E581" s="83">
        <v>0</v>
      </c>
      <c r="F581" s="82"/>
    </row>
    <row r="582" spans="1:6" x14ac:dyDescent="0.2">
      <c r="A582" s="25" t="s">
        <v>4339</v>
      </c>
      <c r="B582" s="82" t="s">
        <v>4321</v>
      </c>
      <c r="C582" s="83">
        <v>522</v>
      </c>
      <c r="D582" s="83">
        <v>522</v>
      </c>
      <c r="E582" s="83">
        <v>0</v>
      </c>
      <c r="F582" s="82"/>
    </row>
    <row r="583" spans="1:6" x14ac:dyDescent="0.2">
      <c r="A583" s="25" t="s">
        <v>4338</v>
      </c>
      <c r="B583" s="82" t="s">
        <v>4319</v>
      </c>
      <c r="C583" s="83">
        <v>2030</v>
      </c>
      <c r="D583" s="83">
        <v>2030</v>
      </c>
      <c r="E583" s="83">
        <v>0</v>
      </c>
      <c r="F583" s="82"/>
    </row>
    <row r="584" spans="1:6" x14ac:dyDescent="0.2">
      <c r="A584" s="25" t="s">
        <v>4337</v>
      </c>
      <c r="B584" s="82" t="s">
        <v>4336</v>
      </c>
      <c r="C584" s="83">
        <v>1160</v>
      </c>
      <c r="D584" s="83">
        <v>1160</v>
      </c>
      <c r="E584" s="83">
        <v>0</v>
      </c>
      <c r="F584" s="82"/>
    </row>
    <row r="585" spans="1:6" x14ac:dyDescent="0.2">
      <c r="A585" s="25" t="s">
        <v>4335</v>
      </c>
      <c r="B585" s="82" t="s">
        <v>4321</v>
      </c>
      <c r="C585" s="83">
        <v>522</v>
      </c>
      <c r="D585" s="83">
        <v>522</v>
      </c>
      <c r="E585" s="83">
        <v>0</v>
      </c>
      <c r="F585" s="82"/>
    </row>
    <row r="586" spans="1:6" x14ac:dyDescent="0.2">
      <c r="A586" s="25" t="s">
        <v>4334</v>
      </c>
      <c r="B586" s="82" t="s">
        <v>4319</v>
      </c>
      <c r="C586" s="83">
        <v>2030</v>
      </c>
      <c r="D586" s="83">
        <v>2030</v>
      </c>
      <c r="E586" s="83">
        <v>0</v>
      </c>
      <c r="F586" s="82"/>
    </row>
    <row r="587" spans="1:6" x14ac:dyDescent="0.2">
      <c r="A587" s="25" t="s">
        <v>4333</v>
      </c>
      <c r="B587" s="82" t="s">
        <v>4317</v>
      </c>
      <c r="C587" s="83">
        <v>3433.6</v>
      </c>
      <c r="D587" s="83">
        <v>3433.6</v>
      </c>
      <c r="E587" s="83">
        <v>0</v>
      </c>
      <c r="F587" s="82"/>
    </row>
    <row r="588" spans="1:6" x14ac:dyDescent="0.2">
      <c r="A588" s="25" t="s">
        <v>4332</v>
      </c>
      <c r="B588" s="82" t="s">
        <v>4319</v>
      </c>
      <c r="C588" s="83">
        <v>2030</v>
      </c>
      <c r="D588" s="83">
        <v>2030</v>
      </c>
      <c r="E588" s="83">
        <v>0</v>
      </c>
      <c r="F588" s="82"/>
    </row>
    <row r="589" spans="1:6" x14ac:dyDescent="0.2">
      <c r="A589" s="25" t="s">
        <v>4331</v>
      </c>
      <c r="B589" s="82" t="s">
        <v>4317</v>
      </c>
      <c r="C589" s="83">
        <v>3433.6</v>
      </c>
      <c r="D589" s="83">
        <v>3433.6</v>
      </c>
      <c r="E589" s="83">
        <v>0</v>
      </c>
      <c r="F589" s="82"/>
    </row>
    <row r="590" spans="1:6" x14ac:dyDescent="0.2">
      <c r="A590" s="25" t="s">
        <v>4330</v>
      </c>
      <c r="B590" s="82" t="s">
        <v>4319</v>
      </c>
      <c r="C590" s="83">
        <v>2030</v>
      </c>
      <c r="D590" s="83">
        <v>2030</v>
      </c>
      <c r="E590" s="83">
        <v>0</v>
      </c>
      <c r="F590" s="82"/>
    </row>
    <row r="591" spans="1:6" x14ac:dyDescent="0.2">
      <c r="A591" s="25" t="s">
        <v>4329</v>
      </c>
      <c r="B591" s="82" t="s">
        <v>4317</v>
      </c>
      <c r="C591" s="83">
        <v>3433.6</v>
      </c>
      <c r="D591" s="83">
        <v>3433.6</v>
      </c>
      <c r="E591" s="83">
        <v>0</v>
      </c>
      <c r="F591" s="82"/>
    </row>
    <row r="592" spans="1:6" x14ac:dyDescent="0.2">
      <c r="A592" s="25" t="s">
        <v>4328</v>
      </c>
      <c r="B592" s="82" t="s">
        <v>4327</v>
      </c>
      <c r="C592" s="83">
        <v>1218</v>
      </c>
      <c r="D592" s="83">
        <v>1218</v>
      </c>
      <c r="E592" s="83">
        <v>0</v>
      </c>
      <c r="F592" s="82"/>
    </row>
    <row r="593" spans="1:6" x14ac:dyDescent="0.2">
      <c r="A593" s="25" t="s">
        <v>4326</v>
      </c>
      <c r="B593" s="82" t="s">
        <v>4325</v>
      </c>
      <c r="C593" s="83">
        <v>696</v>
      </c>
      <c r="D593" s="83">
        <v>696</v>
      </c>
      <c r="E593" s="83">
        <v>0</v>
      </c>
      <c r="F593" s="82"/>
    </row>
    <row r="594" spans="1:6" x14ac:dyDescent="0.2">
      <c r="A594" s="25" t="s">
        <v>4324</v>
      </c>
      <c r="B594" s="82" t="s">
        <v>4323</v>
      </c>
      <c r="C594" s="83">
        <v>986</v>
      </c>
      <c r="D594" s="83">
        <v>986</v>
      </c>
      <c r="E594" s="83">
        <v>0</v>
      </c>
      <c r="F594" s="82"/>
    </row>
    <row r="595" spans="1:6" x14ac:dyDescent="0.2">
      <c r="A595" s="25" t="s">
        <v>4322</v>
      </c>
      <c r="B595" s="82" t="s">
        <v>4321</v>
      </c>
      <c r="C595" s="83">
        <v>522</v>
      </c>
      <c r="D595" s="83">
        <v>522</v>
      </c>
      <c r="E595" s="83">
        <v>0</v>
      </c>
      <c r="F595" s="82"/>
    </row>
    <row r="596" spans="1:6" x14ac:dyDescent="0.2">
      <c r="A596" s="25" t="s">
        <v>4320</v>
      </c>
      <c r="B596" s="82" t="s">
        <v>4319</v>
      </c>
      <c r="C596" s="83">
        <v>2030</v>
      </c>
      <c r="D596" s="83">
        <v>2030</v>
      </c>
      <c r="E596" s="83">
        <v>0</v>
      </c>
      <c r="F596" s="82"/>
    </row>
    <row r="597" spans="1:6" x14ac:dyDescent="0.2">
      <c r="A597" s="25" t="s">
        <v>4318</v>
      </c>
      <c r="B597" s="82" t="s">
        <v>4317</v>
      </c>
      <c r="C597" s="83">
        <v>3433.6</v>
      </c>
      <c r="D597" s="83">
        <v>3433.6</v>
      </c>
      <c r="E597" s="83">
        <v>0</v>
      </c>
      <c r="F597" s="82"/>
    </row>
    <row r="598" spans="1:6" x14ac:dyDescent="0.2">
      <c r="A598" s="25" t="s">
        <v>4316</v>
      </c>
      <c r="B598" s="82" t="s">
        <v>4315</v>
      </c>
      <c r="C598" s="83">
        <v>8000</v>
      </c>
      <c r="D598" s="83">
        <v>8000</v>
      </c>
      <c r="E598" s="83">
        <v>0</v>
      </c>
      <c r="F598" s="82"/>
    </row>
    <row r="599" spans="1:6" x14ac:dyDescent="0.2">
      <c r="A599" s="25" t="s">
        <v>4314</v>
      </c>
      <c r="B599" s="82" t="s">
        <v>4313</v>
      </c>
      <c r="C599" s="83">
        <v>6991</v>
      </c>
      <c r="D599" s="83">
        <v>6991</v>
      </c>
      <c r="E599" s="83">
        <v>0</v>
      </c>
      <c r="F599" s="82"/>
    </row>
    <row r="600" spans="1:6" x14ac:dyDescent="0.2">
      <c r="A600" s="25" t="s">
        <v>4312</v>
      </c>
      <c r="B600" s="82" t="s">
        <v>4311</v>
      </c>
      <c r="C600" s="83">
        <v>870</v>
      </c>
      <c r="D600" s="83">
        <v>870</v>
      </c>
      <c r="E600" s="83">
        <v>0</v>
      </c>
      <c r="F600" s="82"/>
    </row>
    <row r="601" spans="1:6" x14ac:dyDescent="0.2">
      <c r="A601" s="25" t="s">
        <v>4310</v>
      </c>
      <c r="B601" s="82" t="s">
        <v>4309</v>
      </c>
      <c r="C601" s="83">
        <v>1682</v>
      </c>
      <c r="D601" s="83">
        <v>1682</v>
      </c>
      <c r="E601" s="83">
        <v>0</v>
      </c>
      <c r="F601" s="82"/>
    </row>
    <row r="602" spans="1:6" x14ac:dyDescent="0.2">
      <c r="A602" s="25" t="s">
        <v>4308</v>
      </c>
      <c r="B602" s="82" t="s">
        <v>4307</v>
      </c>
      <c r="C602" s="83">
        <v>1276</v>
      </c>
      <c r="D602" s="83">
        <v>1276</v>
      </c>
      <c r="E602" s="83">
        <v>0</v>
      </c>
      <c r="F602" s="82"/>
    </row>
    <row r="603" spans="1:6" x14ac:dyDescent="0.2">
      <c r="A603" s="25" t="s">
        <v>4306</v>
      </c>
      <c r="B603" s="82" t="s">
        <v>4305</v>
      </c>
      <c r="C603" s="83">
        <v>26304</v>
      </c>
      <c r="D603" s="83">
        <v>26304</v>
      </c>
      <c r="E603" s="83">
        <v>0</v>
      </c>
      <c r="F603" s="82"/>
    </row>
    <row r="604" spans="1:6" x14ac:dyDescent="0.2">
      <c r="A604" s="25" t="s">
        <v>4304</v>
      </c>
      <c r="B604" s="82" t="s">
        <v>4303</v>
      </c>
      <c r="C604" s="83">
        <v>8604.2999999999993</v>
      </c>
      <c r="D604" s="83">
        <v>8604.2999999999993</v>
      </c>
      <c r="E604" s="83">
        <v>0</v>
      </c>
      <c r="F604" s="82"/>
    </row>
    <row r="605" spans="1:6" x14ac:dyDescent="0.2">
      <c r="A605" s="25" t="s">
        <v>4302</v>
      </c>
      <c r="B605" s="82" t="s">
        <v>4301</v>
      </c>
      <c r="C605" s="83">
        <v>24081.599999999999</v>
      </c>
      <c r="D605" s="83">
        <v>24081.599999999999</v>
      </c>
      <c r="E605" s="83">
        <v>0</v>
      </c>
      <c r="F605" s="82"/>
    </row>
    <row r="606" spans="1:6" x14ac:dyDescent="0.2">
      <c r="A606" s="25" t="s">
        <v>4300</v>
      </c>
      <c r="B606" s="82" t="s">
        <v>4299</v>
      </c>
      <c r="C606" s="83">
        <v>8821.7999999999993</v>
      </c>
      <c r="D606" s="83">
        <v>8821.7999999999993</v>
      </c>
      <c r="E606" s="83">
        <v>0</v>
      </c>
      <c r="F606" s="82"/>
    </row>
    <row r="607" spans="1:6" x14ac:dyDescent="0.2">
      <c r="A607" s="25" t="s">
        <v>4298</v>
      </c>
      <c r="B607" s="82" t="s">
        <v>4297</v>
      </c>
      <c r="C607" s="83">
        <v>2827</v>
      </c>
      <c r="D607" s="83">
        <v>2827</v>
      </c>
      <c r="E607" s="83">
        <v>0</v>
      </c>
      <c r="F607" s="82"/>
    </row>
    <row r="608" spans="1:6" x14ac:dyDescent="0.2">
      <c r="A608" s="25" t="s">
        <v>4296</v>
      </c>
      <c r="B608" s="82" t="s">
        <v>4295</v>
      </c>
      <c r="C608" s="83">
        <v>4009.56</v>
      </c>
      <c r="D608" s="83">
        <v>4009.56</v>
      </c>
      <c r="E608" s="83">
        <v>0</v>
      </c>
      <c r="F608" s="82"/>
    </row>
    <row r="609" spans="1:6" x14ac:dyDescent="0.2">
      <c r="A609" s="25" t="s">
        <v>4294</v>
      </c>
      <c r="B609" s="82" t="s">
        <v>4293</v>
      </c>
      <c r="C609" s="83">
        <v>6024.67</v>
      </c>
      <c r="D609" s="83">
        <v>6024.67</v>
      </c>
      <c r="E609" s="83">
        <v>0</v>
      </c>
      <c r="F609" s="82"/>
    </row>
    <row r="610" spans="1:6" x14ac:dyDescent="0.2">
      <c r="A610" s="25" t="s">
        <v>4292</v>
      </c>
      <c r="B610" s="82" t="s">
        <v>4291</v>
      </c>
      <c r="C610" s="83">
        <v>2796.1</v>
      </c>
      <c r="D610" s="83">
        <v>2796.1</v>
      </c>
      <c r="E610" s="83">
        <v>0</v>
      </c>
      <c r="F610" s="82"/>
    </row>
    <row r="611" spans="1:6" x14ac:dyDescent="0.2">
      <c r="A611" s="25" t="s">
        <v>4290</v>
      </c>
      <c r="B611" s="82" t="s">
        <v>4289</v>
      </c>
      <c r="C611" s="83">
        <v>98</v>
      </c>
      <c r="D611" s="83">
        <v>98</v>
      </c>
      <c r="E611" s="83">
        <v>0</v>
      </c>
      <c r="F611" s="82"/>
    </row>
    <row r="612" spans="1:6" x14ac:dyDescent="0.2">
      <c r="A612" s="25" t="s">
        <v>4288</v>
      </c>
      <c r="B612" s="82" t="s">
        <v>4286</v>
      </c>
      <c r="C612" s="83">
        <v>5800</v>
      </c>
      <c r="D612" s="83">
        <v>5800</v>
      </c>
      <c r="E612" s="83">
        <v>0</v>
      </c>
      <c r="F612" s="82"/>
    </row>
    <row r="613" spans="1:6" x14ac:dyDescent="0.2">
      <c r="A613" s="25" t="s">
        <v>4287</v>
      </c>
      <c r="B613" s="82" t="s">
        <v>4286</v>
      </c>
      <c r="C613" s="83">
        <v>5800</v>
      </c>
      <c r="D613" s="83">
        <v>5800</v>
      </c>
      <c r="E613" s="83">
        <v>0</v>
      </c>
      <c r="F613" s="82"/>
    </row>
    <row r="614" spans="1:6" x14ac:dyDescent="0.2">
      <c r="A614" s="25" t="s">
        <v>4285</v>
      </c>
      <c r="B614" s="82" t="s">
        <v>4281</v>
      </c>
      <c r="C614" s="83">
        <v>10500</v>
      </c>
      <c r="D614" s="83">
        <v>10500</v>
      </c>
      <c r="E614" s="83">
        <v>0</v>
      </c>
      <c r="F614" s="82"/>
    </row>
    <row r="615" spans="1:6" x14ac:dyDescent="0.2">
      <c r="A615" s="25" t="s">
        <v>4284</v>
      </c>
      <c r="B615" s="82" t="s">
        <v>4281</v>
      </c>
      <c r="C615" s="83">
        <v>10500</v>
      </c>
      <c r="D615" s="83">
        <v>10500</v>
      </c>
      <c r="E615" s="83">
        <v>0</v>
      </c>
      <c r="F615" s="82"/>
    </row>
    <row r="616" spans="1:6" x14ac:dyDescent="0.2">
      <c r="A616" s="25" t="s">
        <v>4283</v>
      </c>
      <c r="B616" s="82" t="s">
        <v>4281</v>
      </c>
      <c r="C616" s="83">
        <v>10500</v>
      </c>
      <c r="D616" s="83">
        <v>10500</v>
      </c>
      <c r="E616" s="83">
        <v>0</v>
      </c>
      <c r="F616" s="82"/>
    </row>
    <row r="617" spans="1:6" x14ac:dyDescent="0.2">
      <c r="A617" s="25" t="s">
        <v>4282</v>
      </c>
      <c r="B617" s="82" t="s">
        <v>4281</v>
      </c>
      <c r="C617" s="83">
        <v>10500</v>
      </c>
      <c r="D617" s="83">
        <v>10500</v>
      </c>
      <c r="E617" s="83">
        <v>0</v>
      </c>
      <c r="F617" s="82"/>
    </row>
    <row r="618" spans="1:6" x14ac:dyDescent="0.2">
      <c r="A618" s="25" t="s">
        <v>4280</v>
      </c>
      <c r="B618" s="82" t="s">
        <v>4279</v>
      </c>
      <c r="C618" s="83">
        <v>104</v>
      </c>
      <c r="D618" s="83">
        <v>104</v>
      </c>
      <c r="E618" s="83">
        <v>0</v>
      </c>
      <c r="F618" s="82"/>
    </row>
    <row r="619" spans="1:6" x14ac:dyDescent="0.2">
      <c r="A619" s="25" t="s">
        <v>4278</v>
      </c>
      <c r="B619" s="82" t="s">
        <v>4266</v>
      </c>
      <c r="C619" s="83">
        <v>6000.01</v>
      </c>
      <c r="D619" s="83">
        <v>6000.01</v>
      </c>
      <c r="E619" s="83">
        <v>0</v>
      </c>
      <c r="F619" s="82"/>
    </row>
    <row r="620" spans="1:6" x14ac:dyDescent="0.2">
      <c r="A620" s="25" t="s">
        <v>4277</v>
      </c>
      <c r="B620" s="82" t="s">
        <v>4264</v>
      </c>
      <c r="C620" s="83">
        <v>3150</v>
      </c>
      <c r="D620" s="83">
        <v>3150</v>
      </c>
      <c r="E620" s="83">
        <v>0</v>
      </c>
      <c r="F620" s="82"/>
    </row>
    <row r="621" spans="1:6" x14ac:dyDescent="0.2">
      <c r="A621" s="25" t="s">
        <v>4276</v>
      </c>
      <c r="B621" s="82" t="s">
        <v>4262</v>
      </c>
      <c r="C621" s="83">
        <v>925</v>
      </c>
      <c r="D621" s="83">
        <v>925</v>
      </c>
      <c r="E621" s="83">
        <v>0</v>
      </c>
      <c r="F621" s="82"/>
    </row>
    <row r="622" spans="1:6" x14ac:dyDescent="0.2">
      <c r="A622" s="25" t="s">
        <v>4275</v>
      </c>
      <c r="B622" s="82" t="s">
        <v>4260</v>
      </c>
      <c r="C622" s="83">
        <v>925</v>
      </c>
      <c r="D622" s="83">
        <v>925</v>
      </c>
      <c r="E622" s="83">
        <v>0</v>
      </c>
      <c r="F622" s="82"/>
    </row>
    <row r="623" spans="1:6" x14ac:dyDescent="0.2">
      <c r="A623" s="25" t="s">
        <v>4274</v>
      </c>
      <c r="B623" s="82" t="s">
        <v>4258</v>
      </c>
      <c r="C623" s="83">
        <v>1700</v>
      </c>
      <c r="D623" s="83">
        <v>1700</v>
      </c>
      <c r="E623" s="83">
        <v>0</v>
      </c>
      <c r="F623" s="82"/>
    </row>
    <row r="624" spans="1:6" x14ac:dyDescent="0.2">
      <c r="A624" s="25" t="s">
        <v>4273</v>
      </c>
      <c r="B624" s="82" t="s">
        <v>4256</v>
      </c>
      <c r="C624" s="83">
        <v>280</v>
      </c>
      <c r="D624" s="83">
        <v>280</v>
      </c>
      <c r="E624" s="83">
        <v>0</v>
      </c>
      <c r="F624" s="82"/>
    </row>
    <row r="625" spans="1:6" x14ac:dyDescent="0.2">
      <c r="A625" s="25" t="s">
        <v>4272</v>
      </c>
      <c r="B625" s="82" t="s">
        <v>4254</v>
      </c>
      <c r="C625" s="83">
        <v>890</v>
      </c>
      <c r="D625" s="83">
        <v>890</v>
      </c>
      <c r="E625" s="83">
        <v>0</v>
      </c>
      <c r="F625" s="82"/>
    </row>
    <row r="626" spans="1:6" x14ac:dyDescent="0.2">
      <c r="A626" s="25" t="s">
        <v>4271</v>
      </c>
      <c r="B626" s="82" t="s">
        <v>4252</v>
      </c>
      <c r="C626" s="83">
        <v>85</v>
      </c>
      <c r="D626" s="83">
        <v>85</v>
      </c>
      <c r="E626" s="83">
        <v>0</v>
      </c>
      <c r="F626" s="82"/>
    </row>
    <row r="627" spans="1:6" x14ac:dyDescent="0.2">
      <c r="A627" s="25" t="s">
        <v>4270</v>
      </c>
      <c r="B627" s="82" t="s">
        <v>4250</v>
      </c>
      <c r="C627" s="83">
        <v>1150</v>
      </c>
      <c r="D627" s="83">
        <v>1150</v>
      </c>
      <c r="E627" s="83">
        <v>0</v>
      </c>
      <c r="F627" s="82"/>
    </row>
    <row r="628" spans="1:6" x14ac:dyDescent="0.2">
      <c r="A628" s="25" t="s">
        <v>4269</v>
      </c>
      <c r="B628" s="82" t="s">
        <v>4248</v>
      </c>
      <c r="C628" s="83">
        <v>890</v>
      </c>
      <c r="D628" s="83">
        <v>890</v>
      </c>
      <c r="E628" s="83">
        <v>0</v>
      </c>
      <c r="F628" s="82"/>
    </row>
    <row r="629" spans="1:6" x14ac:dyDescent="0.2">
      <c r="A629" s="25" t="s">
        <v>4268</v>
      </c>
      <c r="B629" s="82" t="s">
        <v>4246</v>
      </c>
      <c r="C629" s="83">
        <v>359.99</v>
      </c>
      <c r="D629" s="83">
        <v>359.99</v>
      </c>
      <c r="E629" s="83">
        <v>0</v>
      </c>
      <c r="F629" s="82"/>
    </row>
    <row r="630" spans="1:6" x14ac:dyDescent="0.2">
      <c r="A630" s="25" t="s">
        <v>4267</v>
      </c>
      <c r="B630" s="82" t="s">
        <v>4266</v>
      </c>
      <c r="C630" s="83">
        <v>6000.01</v>
      </c>
      <c r="D630" s="83">
        <v>6000.01</v>
      </c>
      <c r="E630" s="83">
        <v>0</v>
      </c>
      <c r="F630" s="82"/>
    </row>
    <row r="631" spans="1:6" x14ac:dyDescent="0.2">
      <c r="A631" s="25" t="s">
        <v>4265</v>
      </c>
      <c r="B631" s="82" t="s">
        <v>4264</v>
      </c>
      <c r="C631" s="83">
        <v>3150</v>
      </c>
      <c r="D631" s="83">
        <v>3150</v>
      </c>
      <c r="E631" s="83">
        <v>0</v>
      </c>
      <c r="F631" s="82"/>
    </row>
    <row r="632" spans="1:6" x14ac:dyDescent="0.2">
      <c r="A632" s="25" t="s">
        <v>4263</v>
      </c>
      <c r="B632" s="82" t="s">
        <v>4262</v>
      </c>
      <c r="C632" s="83">
        <v>925</v>
      </c>
      <c r="D632" s="83">
        <v>925</v>
      </c>
      <c r="E632" s="83">
        <v>0</v>
      </c>
      <c r="F632" s="82"/>
    </row>
    <row r="633" spans="1:6" x14ac:dyDescent="0.2">
      <c r="A633" s="25" t="s">
        <v>4261</v>
      </c>
      <c r="B633" s="82" t="s">
        <v>4260</v>
      </c>
      <c r="C633" s="83">
        <v>925</v>
      </c>
      <c r="D633" s="83">
        <v>925</v>
      </c>
      <c r="E633" s="83">
        <v>0</v>
      </c>
      <c r="F633" s="82"/>
    </row>
    <row r="634" spans="1:6" x14ac:dyDescent="0.2">
      <c r="A634" s="25" t="s">
        <v>4259</v>
      </c>
      <c r="B634" s="82" t="s">
        <v>4258</v>
      </c>
      <c r="C634" s="83">
        <v>1700</v>
      </c>
      <c r="D634" s="83">
        <v>1700</v>
      </c>
      <c r="E634" s="83">
        <v>0</v>
      </c>
      <c r="F634" s="82"/>
    </row>
    <row r="635" spans="1:6" x14ac:dyDescent="0.2">
      <c r="A635" s="25" t="s">
        <v>4257</v>
      </c>
      <c r="B635" s="82" t="s">
        <v>4256</v>
      </c>
      <c r="C635" s="83">
        <v>280</v>
      </c>
      <c r="D635" s="83">
        <v>280</v>
      </c>
      <c r="E635" s="83">
        <v>0</v>
      </c>
      <c r="F635" s="82"/>
    </row>
    <row r="636" spans="1:6" x14ac:dyDescent="0.2">
      <c r="A636" s="25" t="s">
        <v>4255</v>
      </c>
      <c r="B636" s="82" t="s">
        <v>4254</v>
      </c>
      <c r="C636" s="83">
        <v>890</v>
      </c>
      <c r="D636" s="83">
        <v>890</v>
      </c>
      <c r="E636" s="83">
        <v>0</v>
      </c>
      <c r="F636" s="82"/>
    </row>
    <row r="637" spans="1:6" x14ac:dyDescent="0.2">
      <c r="A637" s="25" t="s">
        <v>4253</v>
      </c>
      <c r="B637" s="82" t="s">
        <v>4252</v>
      </c>
      <c r="C637" s="83">
        <v>85</v>
      </c>
      <c r="D637" s="83">
        <v>85</v>
      </c>
      <c r="E637" s="83">
        <v>0</v>
      </c>
      <c r="F637" s="82"/>
    </row>
    <row r="638" spans="1:6" x14ac:dyDescent="0.2">
      <c r="A638" s="25" t="s">
        <v>4251</v>
      </c>
      <c r="B638" s="82" t="s">
        <v>4250</v>
      </c>
      <c r="C638" s="83">
        <v>1150</v>
      </c>
      <c r="D638" s="83">
        <v>1150</v>
      </c>
      <c r="E638" s="83">
        <v>0</v>
      </c>
      <c r="F638" s="82"/>
    </row>
    <row r="639" spans="1:6" x14ac:dyDescent="0.2">
      <c r="A639" s="25" t="s">
        <v>4249</v>
      </c>
      <c r="B639" s="82" t="s">
        <v>4248</v>
      </c>
      <c r="C639" s="83">
        <v>890</v>
      </c>
      <c r="D639" s="83">
        <v>890</v>
      </c>
      <c r="E639" s="83">
        <v>0</v>
      </c>
      <c r="F639" s="82"/>
    </row>
    <row r="640" spans="1:6" x14ac:dyDescent="0.2">
      <c r="A640" s="25" t="s">
        <v>4247</v>
      </c>
      <c r="B640" s="82" t="s">
        <v>4246</v>
      </c>
      <c r="C640" s="83">
        <v>359.99</v>
      </c>
      <c r="D640" s="83">
        <v>359.99</v>
      </c>
      <c r="E640" s="83">
        <v>0</v>
      </c>
      <c r="F640" s="82"/>
    </row>
    <row r="641" spans="1:6" x14ac:dyDescent="0.2">
      <c r="A641" s="25" t="s">
        <v>4245</v>
      </c>
      <c r="B641" s="82" t="s">
        <v>4244</v>
      </c>
      <c r="C641" s="83">
        <v>464</v>
      </c>
      <c r="D641" s="83">
        <v>464</v>
      </c>
      <c r="E641" s="83">
        <v>0</v>
      </c>
      <c r="F641" s="82"/>
    </row>
    <row r="642" spans="1:6" x14ac:dyDescent="0.2">
      <c r="A642" s="25" t="s">
        <v>4243</v>
      </c>
      <c r="B642" s="82" t="s">
        <v>4242</v>
      </c>
      <c r="C642" s="83">
        <v>6000</v>
      </c>
      <c r="D642" s="83">
        <v>6000</v>
      </c>
      <c r="E642" s="83">
        <v>0</v>
      </c>
      <c r="F642" s="82"/>
    </row>
    <row r="643" spans="1:6" x14ac:dyDescent="0.2">
      <c r="A643" s="25" t="s">
        <v>4241</v>
      </c>
      <c r="B643" s="82" t="s">
        <v>4240</v>
      </c>
      <c r="C643" s="83">
        <v>5631.28</v>
      </c>
      <c r="D643" s="83">
        <v>5631.28</v>
      </c>
      <c r="E643" s="83">
        <v>0</v>
      </c>
      <c r="F643" s="82"/>
    </row>
    <row r="644" spans="1:6" x14ac:dyDescent="0.2">
      <c r="A644" s="25" t="s">
        <v>4239</v>
      </c>
      <c r="B644" s="82" t="s">
        <v>4238</v>
      </c>
      <c r="C644" s="83">
        <v>14212.31</v>
      </c>
      <c r="D644" s="83">
        <v>14212.31</v>
      </c>
      <c r="E644" s="83">
        <v>0</v>
      </c>
      <c r="F644" s="82"/>
    </row>
    <row r="645" spans="1:6" x14ac:dyDescent="0.2">
      <c r="A645" s="25" t="s">
        <v>4237</v>
      </c>
      <c r="B645" s="82" t="s">
        <v>4236</v>
      </c>
      <c r="C645" s="83">
        <v>3131.28</v>
      </c>
      <c r="D645" s="83">
        <v>3131.28</v>
      </c>
      <c r="E645" s="83">
        <v>0</v>
      </c>
      <c r="F645" s="82"/>
    </row>
    <row r="646" spans="1:6" x14ac:dyDescent="0.2">
      <c r="A646" s="25" t="s">
        <v>4235</v>
      </c>
      <c r="B646" s="82" t="s">
        <v>4234</v>
      </c>
      <c r="C646" s="83">
        <v>15500</v>
      </c>
      <c r="D646" s="83">
        <v>15500</v>
      </c>
      <c r="E646" s="83">
        <v>0</v>
      </c>
      <c r="F646" s="82"/>
    </row>
    <row r="647" spans="1:6" x14ac:dyDescent="0.2">
      <c r="A647" s="25" t="s">
        <v>4233</v>
      </c>
      <c r="B647" s="82" t="s">
        <v>4232</v>
      </c>
      <c r="C647" s="83">
        <v>6090</v>
      </c>
      <c r="D647" s="83">
        <v>6090</v>
      </c>
      <c r="E647" s="83">
        <v>0</v>
      </c>
      <c r="F647" s="82"/>
    </row>
    <row r="648" spans="1:6" x14ac:dyDescent="0.2">
      <c r="A648" s="25" t="s">
        <v>4231</v>
      </c>
      <c r="B648" s="82" t="s">
        <v>4230</v>
      </c>
      <c r="C648" s="83">
        <v>33601.199999999997</v>
      </c>
      <c r="D648" s="83">
        <v>33601.199999999997</v>
      </c>
      <c r="E648" s="83">
        <v>0</v>
      </c>
      <c r="F648" s="82"/>
    </row>
    <row r="649" spans="1:6" x14ac:dyDescent="0.2">
      <c r="A649" s="25" t="s">
        <v>4229</v>
      </c>
      <c r="B649" s="82" t="s">
        <v>4228</v>
      </c>
      <c r="C649" s="83">
        <v>3931.29</v>
      </c>
      <c r="D649" s="83">
        <v>3931.29</v>
      </c>
      <c r="E649" s="83">
        <v>0</v>
      </c>
      <c r="F649" s="82"/>
    </row>
    <row r="650" spans="1:6" x14ac:dyDescent="0.2">
      <c r="A650" s="25" t="s">
        <v>4227</v>
      </c>
      <c r="B650" s="82" t="s">
        <v>4226</v>
      </c>
      <c r="C650" s="83">
        <v>6600.01</v>
      </c>
      <c r="D650" s="83">
        <v>6600.01</v>
      </c>
      <c r="E650" s="83">
        <v>0</v>
      </c>
      <c r="F650" s="82"/>
    </row>
    <row r="651" spans="1:6" x14ac:dyDescent="0.2">
      <c r="A651" s="25" t="s">
        <v>4225</v>
      </c>
      <c r="B651" s="82" t="s">
        <v>4224</v>
      </c>
      <c r="C651" s="83">
        <v>6131.28</v>
      </c>
      <c r="D651" s="83">
        <v>6131.28</v>
      </c>
      <c r="E651" s="83">
        <v>0</v>
      </c>
      <c r="F651" s="82"/>
    </row>
    <row r="652" spans="1:6" x14ac:dyDescent="0.2">
      <c r="A652" s="25" t="s">
        <v>4223</v>
      </c>
      <c r="B652" s="82" t="s">
        <v>4222</v>
      </c>
      <c r="C652" s="83">
        <v>580</v>
      </c>
      <c r="D652" s="83">
        <v>580</v>
      </c>
      <c r="E652" s="83">
        <v>0</v>
      </c>
      <c r="F652" s="82"/>
    </row>
    <row r="653" spans="1:6" x14ac:dyDescent="0.2">
      <c r="A653" s="25" t="s">
        <v>4221</v>
      </c>
      <c r="B653" s="82" t="s">
        <v>4220</v>
      </c>
      <c r="C653" s="83">
        <v>510.4</v>
      </c>
      <c r="D653" s="83">
        <v>510.4</v>
      </c>
      <c r="E653" s="83">
        <v>0</v>
      </c>
      <c r="F653" s="82"/>
    </row>
    <row r="654" spans="1:6" x14ac:dyDescent="0.2">
      <c r="A654" s="25" t="s">
        <v>4219</v>
      </c>
      <c r="B654" s="82" t="s">
        <v>4218</v>
      </c>
      <c r="C654" s="83">
        <v>406.79</v>
      </c>
      <c r="D654" s="83">
        <v>406.79</v>
      </c>
      <c r="E654" s="83">
        <v>0</v>
      </c>
      <c r="F654" s="82"/>
    </row>
    <row r="655" spans="1:6" x14ac:dyDescent="0.2">
      <c r="A655" s="25" t="s">
        <v>4217</v>
      </c>
      <c r="B655" s="82" t="s">
        <v>4216</v>
      </c>
      <c r="C655" s="83">
        <v>406</v>
      </c>
      <c r="D655" s="83">
        <v>406</v>
      </c>
      <c r="E655" s="83">
        <v>0</v>
      </c>
      <c r="F655" s="82"/>
    </row>
    <row r="656" spans="1:6" x14ac:dyDescent="0.2">
      <c r="A656" s="25" t="s">
        <v>4215</v>
      </c>
      <c r="B656" s="82" t="s">
        <v>4214</v>
      </c>
      <c r="C656" s="83">
        <v>266.8</v>
      </c>
      <c r="D656" s="83">
        <v>266.8</v>
      </c>
      <c r="E656" s="83">
        <v>0</v>
      </c>
      <c r="F656" s="82"/>
    </row>
    <row r="657" spans="1:6" x14ac:dyDescent="0.2">
      <c r="A657" s="25" t="s">
        <v>4213</v>
      </c>
      <c r="B657" s="82" t="s">
        <v>4212</v>
      </c>
      <c r="C657" s="83">
        <v>439.98</v>
      </c>
      <c r="D657" s="83">
        <v>439.98</v>
      </c>
      <c r="E657" s="83">
        <v>0</v>
      </c>
      <c r="F657" s="82"/>
    </row>
    <row r="658" spans="1:6" x14ac:dyDescent="0.2">
      <c r="A658" s="25" t="s">
        <v>4211</v>
      </c>
      <c r="B658" s="82" t="s">
        <v>4210</v>
      </c>
      <c r="C658" s="83">
        <v>3770</v>
      </c>
      <c r="D658" s="83">
        <v>3770</v>
      </c>
      <c r="E658" s="83">
        <v>0</v>
      </c>
      <c r="F658" s="82"/>
    </row>
    <row r="659" spans="1:6" x14ac:dyDescent="0.2">
      <c r="A659" s="25" t="s">
        <v>4209</v>
      </c>
      <c r="B659" s="82" t="s">
        <v>4208</v>
      </c>
      <c r="C659" s="83">
        <v>50.01</v>
      </c>
      <c r="D659" s="83">
        <v>50.01</v>
      </c>
      <c r="E659" s="83">
        <v>0</v>
      </c>
      <c r="F659" s="82"/>
    </row>
    <row r="660" spans="1:6" x14ac:dyDescent="0.2">
      <c r="A660" s="25" t="s">
        <v>4207</v>
      </c>
      <c r="B660" s="82" t="s">
        <v>4206</v>
      </c>
      <c r="C660" s="83">
        <v>3132</v>
      </c>
      <c r="D660" s="83">
        <v>3132</v>
      </c>
      <c r="E660" s="83">
        <v>0</v>
      </c>
      <c r="F660" s="82"/>
    </row>
    <row r="661" spans="1:6" x14ac:dyDescent="0.2">
      <c r="A661" s="25" t="s">
        <v>4205</v>
      </c>
      <c r="B661" s="82" t="s">
        <v>4204</v>
      </c>
      <c r="C661" s="83">
        <v>2000</v>
      </c>
      <c r="D661" s="83">
        <v>2000</v>
      </c>
      <c r="E661" s="83">
        <v>0</v>
      </c>
      <c r="F661" s="82"/>
    </row>
    <row r="662" spans="1:6" x14ac:dyDescent="0.2">
      <c r="A662" s="25" t="s">
        <v>4203</v>
      </c>
      <c r="B662" s="82" t="s">
        <v>4202</v>
      </c>
      <c r="C662" s="83">
        <v>3529</v>
      </c>
      <c r="D662" s="83">
        <v>3529</v>
      </c>
      <c r="E662" s="83">
        <v>0</v>
      </c>
      <c r="F662" s="82"/>
    </row>
    <row r="663" spans="1:6" x14ac:dyDescent="0.2">
      <c r="A663" s="25" t="s">
        <v>4201</v>
      </c>
      <c r="B663" s="82" t="s">
        <v>4200</v>
      </c>
      <c r="C663" s="83">
        <v>87</v>
      </c>
      <c r="D663" s="83">
        <v>87</v>
      </c>
      <c r="E663" s="83">
        <v>0</v>
      </c>
      <c r="F663" s="82"/>
    </row>
    <row r="664" spans="1:6" x14ac:dyDescent="0.2">
      <c r="A664" s="25" t="s">
        <v>4199</v>
      </c>
      <c r="B664" s="82" t="s">
        <v>4198</v>
      </c>
      <c r="C664" s="83">
        <v>87</v>
      </c>
      <c r="D664" s="83">
        <v>87</v>
      </c>
      <c r="E664" s="83">
        <v>0</v>
      </c>
      <c r="F664" s="82"/>
    </row>
    <row r="665" spans="1:6" x14ac:dyDescent="0.2">
      <c r="A665" s="25" t="s">
        <v>4197</v>
      </c>
      <c r="B665" s="82" t="s">
        <v>4196</v>
      </c>
      <c r="C665" s="83">
        <v>1999</v>
      </c>
      <c r="D665" s="83">
        <v>1999</v>
      </c>
      <c r="E665" s="83">
        <v>0</v>
      </c>
      <c r="F665" s="82"/>
    </row>
    <row r="666" spans="1:6" x14ac:dyDescent="0.2">
      <c r="A666" s="25" t="s">
        <v>4195</v>
      </c>
      <c r="B666" s="82" t="s">
        <v>4116</v>
      </c>
      <c r="C666" s="83">
        <v>4000</v>
      </c>
      <c r="D666" s="83">
        <v>4000</v>
      </c>
      <c r="E666" s="83">
        <v>0</v>
      </c>
      <c r="F666" s="82"/>
    </row>
    <row r="667" spans="1:6" x14ac:dyDescent="0.2">
      <c r="A667" s="25" t="s">
        <v>4194</v>
      </c>
      <c r="B667" s="82" t="s">
        <v>4124</v>
      </c>
      <c r="C667" s="83">
        <v>1949.99</v>
      </c>
      <c r="D667" s="83">
        <v>1949.99</v>
      </c>
      <c r="E667" s="83">
        <v>0</v>
      </c>
      <c r="F667" s="82"/>
    </row>
    <row r="668" spans="1:6" x14ac:dyDescent="0.2">
      <c r="A668" s="25" t="s">
        <v>4193</v>
      </c>
      <c r="B668" s="82" t="s">
        <v>4192</v>
      </c>
      <c r="C668" s="83">
        <v>649.99</v>
      </c>
      <c r="D668" s="83">
        <v>649.99</v>
      </c>
      <c r="E668" s="83">
        <v>0</v>
      </c>
      <c r="F668" s="82"/>
    </row>
    <row r="669" spans="1:6" x14ac:dyDescent="0.2">
      <c r="A669" s="25" t="s">
        <v>4191</v>
      </c>
      <c r="B669" s="82" t="s">
        <v>4190</v>
      </c>
      <c r="C669" s="83">
        <v>188</v>
      </c>
      <c r="D669" s="83">
        <v>188</v>
      </c>
      <c r="E669" s="83">
        <v>0</v>
      </c>
      <c r="F669" s="82"/>
    </row>
    <row r="670" spans="1:6" x14ac:dyDescent="0.2">
      <c r="A670" s="25" t="s">
        <v>4189</v>
      </c>
      <c r="B670" s="82" t="s">
        <v>4188</v>
      </c>
      <c r="C670" s="83">
        <v>495</v>
      </c>
      <c r="D670" s="83">
        <v>495</v>
      </c>
      <c r="E670" s="83">
        <v>0</v>
      </c>
      <c r="F670" s="82"/>
    </row>
    <row r="671" spans="1:6" x14ac:dyDescent="0.2">
      <c r="A671" s="25" t="s">
        <v>4187</v>
      </c>
      <c r="B671" s="82" t="s">
        <v>4186</v>
      </c>
      <c r="C671" s="83">
        <v>670</v>
      </c>
      <c r="D671" s="83">
        <v>670</v>
      </c>
      <c r="E671" s="83">
        <v>0</v>
      </c>
      <c r="F671" s="82"/>
    </row>
    <row r="672" spans="1:6" x14ac:dyDescent="0.2">
      <c r="A672" s="25" t="s">
        <v>4185</v>
      </c>
      <c r="B672" s="82" t="s">
        <v>4184</v>
      </c>
      <c r="C672" s="83">
        <v>443.25</v>
      </c>
      <c r="D672" s="83">
        <v>443.25</v>
      </c>
      <c r="E672" s="83">
        <v>0</v>
      </c>
      <c r="F672" s="82"/>
    </row>
    <row r="673" spans="1:6" x14ac:dyDescent="0.2">
      <c r="A673" s="25" t="s">
        <v>4183</v>
      </c>
      <c r="B673" s="82" t="s">
        <v>4182</v>
      </c>
      <c r="C673" s="83">
        <v>1355</v>
      </c>
      <c r="D673" s="83">
        <v>1355</v>
      </c>
      <c r="E673" s="83">
        <v>0</v>
      </c>
      <c r="F673" s="82"/>
    </row>
    <row r="674" spans="1:6" x14ac:dyDescent="0.2">
      <c r="A674" s="25" t="s">
        <v>4181</v>
      </c>
      <c r="B674" s="82" t="s">
        <v>4180</v>
      </c>
      <c r="C674" s="83">
        <v>597.5</v>
      </c>
      <c r="D674" s="83">
        <v>597.5</v>
      </c>
      <c r="E674" s="83">
        <v>0</v>
      </c>
      <c r="F674" s="82"/>
    </row>
    <row r="675" spans="1:6" x14ac:dyDescent="0.2">
      <c r="A675" s="25" t="s">
        <v>4179</v>
      </c>
      <c r="B675" s="82" t="s">
        <v>4178</v>
      </c>
      <c r="C675" s="83">
        <v>0</v>
      </c>
      <c r="D675" s="83">
        <v>0</v>
      </c>
      <c r="E675" s="83">
        <v>0</v>
      </c>
      <c r="F675" s="82"/>
    </row>
    <row r="676" spans="1:6" x14ac:dyDescent="0.2">
      <c r="A676" s="25" t="s">
        <v>4177</v>
      </c>
      <c r="B676" s="82" t="s">
        <v>4176</v>
      </c>
      <c r="C676" s="83">
        <v>0</v>
      </c>
      <c r="D676" s="83">
        <v>0</v>
      </c>
      <c r="E676" s="83">
        <v>0</v>
      </c>
      <c r="F676" s="82"/>
    </row>
    <row r="677" spans="1:6" x14ac:dyDescent="0.2">
      <c r="A677" s="25" t="s">
        <v>4175</v>
      </c>
      <c r="B677" s="82" t="s">
        <v>4174</v>
      </c>
      <c r="C677" s="83">
        <v>0</v>
      </c>
      <c r="D677" s="83">
        <v>0</v>
      </c>
      <c r="E677" s="83">
        <v>0</v>
      </c>
      <c r="F677" s="82"/>
    </row>
    <row r="678" spans="1:6" x14ac:dyDescent="0.2">
      <c r="A678" s="25" t="s">
        <v>4173</v>
      </c>
      <c r="B678" s="82" t="s">
        <v>4172</v>
      </c>
      <c r="C678" s="83">
        <v>0</v>
      </c>
      <c r="D678" s="83">
        <v>0</v>
      </c>
      <c r="E678" s="83">
        <v>0</v>
      </c>
      <c r="F678" s="82"/>
    </row>
    <row r="679" spans="1:6" x14ac:dyDescent="0.2">
      <c r="A679" s="25" t="s">
        <v>4171</v>
      </c>
      <c r="B679" s="82" t="s">
        <v>4170</v>
      </c>
      <c r="C679" s="83">
        <v>0</v>
      </c>
      <c r="D679" s="83">
        <v>0</v>
      </c>
      <c r="E679" s="83">
        <v>0</v>
      </c>
      <c r="F679" s="82"/>
    </row>
    <row r="680" spans="1:6" x14ac:dyDescent="0.2">
      <c r="A680" s="25" t="s">
        <v>4169</v>
      </c>
      <c r="B680" s="82" t="s">
        <v>4168</v>
      </c>
      <c r="C680" s="83">
        <v>0</v>
      </c>
      <c r="D680" s="83">
        <v>0</v>
      </c>
      <c r="E680" s="83">
        <v>0</v>
      </c>
      <c r="F680" s="82"/>
    </row>
    <row r="681" spans="1:6" x14ac:dyDescent="0.2">
      <c r="A681" s="25" t="s">
        <v>4167</v>
      </c>
      <c r="B681" s="82" t="s">
        <v>4166</v>
      </c>
      <c r="C681" s="83">
        <v>0</v>
      </c>
      <c r="D681" s="83">
        <v>0</v>
      </c>
      <c r="E681" s="83">
        <v>0</v>
      </c>
      <c r="F681" s="82"/>
    </row>
    <row r="682" spans="1:6" x14ac:dyDescent="0.2">
      <c r="A682" s="25" t="s">
        <v>4165</v>
      </c>
      <c r="B682" s="82" t="s">
        <v>4164</v>
      </c>
      <c r="C682" s="83">
        <v>0</v>
      </c>
      <c r="D682" s="83">
        <v>0</v>
      </c>
      <c r="E682" s="83">
        <v>0</v>
      </c>
      <c r="F682" s="82"/>
    </row>
    <row r="683" spans="1:6" x14ac:dyDescent="0.2">
      <c r="A683" s="25" t="s">
        <v>4163</v>
      </c>
      <c r="B683" s="82" t="s">
        <v>4162</v>
      </c>
      <c r="C683" s="83">
        <v>0</v>
      </c>
      <c r="D683" s="83">
        <v>0</v>
      </c>
      <c r="E683" s="83">
        <v>0</v>
      </c>
      <c r="F683" s="82"/>
    </row>
    <row r="684" spans="1:6" x14ac:dyDescent="0.2">
      <c r="A684" s="25" t="s">
        <v>4161</v>
      </c>
      <c r="B684" s="82" t="s">
        <v>4160</v>
      </c>
      <c r="C684" s="83">
        <v>6124.8</v>
      </c>
      <c r="D684" s="83">
        <v>6124.8</v>
      </c>
      <c r="E684" s="83">
        <v>0</v>
      </c>
      <c r="F684" s="82"/>
    </row>
    <row r="685" spans="1:6" x14ac:dyDescent="0.2">
      <c r="A685" s="25" t="s">
        <v>4159</v>
      </c>
      <c r="B685" s="82" t="s">
        <v>4158</v>
      </c>
      <c r="C685" s="83">
        <v>11484</v>
      </c>
      <c r="D685" s="83">
        <v>11484</v>
      </c>
      <c r="E685" s="83">
        <v>0</v>
      </c>
      <c r="F685" s="82"/>
    </row>
    <row r="686" spans="1:6" x14ac:dyDescent="0.2">
      <c r="A686" s="25" t="s">
        <v>4157</v>
      </c>
      <c r="B686" s="82" t="s">
        <v>4156</v>
      </c>
      <c r="C686" s="83">
        <v>4002</v>
      </c>
      <c r="D686" s="83">
        <v>4002</v>
      </c>
      <c r="E686" s="83">
        <v>0</v>
      </c>
      <c r="F686" s="82"/>
    </row>
    <row r="687" spans="1:6" x14ac:dyDescent="0.2">
      <c r="A687" s="25" t="s">
        <v>4155</v>
      </c>
      <c r="B687" s="82" t="s">
        <v>4154</v>
      </c>
      <c r="C687" s="83">
        <v>17282.490000000002</v>
      </c>
      <c r="D687" s="83">
        <v>17282.490000000002</v>
      </c>
      <c r="E687" s="83">
        <v>0</v>
      </c>
      <c r="F687" s="82"/>
    </row>
    <row r="688" spans="1:6" x14ac:dyDescent="0.2">
      <c r="A688" s="25" t="s">
        <v>4153</v>
      </c>
      <c r="B688" s="82" t="s">
        <v>4152</v>
      </c>
      <c r="C688" s="83">
        <v>6885.1</v>
      </c>
      <c r="D688" s="83">
        <v>6885.1</v>
      </c>
      <c r="E688" s="83">
        <v>0</v>
      </c>
      <c r="F688" s="82"/>
    </row>
    <row r="689" spans="1:6" x14ac:dyDescent="0.2">
      <c r="A689" s="25" t="s">
        <v>4151</v>
      </c>
      <c r="B689" s="82" t="s">
        <v>4150</v>
      </c>
      <c r="C689" s="83">
        <v>17282.490000000002</v>
      </c>
      <c r="D689" s="83">
        <v>17282.490000000002</v>
      </c>
      <c r="E689" s="83">
        <v>0</v>
      </c>
      <c r="F689" s="82"/>
    </row>
    <row r="690" spans="1:6" x14ac:dyDescent="0.2">
      <c r="A690" s="25" t="s">
        <v>4149</v>
      </c>
      <c r="B690" s="82" t="s">
        <v>4148</v>
      </c>
      <c r="C690" s="83">
        <v>17282.490000000002</v>
      </c>
      <c r="D690" s="83">
        <v>17282.490000000002</v>
      </c>
      <c r="E690" s="83">
        <v>0</v>
      </c>
      <c r="F690" s="82"/>
    </row>
    <row r="691" spans="1:6" x14ac:dyDescent="0.2">
      <c r="A691" s="25" t="s">
        <v>4147</v>
      </c>
      <c r="B691" s="82" t="s">
        <v>4146</v>
      </c>
      <c r="C691" s="83">
        <v>3280.16</v>
      </c>
      <c r="D691" s="83">
        <v>3280.16</v>
      </c>
      <c r="E691" s="83">
        <v>0</v>
      </c>
      <c r="F691" s="82"/>
    </row>
    <row r="692" spans="1:6" x14ac:dyDescent="0.2">
      <c r="A692" s="25" t="s">
        <v>4145</v>
      </c>
      <c r="B692" s="82" t="s">
        <v>4144</v>
      </c>
      <c r="C692" s="83">
        <v>6117.84</v>
      </c>
      <c r="D692" s="83">
        <v>6117.84</v>
      </c>
      <c r="E692" s="83">
        <v>0</v>
      </c>
      <c r="F692" s="82"/>
    </row>
    <row r="693" spans="1:6" x14ac:dyDescent="0.2">
      <c r="A693" s="25" t="s">
        <v>4143</v>
      </c>
      <c r="B693" s="82" t="s">
        <v>4142</v>
      </c>
      <c r="C693" s="83">
        <v>6600</v>
      </c>
      <c r="D693" s="83">
        <v>6600</v>
      </c>
      <c r="E693" s="83">
        <v>0</v>
      </c>
      <c r="F693" s="82"/>
    </row>
    <row r="694" spans="1:6" x14ac:dyDescent="0.2">
      <c r="A694" s="25" t="s">
        <v>4141</v>
      </c>
      <c r="B694" s="82" t="s">
        <v>4140</v>
      </c>
      <c r="C694" s="83">
        <v>1400</v>
      </c>
      <c r="D694" s="83">
        <v>1400</v>
      </c>
      <c r="E694" s="83">
        <v>0</v>
      </c>
      <c r="F694" s="82"/>
    </row>
    <row r="695" spans="1:6" x14ac:dyDescent="0.2">
      <c r="A695" s="25" t="s">
        <v>4139</v>
      </c>
      <c r="B695" s="82" t="s">
        <v>4138</v>
      </c>
      <c r="C695" s="83">
        <v>1200</v>
      </c>
      <c r="D695" s="83">
        <v>1200</v>
      </c>
      <c r="E695" s="83">
        <v>0</v>
      </c>
      <c r="F695" s="82"/>
    </row>
    <row r="696" spans="1:6" x14ac:dyDescent="0.2">
      <c r="A696" s="25" t="s">
        <v>4137</v>
      </c>
      <c r="B696" s="82" t="s">
        <v>4136</v>
      </c>
      <c r="C696" s="83">
        <v>1950</v>
      </c>
      <c r="D696" s="83">
        <v>1950</v>
      </c>
      <c r="E696" s="83">
        <v>0</v>
      </c>
      <c r="F696" s="82"/>
    </row>
    <row r="697" spans="1:6" x14ac:dyDescent="0.2">
      <c r="A697" s="25" t="s">
        <v>4135</v>
      </c>
      <c r="B697" s="82" t="s">
        <v>4134</v>
      </c>
      <c r="C697" s="83">
        <v>1100</v>
      </c>
      <c r="D697" s="83">
        <v>1100</v>
      </c>
      <c r="E697" s="83">
        <v>0</v>
      </c>
      <c r="F697" s="82"/>
    </row>
    <row r="698" spans="1:6" x14ac:dyDescent="0.2">
      <c r="A698" s="25" t="s">
        <v>4133</v>
      </c>
      <c r="B698" s="82" t="s">
        <v>4132</v>
      </c>
      <c r="C698" s="83">
        <v>890</v>
      </c>
      <c r="D698" s="83">
        <v>890</v>
      </c>
      <c r="E698" s="83">
        <v>0</v>
      </c>
      <c r="F698" s="82"/>
    </row>
    <row r="699" spans="1:6" x14ac:dyDescent="0.2">
      <c r="A699" s="25" t="s">
        <v>4131</v>
      </c>
      <c r="B699" s="82" t="s">
        <v>4130</v>
      </c>
      <c r="C699" s="83">
        <v>1300</v>
      </c>
      <c r="D699" s="83">
        <v>1300</v>
      </c>
      <c r="E699" s="83">
        <v>0</v>
      </c>
      <c r="F699" s="82"/>
    </row>
    <row r="700" spans="1:6" x14ac:dyDescent="0.2">
      <c r="A700" s="25" t="s">
        <v>4129</v>
      </c>
      <c r="B700" s="82" t="s">
        <v>4128</v>
      </c>
      <c r="C700" s="83">
        <v>360</v>
      </c>
      <c r="D700" s="83">
        <v>360</v>
      </c>
      <c r="E700" s="83">
        <v>0</v>
      </c>
      <c r="F700" s="82"/>
    </row>
    <row r="701" spans="1:6" x14ac:dyDescent="0.2">
      <c r="A701" s="25" t="s">
        <v>4127</v>
      </c>
      <c r="B701" s="82" t="s">
        <v>4126</v>
      </c>
      <c r="C701" s="83">
        <v>500</v>
      </c>
      <c r="D701" s="83">
        <v>500</v>
      </c>
      <c r="E701" s="83">
        <v>0</v>
      </c>
      <c r="F701" s="82"/>
    </row>
    <row r="702" spans="1:6" x14ac:dyDescent="0.2">
      <c r="A702" s="25" t="s">
        <v>4125</v>
      </c>
      <c r="B702" s="82" t="s">
        <v>4124</v>
      </c>
      <c r="C702" s="83">
        <v>3899.96</v>
      </c>
      <c r="D702" s="83">
        <v>3899.96</v>
      </c>
      <c r="E702" s="83">
        <v>0</v>
      </c>
      <c r="F702" s="82"/>
    </row>
    <row r="703" spans="1:6" x14ac:dyDescent="0.2">
      <c r="A703" s="25" t="s">
        <v>4123</v>
      </c>
      <c r="B703" s="82" t="s">
        <v>4122</v>
      </c>
      <c r="C703" s="83">
        <v>1400</v>
      </c>
      <c r="D703" s="83">
        <v>1400</v>
      </c>
      <c r="E703" s="83">
        <v>0</v>
      </c>
      <c r="F703" s="82"/>
    </row>
    <row r="704" spans="1:6" x14ac:dyDescent="0.2">
      <c r="A704" s="25" t="s">
        <v>4121</v>
      </c>
      <c r="B704" s="82" t="s">
        <v>4120</v>
      </c>
      <c r="C704" s="83">
        <v>4900</v>
      </c>
      <c r="D704" s="83">
        <v>4900</v>
      </c>
      <c r="E704" s="83">
        <v>0</v>
      </c>
      <c r="F704" s="82"/>
    </row>
    <row r="705" spans="1:6" x14ac:dyDescent="0.2">
      <c r="A705" s="25" t="s">
        <v>4119</v>
      </c>
      <c r="B705" s="82" t="s">
        <v>4118</v>
      </c>
      <c r="C705" s="83">
        <v>1000</v>
      </c>
      <c r="D705" s="83">
        <v>1000</v>
      </c>
      <c r="E705" s="83">
        <v>0</v>
      </c>
      <c r="F705" s="82"/>
    </row>
    <row r="706" spans="1:6" x14ac:dyDescent="0.2">
      <c r="A706" s="25" t="s">
        <v>4117</v>
      </c>
      <c r="B706" s="82" t="s">
        <v>4116</v>
      </c>
      <c r="C706" s="83">
        <v>9280</v>
      </c>
      <c r="D706" s="83">
        <v>9280</v>
      </c>
      <c r="E706" s="83">
        <v>0</v>
      </c>
      <c r="F706" s="82"/>
    </row>
    <row r="707" spans="1:6" x14ac:dyDescent="0.2">
      <c r="A707" s="25" t="s">
        <v>4115</v>
      </c>
      <c r="B707" s="82" t="s">
        <v>4114</v>
      </c>
      <c r="C707" s="83">
        <v>698</v>
      </c>
      <c r="D707" s="83">
        <v>698</v>
      </c>
      <c r="E707" s="83">
        <v>0</v>
      </c>
      <c r="F707" s="82"/>
    </row>
    <row r="708" spans="1:6" x14ac:dyDescent="0.2">
      <c r="A708" s="25" t="s">
        <v>4113</v>
      </c>
      <c r="B708" s="82" t="s">
        <v>4112</v>
      </c>
      <c r="C708" s="83">
        <v>1</v>
      </c>
      <c r="D708" s="83">
        <v>1</v>
      </c>
      <c r="E708" s="83">
        <v>0</v>
      </c>
      <c r="F708" s="82"/>
    </row>
    <row r="709" spans="1:6" x14ac:dyDescent="0.2">
      <c r="A709" s="25" t="s">
        <v>4111</v>
      </c>
      <c r="B709" s="82" t="s">
        <v>4110</v>
      </c>
      <c r="C709" s="83">
        <v>1699</v>
      </c>
      <c r="D709" s="83">
        <v>1699</v>
      </c>
      <c r="E709" s="83">
        <v>0</v>
      </c>
      <c r="F709" s="82"/>
    </row>
    <row r="710" spans="1:6" x14ac:dyDescent="0.2">
      <c r="A710" s="25" t="s">
        <v>4109</v>
      </c>
      <c r="B710" s="82" t="s">
        <v>4108</v>
      </c>
      <c r="C710" s="83">
        <v>2498</v>
      </c>
      <c r="D710" s="83">
        <v>2498</v>
      </c>
      <c r="E710" s="83">
        <v>0</v>
      </c>
      <c r="F710" s="82"/>
    </row>
    <row r="711" spans="1:6" x14ac:dyDescent="0.2">
      <c r="A711" s="25" t="s">
        <v>4107</v>
      </c>
      <c r="B711" s="82" t="s">
        <v>4106</v>
      </c>
      <c r="C711" s="83">
        <v>499</v>
      </c>
      <c r="D711" s="83">
        <v>499</v>
      </c>
      <c r="E711" s="83">
        <v>0</v>
      </c>
      <c r="F711" s="82"/>
    </row>
    <row r="712" spans="1:6" x14ac:dyDescent="0.2">
      <c r="A712" s="25" t="s">
        <v>4105</v>
      </c>
      <c r="B712" s="82" t="s">
        <v>4104</v>
      </c>
      <c r="C712" s="83">
        <v>1599</v>
      </c>
      <c r="D712" s="83">
        <v>1599</v>
      </c>
      <c r="E712" s="83">
        <v>0</v>
      </c>
      <c r="F712" s="82"/>
    </row>
    <row r="713" spans="1:6" x14ac:dyDescent="0.2">
      <c r="A713" s="25" t="s">
        <v>4103</v>
      </c>
      <c r="B713" s="82" t="s">
        <v>4102</v>
      </c>
      <c r="C713" s="83">
        <v>899</v>
      </c>
      <c r="D713" s="83">
        <v>899</v>
      </c>
      <c r="E713" s="83">
        <v>0</v>
      </c>
      <c r="F713" s="82"/>
    </row>
    <row r="714" spans="1:6" x14ac:dyDescent="0.2">
      <c r="A714" s="25" t="s">
        <v>4101</v>
      </c>
      <c r="B714" s="82" t="s">
        <v>4100</v>
      </c>
      <c r="C714" s="83">
        <v>6779.79</v>
      </c>
      <c r="D714" s="83">
        <v>6779.79</v>
      </c>
      <c r="E714" s="83">
        <v>0</v>
      </c>
      <c r="F714" s="82"/>
    </row>
    <row r="715" spans="1:6" x14ac:dyDescent="0.2">
      <c r="A715" s="25" t="s">
        <v>4099</v>
      </c>
      <c r="B715" s="82" t="s">
        <v>4098</v>
      </c>
      <c r="C715" s="83">
        <v>2893.36</v>
      </c>
      <c r="D715" s="83">
        <v>2893.36</v>
      </c>
      <c r="E715" s="83">
        <v>0</v>
      </c>
      <c r="F715" s="82"/>
    </row>
    <row r="716" spans="1:6" x14ac:dyDescent="0.2">
      <c r="A716" s="25" t="s">
        <v>4097</v>
      </c>
      <c r="B716" s="82" t="s">
        <v>4096</v>
      </c>
      <c r="C716" s="83">
        <v>603.54999999999995</v>
      </c>
      <c r="D716" s="83">
        <v>603.54999999999995</v>
      </c>
      <c r="E716" s="83">
        <v>0</v>
      </c>
      <c r="F716" s="82"/>
    </row>
    <row r="717" spans="1:6" x14ac:dyDescent="0.2">
      <c r="A717" s="25" t="s">
        <v>4095</v>
      </c>
      <c r="B717" s="82" t="s">
        <v>4094</v>
      </c>
      <c r="C717" s="83">
        <v>1207.1099999999999</v>
      </c>
      <c r="D717" s="83">
        <v>1207.1099999999999</v>
      </c>
      <c r="E717" s="83">
        <v>0</v>
      </c>
      <c r="F717" s="82"/>
    </row>
    <row r="718" spans="1:6" x14ac:dyDescent="0.2">
      <c r="A718" s="25" t="s">
        <v>4093</v>
      </c>
      <c r="B718" s="82" t="s">
        <v>4092</v>
      </c>
      <c r="C718" s="83">
        <v>3816</v>
      </c>
      <c r="D718" s="83">
        <v>3816</v>
      </c>
      <c r="E718" s="83">
        <v>0</v>
      </c>
      <c r="F718" s="82"/>
    </row>
    <row r="719" spans="1:6" x14ac:dyDescent="0.2">
      <c r="A719" s="25" t="s">
        <v>4091</v>
      </c>
      <c r="B719" s="82" t="s">
        <v>4090</v>
      </c>
      <c r="C719" s="83">
        <v>36.22</v>
      </c>
      <c r="D719" s="83">
        <v>36.22</v>
      </c>
      <c r="E719" s="83">
        <v>0</v>
      </c>
      <c r="F719" s="82"/>
    </row>
    <row r="720" spans="1:6" x14ac:dyDescent="0.2">
      <c r="A720" s="25" t="s">
        <v>4089</v>
      </c>
      <c r="B720" s="82" t="s">
        <v>4088</v>
      </c>
      <c r="C720" s="83">
        <v>603.55999999999995</v>
      </c>
      <c r="D720" s="83">
        <v>603.55999999999995</v>
      </c>
      <c r="E720" s="83">
        <v>0</v>
      </c>
      <c r="F720" s="82"/>
    </row>
    <row r="721" spans="1:8" x14ac:dyDescent="0.2">
      <c r="A721" s="25" t="s">
        <v>4087</v>
      </c>
      <c r="B721" s="82" t="s">
        <v>4086</v>
      </c>
      <c r="C721" s="83">
        <v>60.41</v>
      </c>
      <c r="D721" s="83">
        <v>60.41</v>
      </c>
      <c r="E721" s="83">
        <v>0</v>
      </c>
      <c r="F721" s="82"/>
    </row>
    <row r="722" spans="1:8" x14ac:dyDescent="0.2">
      <c r="A722" s="25" t="s">
        <v>4085</v>
      </c>
      <c r="B722" s="82" t="s">
        <v>4084</v>
      </c>
      <c r="C722" s="83">
        <v>9625</v>
      </c>
      <c r="D722" s="83">
        <v>9625</v>
      </c>
      <c r="E722" s="83">
        <v>0</v>
      </c>
      <c r="F722" s="82"/>
    </row>
    <row r="723" spans="1:8" x14ac:dyDescent="0.2">
      <c r="A723" s="25" t="s">
        <v>4083</v>
      </c>
      <c r="B723" s="82" t="s">
        <v>4082</v>
      </c>
      <c r="C723" s="83">
        <v>6110</v>
      </c>
      <c r="D723" s="83">
        <v>6110</v>
      </c>
      <c r="E723" s="83">
        <v>0</v>
      </c>
      <c r="F723" s="82"/>
    </row>
    <row r="724" spans="1:8" x14ac:dyDescent="0.2">
      <c r="A724" s="81"/>
      <c r="B724" s="81" t="s">
        <v>345</v>
      </c>
      <c r="C724" s="51">
        <f>+C471+C465+C441+C18</f>
        <v>4920732.7699999996</v>
      </c>
      <c r="D724" s="51">
        <f>+D471+D465+D441+D18</f>
        <v>4920732.7699999996</v>
      </c>
      <c r="E724" s="51">
        <f>SUM(E18:E723)</f>
        <v>0</v>
      </c>
      <c r="F724" s="51"/>
    </row>
    <row r="725" spans="1:8" s="15" customFormat="1" x14ac:dyDescent="0.2">
      <c r="A725" s="126"/>
      <c r="B725" s="126"/>
      <c r="C725" s="18"/>
      <c r="D725" s="18"/>
      <c r="E725" s="18"/>
      <c r="F725" s="18"/>
    </row>
    <row r="726" spans="1:8" s="15" customFormat="1" x14ac:dyDescent="0.2">
      <c r="A726" s="126"/>
      <c r="B726" s="126"/>
      <c r="C726" s="18"/>
      <c r="D726" s="18"/>
      <c r="E726" s="18"/>
      <c r="F726" s="18"/>
    </row>
    <row r="727" spans="1:8" s="15" customFormat="1" ht="11.25" customHeight="1" x14ac:dyDescent="0.2">
      <c r="A727" s="35" t="s">
        <v>344</v>
      </c>
      <c r="B727" s="35"/>
      <c r="C727" s="121"/>
      <c r="D727" s="121"/>
      <c r="E727" s="121"/>
      <c r="G727" s="89" t="s">
        <v>302</v>
      </c>
    </row>
    <row r="728" spans="1:8" s="15" customFormat="1" x14ac:dyDescent="0.2">
      <c r="A728" s="108"/>
      <c r="B728" s="108"/>
      <c r="C728" s="33"/>
      <c r="D728" s="31"/>
      <c r="E728" s="31"/>
      <c r="F728" s="1"/>
    </row>
    <row r="729" spans="1:8" s="15" customFormat="1" ht="27.9" customHeight="1" x14ac:dyDescent="0.2">
      <c r="A729" s="30" t="s">
        <v>102</v>
      </c>
      <c r="B729" s="29" t="s">
        <v>101</v>
      </c>
      <c r="C729" s="120" t="s">
        <v>301</v>
      </c>
      <c r="D729" s="120" t="s">
        <v>300</v>
      </c>
      <c r="E729" s="120" t="s">
        <v>299</v>
      </c>
      <c r="F729" s="119" t="s">
        <v>298</v>
      </c>
      <c r="G729" s="119" t="s">
        <v>297</v>
      </c>
      <c r="H729" s="119" t="s">
        <v>296</v>
      </c>
    </row>
    <row r="730" spans="1:8" s="15" customFormat="1" ht="20.399999999999999" x14ac:dyDescent="0.2">
      <c r="A730" s="25" t="s">
        <v>4081</v>
      </c>
      <c r="B730" s="82" t="s">
        <v>4080</v>
      </c>
      <c r="C730" s="24">
        <v>0</v>
      </c>
      <c r="D730" s="83">
        <v>-1668016.66</v>
      </c>
      <c r="E730" s="83">
        <v>-1668016.66</v>
      </c>
      <c r="F730" s="82" t="s">
        <v>4074</v>
      </c>
      <c r="G730" s="82"/>
      <c r="H730" s="82"/>
    </row>
    <row r="731" spans="1:8" s="15" customFormat="1" x14ac:dyDescent="0.2">
      <c r="A731" s="81"/>
      <c r="B731" s="81" t="s">
        <v>339</v>
      </c>
      <c r="C731" s="51">
        <f>SUM(C730:C730)</f>
        <v>0</v>
      </c>
      <c r="D731" s="51">
        <f>SUM(D730:D730)</f>
        <v>-1668016.66</v>
      </c>
      <c r="E731" s="51">
        <f>SUM(E730:E730)</f>
        <v>-1668016.66</v>
      </c>
      <c r="F731" s="51"/>
      <c r="G731" s="51"/>
      <c r="H731" s="51"/>
    </row>
    <row r="732" spans="1:8" s="15" customFormat="1" x14ac:dyDescent="0.2">
      <c r="A732" s="125"/>
      <c r="B732" s="125"/>
      <c r="C732" s="124"/>
      <c r="D732" s="124"/>
      <c r="E732" s="124"/>
      <c r="F732" s="18"/>
    </row>
    <row r="734" spans="1:8" x14ac:dyDescent="0.2">
      <c r="A734" s="35" t="s">
        <v>338</v>
      </c>
      <c r="B734" s="35"/>
      <c r="C734" s="121"/>
      <c r="D734" s="121"/>
      <c r="E734" s="121"/>
      <c r="G734" s="89" t="s">
        <v>302</v>
      </c>
    </row>
    <row r="735" spans="1:8" x14ac:dyDescent="0.2">
      <c r="A735" s="108"/>
      <c r="B735" s="108"/>
      <c r="C735" s="33"/>
      <c r="H735" s="31"/>
    </row>
    <row r="736" spans="1:8" ht="27.9" customHeight="1" x14ac:dyDescent="0.2">
      <c r="A736" s="30" t="s">
        <v>102</v>
      </c>
      <c r="B736" s="29" t="s">
        <v>101</v>
      </c>
      <c r="C736" s="120" t="s">
        <v>301</v>
      </c>
      <c r="D736" s="120" t="s">
        <v>300</v>
      </c>
      <c r="E736" s="120" t="s">
        <v>299</v>
      </c>
      <c r="F736" s="119" t="s">
        <v>298</v>
      </c>
      <c r="G736" s="119" t="s">
        <v>297</v>
      </c>
      <c r="H736" s="119" t="s">
        <v>296</v>
      </c>
    </row>
    <row r="737" spans="1:8" ht="20.399999999999999" x14ac:dyDescent="0.2">
      <c r="A737" s="25" t="s">
        <v>4079</v>
      </c>
      <c r="B737" s="82" t="s">
        <v>4078</v>
      </c>
      <c r="C737" s="24">
        <v>-2664843.2000000002</v>
      </c>
      <c r="D737" s="83">
        <v>0</v>
      </c>
      <c r="E737" s="83">
        <v>2664843.2000000002</v>
      </c>
      <c r="F737" s="82" t="s">
        <v>4077</v>
      </c>
      <c r="G737" s="82"/>
      <c r="H737" s="82"/>
    </row>
    <row r="738" spans="1:8" x14ac:dyDescent="0.2">
      <c r="A738" s="81"/>
      <c r="B738" s="81" t="s">
        <v>337</v>
      </c>
      <c r="C738" s="51">
        <f>SUM(C737:C737)</f>
        <v>-2664843.2000000002</v>
      </c>
      <c r="D738" s="51">
        <f>SUM(D737:D737)</f>
        <v>0</v>
      </c>
      <c r="E738" s="51">
        <f>SUM(E737:E737)</f>
        <v>2664843.2000000002</v>
      </c>
      <c r="F738" s="51"/>
      <c r="G738" s="51"/>
      <c r="H738" s="51"/>
    </row>
    <row r="741" spans="1:8" x14ac:dyDescent="0.2">
      <c r="A741" s="35" t="s">
        <v>336</v>
      </c>
      <c r="B741" s="35"/>
      <c r="C741" s="121"/>
      <c r="D741" s="121"/>
      <c r="E741" s="121"/>
      <c r="G741" s="89" t="s">
        <v>302</v>
      </c>
    </row>
    <row r="742" spans="1:8" x14ac:dyDescent="0.2">
      <c r="A742" s="108"/>
      <c r="B742" s="108"/>
      <c r="C742" s="33"/>
    </row>
    <row r="743" spans="1:8" ht="27.9" customHeight="1" x14ac:dyDescent="0.2">
      <c r="A743" s="30" t="s">
        <v>102</v>
      </c>
      <c r="B743" s="29" t="s">
        <v>101</v>
      </c>
      <c r="C743" s="120" t="s">
        <v>301</v>
      </c>
      <c r="D743" s="120" t="s">
        <v>300</v>
      </c>
      <c r="E743" s="120" t="s">
        <v>299</v>
      </c>
      <c r="F743" s="119" t="s">
        <v>298</v>
      </c>
      <c r="G743" s="119" t="s">
        <v>297</v>
      </c>
      <c r="H743" s="119" t="s">
        <v>296</v>
      </c>
    </row>
    <row r="744" spans="1:8" ht="20.399999999999999" x14ac:dyDescent="0.2">
      <c r="A744" s="25" t="s">
        <v>4076</v>
      </c>
      <c r="B744" s="82" t="s">
        <v>4075</v>
      </c>
      <c r="C744" s="24">
        <v>0</v>
      </c>
      <c r="D744" s="83">
        <v>-2350902.88</v>
      </c>
      <c r="E744" s="83">
        <v>-2350902.88</v>
      </c>
      <c r="F744" s="82" t="s">
        <v>4074</v>
      </c>
      <c r="G744" s="82"/>
      <c r="H744" s="82"/>
    </row>
    <row r="745" spans="1:8" x14ac:dyDescent="0.2">
      <c r="A745" s="81"/>
      <c r="B745" s="81" t="s">
        <v>304</v>
      </c>
      <c r="C745" s="51">
        <f>SUM(C744:C744)</f>
        <v>0</v>
      </c>
      <c r="D745" s="51">
        <f>SUM(D744:D744)</f>
        <v>-2350902.88</v>
      </c>
      <c r="E745" s="51">
        <f>SUM(E744:E744)</f>
        <v>-2350902.88</v>
      </c>
      <c r="F745" s="51"/>
      <c r="G745" s="51"/>
      <c r="H745" s="51"/>
    </row>
    <row r="748" spans="1:8" x14ac:dyDescent="0.2">
      <c r="A748" s="35" t="s">
        <v>303</v>
      </c>
      <c r="B748" s="35"/>
      <c r="C748" s="121"/>
      <c r="D748" s="121"/>
      <c r="E748" s="121"/>
      <c r="G748" s="89" t="s">
        <v>302</v>
      </c>
    </row>
    <row r="749" spans="1:8" x14ac:dyDescent="0.2">
      <c r="A749" s="108"/>
      <c r="B749" s="108"/>
      <c r="C749" s="33"/>
    </row>
    <row r="750" spans="1:8" ht="27.9" customHeight="1" x14ac:dyDescent="0.2">
      <c r="A750" s="30" t="s">
        <v>102</v>
      </c>
      <c r="B750" s="29" t="s">
        <v>101</v>
      </c>
      <c r="C750" s="120" t="s">
        <v>301</v>
      </c>
      <c r="D750" s="120" t="s">
        <v>300</v>
      </c>
      <c r="E750" s="120" t="s">
        <v>299</v>
      </c>
      <c r="F750" s="119" t="s">
        <v>298</v>
      </c>
      <c r="G750" s="119" t="s">
        <v>297</v>
      </c>
      <c r="H750" s="119" t="s">
        <v>296</v>
      </c>
    </row>
    <row r="751" spans="1:8" x14ac:dyDescent="0.2">
      <c r="A751" s="25"/>
      <c r="B751" s="1225" t="s">
        <v>13593</v>
      </c>
      <c r="C751" s="24"/>
      <c r="D751" s="83"/>
      <c r="E751" s="83"/>
      <c r="F751" s="82"/>
      <c r="G751" s="82"/>
      <c r="H751" s="82"/>
    </row>
    <row r="752" spans="1:8" x14ac:dyDescent="0.2">
      <c r="A752" s="81"/>
      <c r="B752" s="81" t="s">
        <v>295</v>
      </c>
      <c r="C752" s="51">
        <f>SUM(C751:C751)</f>
        <v>0</v>
      </c>
      <c r="D752" s="51">
        <f>SUM(D751:D751)</f>
        <v>0</v>
      </c>
      <c r="E752" s="51">
        <f>SUM(E751:E751)</f>
        <v>0</v>
      </c>
      <c r="F752" s="51"/>
      <c r="G752" s="51"/>
      <c r="H752" s="51"/>
    </row>
  </sheetData>
  <dataValidations count="8">
    <dataValidation allowBlank="1" showInputMessage="1" showErrorMessage="1" prompt="Criterio para la aplicación de depreciación: anual, mensual, trimestral, etc." sqref="F7 F17 F750 F736 F743 F729"/>
    <dataValidation allowBlank="1" showInputMessage="1" showErrorMessage="1" prompt="Diferencia entre el saldo final y el inicial presentados." sqref="E7 E17 E729 E736 E743 E750"/>
    <dataValidation allowBlank="1" showInputMessage="1" showErrorMessage="1" prompt="Corresponde al nombre o descripción de la cuenta de acuerdo al Plan de Cuentas emitido por el CONAC." sqref="B7 B17 B729 B736 B743 B750"/>
    <dataValidation allowBlank="1" showInputMessage="1" showErrorMessage="1" prompt="Indicar el método de depreciación." sqref="G729 G736 G743 G750"/>
    <dataValidation allowBlank="1" showInputMessage="1" showErrorMessage="1" prompt="Indicar la tasa de aplicación." sqref="H729 H736 H743 H750"/>
    <dataValidation allowBlank="1" showInputMessage="1" showErrorMessage="1" prompt="Corresponde al número de la cuenta de acuerdo al Plan de Cuentas emitido por el CONAC (DOF 23/12/2015)." sqref="A7 A17 A729 A736 A743 A750"/>
    <dataValidation allowBlank="1" showInputMessage="1" showErrorMessage="1" prompt="Saldo al 31 de diciembre del año anterior del ejercio que se presenta." sqref="C7 C17 C729 C736 C743 C750"/>
    <dataValidation allowBlank="1" showInputMessage="1" showErrorMessage="1" prompt="Importe final del periodo que corresponde la información financiera trimestral que se presenta." sqref="D7 D17 D729 D736 D743 D750"/>
  </dataValidations>
  <pageMargins left="0.7" right="0.7" top="0.75" bottom="0.75" header="0.3" footer="0.3"/>
  <pageSetup scale="54"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pageSetUpPr fitToPage="1"/>
  </sheetPr>
  <dimension ref="A1:F31"/>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32" t="s">
        <v>396</v>
      </c>
    </row>
    <row r="6" spans="1:6" s="15"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t="s">
        <v>5375</v>
      </c>
      <c r="B8" s="56" t="s">
        <v>400</v>
      </c>
      <c r="C8" s="24">
        <f>+C9</f>
        <v>8732.4</v>
      </c>
      <c r="D8" s="136">
        <f>+D9</f>
        <v>8732.4</v>
      </c>
      <c r="E8" s="136">
        <f t="shared" ref="E8:E15" si="0">+D8-C8</f>
        <v>0</v>
      </c>
      <c r="F8" s="135"/>
    </row>
    <row r="9" spans="1:6" x14ac:dyDescent="0.2">
      <c r="A9" s="56" t="s">
        <v>5374</v>
      </c>
      <c r="B9" s="56" t="s">
        <v>392</v>
      </c>
      <c r="C9" s="24">
        <f>+SUM(C10:C15)</f>
        <v>8732.4</v>
      </c>
      <c r="D9" s="24">
        <f>+SUM(D10:D15)</f>
        <v>8732.4</v>
      </c>
      <c r="E9" s="136">
        <f t="shared" si="0"/>
        <v>0</v>
      </c>
      <c r="F9" s="135"/>
    </row>
    <row r="10" spans="1:6" x14ac:dyDescent="0.2">
      <c r="A10" s="56" t="s">
        <v>5373</v>
      </c>
      <c r="B10" s="56" t="s">
        <v>5372</v>
      </c>
      <c r="C10" s="24">
        <v>6136.4</v>
      </c>
      <c r="D10" s="136">
        <v>6136.4</v>
      </c>
      <c r="E10" s="136">
        <f t="shared" si="0"/>
        <v>0</v>
      </c>
      <c r="F10" s="135"/>
    </row>
    <row r="11" spans="1:6" x14ac:dyDescent="0.2">
      <c r="A11" s="56" t="s">
        <v>5371</v>
      </c>
      <c r="B11" s="56" t="s">
        <v>5370</v>
      </c>
      <c r="C11" s="24">
        <v>0</v>
      </c>
      <c r="D11" s="136">
        <v>0</v>
      </c>
      <c r="E11" s="136">
        <f t="shared" si="0"/>
        <v>0</v>
      </c>
      <c r="F11" s="135"/>
    </row>
    <row r="12" spans="1:6" x14ac:dyDescent="0.2">
      <c r="A12" s="56" t="s">
        <v>5369</v>
      </c>
      <c r="B12" s="56" t="s">
        <v>5368</v>
      </c>
      <c r="C12" s="24">
        <v>0</v>
      </c>
      <c r="D12" s="136">
        <v>0</v>
      </c>
      <c r="E12" s="136">
        <f t="shared" si="0"/>
        <v>0</v>
      </c>
      <c r="F12" s="135"/>
    </row>
    <row r="13" spans="1:6" x14ac:dyDescent="0.2">
      <c r="A13" s="56" t="s">
        <v>5367</v>
      </c>
      <c r="B13" s="56" t="s">
        <v>5366</v>
      </c>
      <c r="C13" s="24">
        <v>348</v>
      </c>
      <c r="D13" s="136">
        <v>348</v>
      </c>
      <c r="E13" s="136">
        <f t="shared" si="0"/>
        <v>0</v>
      </c>
      <c r="F13" s="135"/>
    </row>
    <row r="14" spans="1:6" x14ac:dyDescent="0.2">
      <c r="A14" s="56" t="s">
        <v>5365</v>
      </c>
      <c r="B14" s="56" t="s">
        <v>5364</v>
      </c>
      <c r="C14" s="24">
        <v>928</v>
      </c>
      <c r="D14" s="136">
        <v>928</v>
      </c>
      <c r="E14" s="136">
        <f t="shared" si="0"/>
        <v>0</v>
      </c>
      <c r="F14" s="135"/>
    </row>
    <row r="15" spans="1:6" x14ac:dyDescent="0.2">
      <c r="A15" s="1226" t="s">
        <v>5363</v>
      </c>
      <c r="B15" s="1226" t="s">
        <v>5362</v>
      </c>
      <c r="C15" s="24">
        <v>1320</v>
      </c>
      <c r="D15" s="24">
        <v>1320</v>
      </c>
      <c r="E15" s="136">
        <f t="shared" si="0"/>
        <v>0</v>
      </c>
      <c r="F15" s="135"/>
    </row>
    <row r="16" spans="1:6" x14ac:dyDescent="0.2">
      <c r="A16" s="81"/>
      <c r="B16" s="81" t="s">
        <v>398</v>
      </c>
      <c r="C16" s="51">
        <f>SUM(C8:C15)</f>
        <v>26197.199999999997</v>
      </c>
      <c r="D16" s="51">
        <f>SUM(D8:D15)</f>
        <v>26197.199999999997</v>
      </c>
      <c r="E16" s="51">
        <f>SUM(E8:E15)</f>
        <v>0</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42" t="s">
        <v>397</v>
      </c>
      <c r="B19" s="141"/>
      <c r="C19" s="140"/>
      <c r="D19" s="140"/>
      <c r="E19" s="140"/>
      <c r="F19" s="32" t="s">
        <v>396</v>
      </c>
    </row>
    <row r="20" spans="1:6" x14ac:dyDescent="0.2">
      <c r="A20" s="114"/>
      <c r="B20" s="114"/>
      <c r="C20" s="115"/>
      <c r="D20" s="115"/>
      <c r="E20" s="115"/>
    </row>
    <row r="21" spans="1:6" ht="15" customHeight="1" x14ac:dyDescent="0.2">
      <c r="A21" s="30" t="s">
        <v>102</v>
      </c>
      <c r="B21" s="29" t="s">
        <v>101</v>
      </c>
      <c r="C21" s="120" t="s">
        <v>301</v>
      </c>
      <c r="D21" s="120" t="s">
        <v>300</v>
      </c>
      <c r="E21" s="120" t="s">
        <v>299</v>
      </c>
      <c r="F21" s="119" t="s">
        <v>298</v>
      </c>
    </row>
    <row r="22" spans="1:6" ht="11.25" customHeight="1" x14ac:dyDescent="0.2">
      <c r="A22" s="25"/>
      <c r="B22" s="1225" t="s">
        <v>13593</v>
      </c>
      <c r="C22" s="24"/>
      <c r="D22" s="24"/>
      <c r="E22" s="24"/>
      <c r="F22" s="135"/>
    </row>
    <row r="23" spans="1:6" x14ac:dyDescent="0.2">
      <c r="A23" s="81"/>
      <c r="B23" s="81" t="s">
        <v>391</v>
      </c>
      <c r="C23" s="51">
        <f>SUM(C22:C22)</f>
        <v>0</v>
      </c>
      <c r="D23" s="51">
        <f>SUM(D22:D22)</f>
        <v>0</v>
      </c>
      <c r="E23" s="51">
        <f>SUM(E22:E22)</f>
        <v>0</v>
      </c>
      <c r="F23" s="81"/>
    </row>
    <row r="24" spans="1:6" x14ac:dyDescent="0.2">
      <c r="A24" s="37"/>
      <c r="B24" s="37"/>
      <c r="C24" s="36"/>
      <c r="D24" s="36"/>
      <c r="E24" s="36"/>
      <c r="F24" s="37"/>
    </row>
    <row r="25" spans="1:6" x14ac:dyDescent="0.2">
      <c r="A25" s="37"/>
      <c r="B25" s="37"/>
      <c r="C25" s="36"/>
      <c r="D25" s="36"/>
      <c r="E25" s="36"/>
      <c r="F25" s="37"/>
    </row>
    <row r="26" spans="1:6" ht="11.25" customHeight="1" x14ac:dyDescent="0.2">
      <c r="A26" s="139" t="s">
        <v>390</v>
      </c>
      <c r="B26" s="138"/>
      <c r="C26" s="137"/>
      <c r="D26" s="137"/>
      <c r="E26" s="121"/>
      <c r="F26" s="89" t="s">
        <v>389</v>
      </c>
    </row>
    <row r="27" spans="1:6" x14ac:dyDescent="0.2">
      <c r="A27" s="108"/>
      <c r="B27" s="108"/>
      <c r="C27" s="33"/>
    </row>
    <row r="28" spans="1:6" ht="15" customHeight="1" x14ac:dyDescent="0.2">
      <c r="A28" s="30" t="s">
        <v>102</v>
      </c>
      <c r="B28" s="29" t="s">
        <v>101</v>
      </c>
      <c r="C28" s="120" t="s">
        <v>301</v>
      </c>
      <c r="D28" s="120" t="s">
        <v>300</v>
      </c>
      <c r="E28" s="120" t="s">
        <v>299</v>
      </c>
      <c r="F28" s="119" t="s">
        <v>298</v>
      </c>
    </row>
    <row r="29" spans="1:6" x14ac:dyDescent="0.2">
      <c r="A29" s="56"/>
      <c r="B29" s="1225" t="s">
        <v>13593</v>
      </c>
      <c r="C29" s="24"/>
      <c r="D29" s="136"/>
      <c r="E29" s="136"/>
      <c r="F29" s="135"/>
    </row>
    <row r="30" spans="1:6" x14ac:dyDescent="0.2">
      <c r="A30" s="134"/>
      <c r="B30" s="134" t="s">
        <v>388</v>
      </c>
      <c r="C30" s="133">
        <f>SUM(C29:C29)</f>
        <v>0</v>
      </c>
      <c r="D30" s="133">
        <f>SUM(D29:D29)</f>
        <v>0</v>
      </c>
      <c r="E30" s="133">
        <f>SUM(E29:E29)</f>
        <v>0</v>
      </c>
      <c r="F30" s="133"/>
    </row>
    <row r="31" spans="1:6" x14ac:dyDescent="0.2">
      <c r="A31" s="132"/>
      <c r="B31" s="130"/>
      <c r="C31" s="131"/>
      <c r="D31" s="131"/>
      <c r="E31" s="131"/>
      <c r="F31" s="130"/>
    </row>
  </sheetData>
  <dataValidations count="6">
    <dataValidation allowBlank="1" showInputMessage="1" showErrorMessage="1" prompt="Corresponde al nombre o descripción de la cuenta de acuerdo al Plan de Cuentas emitido por el CONAC." sqref="B7 B28 B21"/>
    <dataValidation allowBlank="1" showInputMessage="1" showErrorMessage="1" prompt="Diferencia entre el saldo final y el inicial presentados." sqref="E7 E28 E21"/>
    <dataValidation allowBlank="1" showInputMessage="1" showErrorMessage="1" prompt="Indicar el medio como se está amortizando el intangible, por tiempo, por uso." sqref="F7 F28 F21"/>
    <dataValidation allowBlank="1" showInputMessage="1" showErrorMessage="1" prompt="Corresponde al número de la cuenta de acuerdo al Plan de Cuentas emitido por el CONAC (DOF 23/12/2015)." sqref="A7 A21 A28"/>
    <dataValidation allowBlank="1" showInputMessage="1" showErrorMessage="1" prompt="Saldo al 31 de diciembre del año anterior del ejercio que se presenta." sqref="C7 C21 C28"/>
    <dataValidation allowBlank="1" showInputMessage="1" showErrorMessage="1" prompt="Importe final del periodo que corresponde la información financiera trimestral que se presenta." sqref="D7 D21 D28"/>
  </dataValidations>
  <pageMargins left="0.70866141732283472" right="0.70866141732283472" top="0.74803149606299213" bottom="0.74803149606299213" header="0.31496062992125984" footer="0.31496062992125984"/>
  <pageSetup scale="65"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dimension ref="A1:Q8"/>
  <sheetViews>
    <sheetView topLeftCell="A4" zoomScaleNormal="100" zoomScaleSheetLayoutView="100" workbookViewId="0">
      <selection activeCell="A8" sqref="A8:H8"/>
    </sheetView>
  </sheetViews>
  <sheetFormatPr baseColWidth="10" defaultColWidth="11.44140625" defaultRowHeight="10.199999999999999" x14ac:dyDescent="0.2"/>
  <cols>
    <col min="1" max="1" width="20.6640625" style="1" customWidth="1"/>
    <col min="2" max="7" width="11.44140625" style="1"/>
    <col min="8" max="8" width="17.6640625" style="1" customWidth="1"/>
    <col min="9" max="16384" width="11.44140625" style="1"/>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404</v>
      </c>
      <c r="B5" s="102"/>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73"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dimension ref="A1:H28"/>
  <sheetViews>
    <sheetView topLeftCell="A5" zoomScaleNormal="100" zoomScaleSheetLayoutView="100" workbookViewId="0">
      <selection activeCell="B27" sqref="B27"/>
    </sheetView>
  </sheetViews>
  <sheetFormatPr baseColWidth="10" defaultColWidth="13.6640625" defaultRowHeight="10.199999999999999" x14ac:dyDescent="0.2"/>
  <cols>
    <col min="1" max="1" width="20.6640625" style="375" customWidth="1"/>
    <col min="2" max="2" width="50.6640625" style="375" customWidth="1"/>
    <col min="3" max="7" width="17.6640625" style="31" customWidth="1"/>
    <col min="8" max="8" width="17.6640625" style="375"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27" t="s">
        <v>100</v>
      </c>
      <c r="D7" s="86" t="s">
        <v>231</v>
      </c>
      <c r="E7" s="86" t="s">
        <v>230</v>
      </c>
      <c r="F7" s="86" t="s">
        <v>229</v>
      </c>
      <c r="G7" s="85" t="s">
        <v>228</v>
      </c>
      <c r="H7" s="29" t="s">
        <v>227</v>
      </c>
    </row>
    <row r="8" spans="1:8" x14ac:dyDescent="0.2">
      <c r="A8" s="25" t="s">
        <v>5399</v>
      </c>
      <c r="B8" s="25" t="s">
        <v>5398</v>
      </c>
      <c r="C8" s="24">
        <v>0.25</v>
      </c>
      <c r="D8" s="24">
        <v>0.25</v>
      </c>
      <c r="E8" s="24"/>
      <c r="F8" s="24"/>
      <c r="G8" s="24"/>
      <c r="H8" s="159"/>
    </row>
    <row r="9" spans="1:8" x14ac:dyDescent="0.2">
      <c r="A9" s="25" t="s">
        <v>5397</v>
      </c>
      <c r="B9" s="25" t="s">
        <v>2131</v>
      </c>
      <c r="C9" s="24">
        <v>0.25</v>
      </c>
      <c r="D9" s="24">
        <v>0.25</v>
      </c>
      <c r="E9" s="24"/>
      <c r="F9" s="24"/>
      <c r="G9" s="24"/>
      <c r="H9" s="159"/>
    </row>
    <row r="10" spans="1:8" x14ac:dyDescent="0.2">
      <c r="A10" s="25" t="s">
        <v>5396</v>
      </c>
      <c r="B10" s="25" t="s">
        <v>510</v>
      </c>
      <c r="C10" s="24">
        <v>0.3</v>
      </c>
      <c r="D10" s="24">
        <v>0.3</v>
      </c>
      <c r="E10" s="24"/>
      <c r="F10" s="24"/>
      <c r="G10" s="24"/>
      <c r="H10" s="159"/>
    </row>
    <row r="11" spans="1:8" x14ac:dyDescent="0.2">
      <c r="A11" s="25" t="s">
        <v>5395</v>
      </c>
      <c r="B11" s="25" t="s">
        <v>5394</v>
      </c>
      <c r="C11" s="24">
        <v>0.3</v>
      </c>
      <c r="D11" s="24">
        <v>0.3</v>
      </c>
      <c r="E11" s="24"/>
      <c r="F11" s="24"/>
      <c r="G11" s="24"/>
      <c r="H11" s="159"/>
    </row>
    <row r="12" spans="1:8" x14ac:dyDescent="0.2">
      <c r="A12" s="25" t="s">
        <v>5393</v>
      </c>
      <c r="B12" s="25" t="s">
        <v>5392</v>
      </c>
      <c r="C12" s="24">
        <v>338260.52</v>
      </c>
      <c r="D12" s="24">
        <v>338260.52</v>
      </c>
      <c r="E12" s="24"/>
      <c r="F12" s="24"/>
      <c r="G12" s="24"/>
      <c r="H12" s="159"/>
    </row>
    <row r="13" spans="1:8" x14ac:dyDescent="0.2">
      <c r="A13" s="25" t="s">
        <v>5391</v>
      </c>
      <c r="B13" s="25" t="s">
        <v>5390</v>
      </c>
      <c r="C13" s="24">
        <v>130624.36</v>
      </c>
      <c r="D13" s="24">
        <v>130624.36</v>
      </c>
      <c r="E13" s="24"/>
      <c r="F13" s="24"/>
      <c r="G13" s="24"/>
      <c r="H13" s="159"/>
    </row>
    <row r="14" spans="1:8" x14ac:dyDescent="0.2">
      <c r="A14" s="25" t="s">
        <v>5389</v>
      </c>
      <c r="B14" s="25" t="s">
        <v>5388</v>
      </c>
      <c r="C14" s="24">
        <v>0.19</v>
      </c>
      <c r="D14" s="24">
        <v>0.19</v>
      </c>
      <c r="E14" s="24"/>
      <c r="F14" s="24"/>
      <c r="G14" s="24"/>
      <c r="H14" s="159"/>
    </row>
    <row r="15" spans="1:8" x14ac:dyDescent="0.2">
      <c r="A15" s="25" t="s">
        <v>5387</v>
      </c>
      <c r="B15" s="25" t="s">
        <v>5386</v>
      </c>
      <c r="C15" s="24">
        <v>70214.63</v>
      </c>
      <c r="D15" s="24">
        <v>70214.63</v>
      </c>
      <c r="E15" s="24"/>
      <c r="F15" s="24"/>
      <c r="G15" s="24"/>
      <c r="H15" s="159"/>
    </row>
    <row r="16" spans="1:8" x14ac:dyDescent="0.2">
      <c r="A16" s="25" t="s">
        <v>5385</v>
      </c>
      <c r="B16" s="25" t="s">
        <v>5384</v>
      </c>
      <c r="C16" s="24">
        <v>14368.63</v>
      </c>
      <c r="D16" s="24">
        <v>14368.63</v>
      </c>
      <c r="E16" s="24"/>
      <c r="F16" s="24"/>
      <c r="G16" s="24"/>
      <c r="H16" s="159"/>
    </row>
    <row r="17" spans="1:8" x14ac:dyDescent="0.2">
      <c r="A17" s="25" t="s">
        <v>5383</v>
      </c>
      <c r="B17" s="25" t="s">
        <v>5382</v>
      </c>
      <c r="C17" s="24">
        <v>103527.47</v>
      </c>
      <c r="D17" s="24">
        <v>103527.47</v>
      </c>
      <c r="E17" s="24"/>
      <c r="F17" s="24"/>
      <c r="G17" s="24"/>
      <c r="H17" s="159"/>
    </row>
    <row r="18" spans="1:8" x14ac:dyDescent="0.2">
      <c r="A18" s="25" t="s">
        <v>5381</v>
      </c>
      <c r="B18" s="25" t="s">
        <v>5380</v>
      </c>
      <c r="C18" s="24">
        <v>7362.83</v>
      </c>
      <c r="D18" s="24">
        <v>7362.83</v>
      </c>
      <c r="E18" s="24"/>
      <c r="F18" s="24"/>
      <c r="G18" s="24"/>
      <c r="H18" s="159"/>
    </row>
    <row r="19" spans="1:8" x14ac:dyDescent="0.2">
      <c r="A19" s="25" t="s">
        <v>5379</v>
      </c>
      <c r="B19" s="25" t="s">
        <v>5378</v>
      </c>
      <c r="C19" s="24">
        <v>6993.59</v>
      </c>
      <c r="D19" s="24">
        <v>6993.59</v>
      </c>
      <c r="E19" s="24"/>
      <c r="F19" s="24"/>
      <c r="G19" s="24"/>
      <c r="H19" s="159"/>
    </row>
    <row r="20" spans="1:8" x14ac:dyDescent="0.2">
      <c r="A20" s="25" t="s">
        <v>5377</v>
      </c>
      <c r="B20" s="25" t="s">
        <v>5376</v>
      </c>
      <c r="C20" s="24">
        <v>5168.82</v>
      </c>
      <c r="D20" s="24">
        <v>5168.82</v>
      </c>
      <c r="E20" s="24"/>
      <c r="F20" s="24"/>
      <c r="G20" s="24"/>
      <c r="H20" s="159"/>
    </row>
    <row r="21" spans="1:8" x14ac:dyDescent="0.2">
      <c r="A21" s="158"/>
      <c r="B21" s="158" t="s">
        <v>413</v>
      </c>
      <c r="C21" s="157">
        <f>SUM(C8:C20)/2</f>
        <v>338261.06999999995</v>
      </c>
      <c r="D21" s="157">
        <f>SUM(D8:D20)/2</f>
        <v>338261.06999999995</v>
      </c>
      <c r="E21" s="157">
        <f>SUM(E8:E20)</f>
        <v>0</v>
      </c>
      <c r="F21" s="157">
        <f>SUM(F8:F20)</f>
        <v>0</v>
      </c>
      <c r="G21" s="157">
        <f>SUM(G8:G20)</f>
        <v>0</v>
      </c>
      <c r="H21" s="157"/>
    </row>
    <row r="24" spans="1:8" x14ac:dyDescent="0.2">
      <c r="A24" s="35" t="s">
        <v>412</v>
      </c>
      <c r="B24" s="220"/>
      <c r="C24" s="161"/>
      <c r="D24" s="161"/>
      <c r="E24" s="161"/>
      <c r="F24" s="161"/>
      <c r="G24" s="161"/>
      <c r="H24" s="160" t="s">
        <v>411</v>
      </c>
    </row>
    <row r="25" spans="1:8" x14ac:dyDescent="0.2">
      <c r="A25" s="359"/>
    </row>
    <row r="26" spans="1:8" ht="15" customHeight="1" x14ac:dyDescent="0.2">
      <c r="A26" s="30" t="s">
        <v>102</v>
      </c>
      <c r="B26" s="29" t="s">
        <v>101</v>
      </c>
      <c r="C26" s="27" t="s">
        <v>100</v>
      </c>
      <c r="D26" s="86" t="s">
        <v>231</v>
      </c>
      <c r="E26" s="86" t="s">
        <v>230</v>
      </c>
      <c r="F26" s="86" t="s">
        <v>229</v>
      </c>
      <c r="G26" s="85" t="s">
        <v>228</v>
      </c>
      <c r="H26" s="29" t="s">
        <v>227</v>
      </c>
    </row>
    <row r="27" spans="1:8" x14ac:dyDescent="0.2">
      <c r="A27" s="25"/>
      <c r="B27" s="1225" t="s">
        <v>13593</v>
      </c>
      <c r="C27" s="24"/>
      <c r="D27" s="24"/>
      <c r="E27" s="24"/>
      <c r="F27" s="24"/>
      <c r="G27" s="24"/>
      <c r="H27" s="159"/>
    </row>
    <row r="28" spans="1:8" x14ac:dyDescent="0.2">
      <c r="A28" s="158"/>
      <c r="B28" s="158" t="s">
        <v>410</v>
      </c>
      <c r="C28" s="157">
        <f>SUM(C27:C27)</f>
        <v>0</v>
      </c>
      <c r="D28" s="157">
        <f>SUM(D27:D27)</f>
        <v>0</v>
      </c>
      <c r="E28" s="157">
        <f>SUM(E27:E27)</f>
        <v>0</v>
      </c>
      <c r="F28" s="157">
        <f>SUM(F27:F27)</f>
        <v>0</v>
      </c>
      <c r="G28" s="157">
        <f>SUM(G27:G27)</f>
        <v>0</v>
      </c>
      <c r="H28" s="157"/>
    </row>
  </sheetData>
  <dataValidations count="8">
    <dataValidation allowBlank="1" showInputMessage="1" showErrorMessage="1" prompt="Corresponde al nombre o descripción de la cuenta de acuerdo al Plan de Cuentas emitido por el CONAC." sqref="B7 B26"/>
    <dataValidation allowBlank="1" showInputMessage="1" showErrorMessage="1" prompt="Importe de la cuentas por cobrar con fecha de vencimiento de 1 a 90 días." sqref="D7 D26"/>
    <dataValidation allowBlank="1" showInputMessage="1" showErrorMessage="1" prompt="Importe de la cuentas por cobrar con fecha de vencimiento de 91 a 180 días." sqref="E7 E26"/>
    <dataValidation allowBlank="1" showInputMessage="1" showErrorMessage="1" prompt="Importe de la cuentas por cobrar con fecha de vencimiento de 181 a 365 días." sqref="F7 F26"/>
    <dataValidation allowBlank="1" showInputMessage="1" showErrorMessage="1" prompt="Importe de la cuentas por cobrar con vencimiento mayor a 365 días." sqref="G7 G26"/>
    <dataValidation allowBlank="1" showInputMessage="1" showErrorMessage="1" prompt="Informar sobre la factibilidad de pago." sqref="H7 H26"/>
    <dataValidation allowBlank="1" showInputMessage="1" showErrorMessage="1" prompt="Corresponde al número de la cuenta de acuerdo al Plan de Cuentas emitido por el CONAC (DOF 23/12/2015)." sqref="A7 A26"/>
    <dataValidation allowBlank="1" showInputMessage="1" showErrorMessage="1" prompt="Saldo final de la Información Financiera Trimestral que se presenta (trimestral: 1er, 2do, 3ro. o 4to.)." sqref="C7 C26"/>
  </dataValidations>
  <pageMargins left="0.7" right="0.7" top="0.75" bottom="0.75" header="0.3" footer="0.3"/>
  <pageSetup scale="55"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pageSetUpPr fitToPage="1"/>
  </sheetPr>
  <dimension ref="A1:AB15"/>
  <sheetViews>
    <sheetView topLeftCell="A2"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568</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dimension ref="A1:D35"/>
  <sheetViews>
    <sheetView zoomScaleNormal="100" zoomScaleSheetLayoutView="100" workbookViewId="0">
      <selection activeCell="B8" sqref="B8"/>
    </sheetView>
  </sheetViews>
  <sheetFormatPr baseColWidth="10" defaultColWidth="12.44140625" defaultRowHeight="10.199999999999999" x14ac:dyDescent="0.2"/>
  <cols>
    <col min="1" max="1" width="19.6640625" style="375" customWidth="1"/>
    <col min="2" max="2" width="50.6640625" style="375" customWidth="1"/>
    <col min="3" max="4" width="17.6640625" style="47" customWidth="1"/>
    <col min="5" max="16384" width="12.44140625" style="375"/>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220"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c r="B8" s="1225" t="s">
        <v>13593</v>
      </c>
      <c r="C8" s="42"/>
      <c r="D8" s="24"/>
    </row>
    <row r="9" spans="1:4" s="376" customFormat="1" x14ac:dyDescent="0.2">
      <c r="A9" s="63"/>
      <c r="B9" s="63" t="s">
        <v>598</v>
      </c>
      <c r="C9" s="39">
        <f>SUM(C8:C8)</f>
        <v>0</v>
      </c>
      <c r="D9" s="51"/>
    </row>
    <row r="10" spans="1:4" s="376" customFormat="1" x14ac:dyDescent="0.2">
      <c r="A10" s="126"/>
      <c r="B10" s="126"/>
      <c r="C10" s="18"/>
      <c r="D10" s="18"/>
    </row>
    <row r="11" spans="1:4" s="376" customFormat="1" x14ac:dyDescent="0.2">
      <c r="A11" s="126"/>
      <c r="B11" s="126"/>
      <c r="C11" s="18"/>
      <c r="D11" s="18"/>
    </row>
    <row r="12" spans="1:4" x14ac:dyDescent="0.2">
      <c r="A12" s="37"/>
      <c r="B12" s="37"/>
      <c r="C12" s="224"/>
      <c r="D12" s="224"/>
    </row>
    <row r="13" spans="1:4" ht="21.75" customHeight="1" x14ac:dyDescent="0.2">
      <c r="A13" s="143" t="s">
        <v>597</v>
      </c>
      <c r="B13" s="143"/>
      <c r="C13" s="228"/>
      <c r="D13" s="220" t="s">
        <v>596</v>
      </c>
    </row>
    <row r="14" spans="1:4" x14ac:dyDescent="0.2">
      <c r="A14" s="149"/>
      <c r="B14" s="149"/>
      <c r="C14" s="150"/>
      <c r="D14" s="227"/>
    </row>
    <row r="15" spans="1:4" ht="15" customHeight="1" x14ac:dyDescent="0.2">
      <c r="A15" s="30" t="s">
        <v>102</v>
      </c>
      <c r="B15" s="29" t="s">
        <v>101</v>
      </c>
      <c r="C15" s="27" t="s">
        <v>100</v>
      </c>
      <c r="D15" s="27" t="s">
        <v>227</v>
      </c>
    </row>
    <row r="16" spans="1:4" ht="20.399999999999999" x14ac:dyDescent="0.2">
      <c r="A16" s="44">
        <v>4213</v>
      </c>
      <c r="B16" s="44" t="s">
        <v>5403</v>
      </c>
      <c r="C16" s="42">
        <v>3718240</v>
      </c>
      <c r="D16" s="24" t="s">
        <v>5402</v>
      </c>
    </row>
    <row r="17" spans="1:4" x14ac:dyDescent="0.2">
      <c r="A17" s="44">
        <v>4223</v>
      </c>
      <c r="B17" s="44" t="s">
        <v>5401</v>
      </c>
      <c r="C17" s="42">
        <v>7159121.7999999998</v>
      </c>
      <c r="D17" s="24" t="s">
        <v>5400</v>
      </c>
    </row>
    <row r="18" spans="1:4" x14ac:dyDescent="0.2">
      <c r="A18" s="63"/>
      <c r="B18" s="63" t="s">
        <v>569</v>
      </c>
      <c r="C18" s="39">
        <f>SUM(C16:C17)</f>
        <v>10877361.800000001</v>
      </c>
      <c r="D18" s="51"/>
    </row>
    <row r="19" spans="1:4" x14ac:dyDescent="0.2">
      <c r="A19" s="37"/>
      <c r="B19" s="37"/>
      <c r="C19" s="224"/>
      <c r="D19" s="224"/>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35" spans="1:4" x14ac:dyDescent="0.2">
      <c r="A35" s="37"/>
      <c r="B35" s="37"/>
      <c r="C35" s="224"/>
      <c r="D35" s="224"/>
    </row>
  </sheetData>
  <dataValidations count="4">
    <dataValidation allowBlank="1" showInputMessage="1" showErrorMessage="1" prompt="Características cualitativas significativas que les impacten financieramente." sqref="D7 D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s>
  <pageMargins left="0.70866141732283472" right="0.70866141732283472" top="0.98425196850393704" bottom="0.98425196850393704" header="0.31496062992125984" footer="0.31496062992125984"/>
  <pageSetup scale="78"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v>4390</v>
      </c>
      <c r="B8" s="234" t="s">
        <v>5405</v>
      </c>
      <c r="C8" s="233">
        <v>37800</v>
      </c>
      <c r="D8" s="232" t="s">
        <v>5404</v>
      </c>
      <c r="E8" s="232"/>
    </row>
    <row r="9" spans="1:5" x14ac:dyDescent="0.2">
      <c r="A9" s="231"/>
      <c r="B9" s="63" t="s">
        <v>710</v>
      </c>
      <c r="C9" s="21">
        <f>SUM(C8:C8)</f>
        <v>37800</v>
      </c>
      <c r="D9" s="230"/>
      <c r="E9"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dimension ref="A1:H59"/>
  <sheetViews>
    <sheetView zoomScaleNormal="100" zoomScaleSheetLayoutView="100" workbookViewId="0">
      <selection activeCell="B3" sqref="B3"/>
    </sheetView>
  </sheetViews>
  <sheetFormatPr baseColWidth="10" defaultColWidth="11.44140625" defaultRowHeight="10.199999999999999" x14ac:dyDescent="0.2"/>
  <cols>
    <col min="1" max="1" width="20.6640625" style="37" customWidth="1"/>
    <col min="2" max="2" width="41" style="37" customWidth="1"/>
    <col min="3" max="3" width="17.6640625" style="224" customWidth="1"/>
    <col min="4" max="4" width="17.6640625" style="239" customWidth="1"/>
    <col min="5" max="5" width="17.66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ht="20.399999999999999" x14ac:dyDescent="0.2">
      <c r="A8" s="44" t="s">
        <v>5507</v>
      </c>
      <c r="B8" s="44" t="s">
        <v>5506</v>
      </c>
      <c r="C8" s="64">
        <v>2874600.31</v>
      </c>
      <c r="D8" s="246">
        <v>0.24587781453417584</v>
      </c>
      <c r="E8" s="245" t="s">
        <v>5505</v>
      </c>
    </row>
    <row r="9" spans="1:8" ht="20.399999999999999" x14ac:dyDescent="0.2">
      <c r="A9" s="44" t="s">
        <v>5504</v>
      </c>
      <c r="B9" s="44" t="s">
        <v>5503</v>
      </c>
      <c r="C9" s="64">
        <v>3471423.28</v>
      </c>
      <c r="D9" s="246">
        <v>0.29692683412027471</v>
      </c>
      <c r="E9" s="245" t="s">
        <v>5502</v>
      </c>
    </row>
    <row r="10" spans="1:8" x14ac:dyDescent="0.2">
      <c r="A10" s="44" t="s">
        <v>5501</v>
      </c>
      <c r="B10" s="44" t="s">
        <v>5500</v>
      </c>
      <c r="C10" s="64">
        <v>19209.599999999999</v>
      </c>
      <c r="D10" s="246">
        <v>1.6430856316423704E-3</v>
      </c>
      <c r="E10" s="245"/>
    </row>
    <row r="11" spans="1:8" x14ac:dyDescent="0.2">
      <c r="A11" s="44" t="s">
        <v>5499</v>
      </c>
      <c r="B11" s="44" t="s">
        <v>5498</v>
      </c>
      <c r="C11" s="64">
        <v>83119.06</v>
      </c>
      <c r="D11" s="246">
        <v>7.1095563260880025E-3</v>
      </c>
      <c r="E11" s="245"/>
    </row>
    <row r="12" spans="1:8" x14ac:dyDescent="0.2">
      <c r="A12" s="44" t="s">
        <v>5497</v>
      </c>
      <c r="B12" s="44" t="s">
        <v>5496</v>
      </c>
      <c r="C12" s="64">
        <v>409301.7</v>
      </c>
      <c r="D12" s="246">
        <v>3.5009461013076587E-2</v>
      </c>
      <c r="E12" s="245"/>
    </row>
    <row r="13" spans="1:8" x14ac:dyDescent="0.2">
      <c r="A13" s="44" t="s">
        <v>5495</v>
      </c>
      <c r="B13" s="44" t="s">
        <v>5494</v>
      </c>
      <c r="C13" s="64">
        <v>297197.34000000003</v>
      </c>
      <c r="D13" s="246">
        <v>2.5420658374788251E-2</v>
      </c>
      <c r="E13" s="245"/>
    </row>
    <row r="14" spans="1:8" x14ac:dyDescent="0.2">
      <c r="A14" s="44" t="s">
        <v>5493</v>
      </c>
      <c r="B14" s="44" t="s">
        <v>5492</v>
      </c>
      <c r="C14" s="64">
        <v>352270.99</v>
      </c>
      <c r="D14" s="246">
        <v>3.0131361512651653E-2</v>
      </c>
      <c r="E14" s="245"/>
    </row>
    <row r="15" spans="1:8" x14ac:dyDescent="0.2">
      <c r="A15" s="44" t="s">
        <v>5491</v>
      </c>
      <c r="B15" s="44" t="s">
        <v>5490</v>
      </c>
      <c r="C15" s="64">
        <v>80814.3</v>
      </c>
      <c r="D15" s="246">
        <v>6.9124195798577811E-3</v>
      </c>
      <c r="E15" s="245"/>
    </row>
    <row r="16" spans="1:8" x14ac:dyDescent="0.2">
      <c r="A16" s="44" t="s">
        <v>5489</v>
      </c>
      <c r="B16" s="44" t="s">
        <v>5488</v>
      </c>
      <c r="C16" s="64">
        <v>56027.7</v>
      </c>
      <c r="D16" s="246">
        <v>4.7923074319074438E-3</v>
      </c>
      <c r="E16" s="245"/>
    </row>
    <row r="17" spans="1:5" x14ac:dyDescent="0.2">
      <c r="A17" s="44" t="s">
        <v>5487</v>
      </c>
      <c r="B17" s="44" t="s">
        <v>5486</v>
      </c>
      <c r="C17" s="64">
        <v>26007.22</v>
      </c>
      <c r="D17" s="246">
        <v>2.2245174028070387E-3</v>
      </c>
      <c r="E17" s="245"/>
    </row>
    <row r="18" spans="1:5" x14ac:dyDescent="0.2">
      <c r="A18" s="44" t="s">
        <v>5485</v>
      </c>
      <c r="B18" s="44" t="s">
        <v>5484</v>
      </c>
      <c r="C18" s="64">
        <v>40178.269999999997</v>
      </c>
      <c r="D18" s="246">
        <v>3.4366326285423798E-3</v>
      </c>
      <c r="E18" s="245"/>
    </row>
    <row r="19" spans="1:5" x14ac:dyDescent="0.2">
      <c r="A19" s="44" t="s">
        <v>5483</v>
      </c>
      <c r="B19" s="44" t="s">
        <v>5482</v>
      </c>
      <c r="C19" s="64">
        <v>261377.31</v>
      </c>
      <c r="D19" s="246">
        <v>2.2356806102070512E-2</v>
      </c>
      <c r="E19" s="245"/>
    </row>
    <row r="20" spans="1:5" x14ac:dyDescent="0.2">
      <c r="A20" s="44" t="s">
        <v>5481</v>
      </c>
      <c r="B20" s="44" t="s">
        <v>5480</v>
      </c>
      <c r="C20" s="64">
        <v>286996.01</v>
      </c>
      <c r="D20" s="246">
        <v>2.4548091598455463E-2</v>
      </c>
      <c r="E20" s="245"/>
    </row>
    <row r="21" spans="1:5" x14ac:dyDescent="0.2">
      <c r="A21" s="44" t="s">
        <v>5479</v>
      </c>
      <c r="B21" s="44" t="s">
        <v>5478</v>
      </c>
      <c r="C21" s="64">
        <v>19544.93</v>
      </c>
      <c r="D21" s="246">
        <v>1.6717679521934823E-3</v>
      </c>
      <c r="E21" s="245"/>
    </row>
    <row r="22" spans="1:5" x14ac:dyDescent="0.2">
      <c r="A22" s="44" t="s">
        <v>5477</v>
      </c>
      <c r="B22" s="44" t="s">
        <v>5476</v>
      </c>
      <c r="C22" s="64">
        <v>53290.400000000001</v>
      </c>
      <c r="D22" s="246">
        <v>4.5581735457518417E-3</v>
      </c>
      <c r="E22" s="245"/>
    </row>
    <row r="23" spans="1:5" x14ac:dyDescent="0.2">
      <c r="A23" s="44" t="s">
        <v>5475</v>
      </c>
      <c r="B23" s="44" t="s">
        <v>5474</v>
      </c>
      <c r="C23" s="64">
        <v>3255</v>
      </c>
      <c r="D23" s="246">
        <v>2.7841515341266431E-4</v>
      </c>
      <c r="E23" s="245"/>
    </row>
    <row r="24" spans="1:5" x14ac:dyDescent="0.2">
      <c r="A24" s="44" t="s">
        <v>5473</v>
      </c>
      <c r="B24" s="44" t="s">
        <v>5472</v>
      </c>
      <c r="C24" s="64">
        <v>16364.01</v>
      </c>
      <c r="D24" s="246">
        <v>1.3996892026409747E-3</v>
      </c>
      <c r="E24" s="245"/>
    </row>
    <row r="25" spans="1:5" x14ac:dyDescent="0.2">
      <c r="A25" s="44" t="s">
        <v>5471</v>
      </c>
      <c r="B25" s="44" t="s">
        <v>5470</v>
      </c>
      <c r="C25" s="64">
        <v>145</v>
      </c>
      <c r="D25" s="246">
        <v>1.2402518354788425E-5</v>
      </c>
      <c r="E25" s="245"/>
    </row>
    <row r="26" spans="1:5" x14ac:dyDescent="0.2">
      <c r="A26" s="44" t="s">
        <v>5469</v>
      </c>
      <c r="B26" s="44" t="s">
        <v>5468</v>
      </c>
      <c r="C26" s="64">
        <v>6695</v>
      </c>
      <c r="D26" s="246">
        <v>5.7265420955385172E-4</v>
      </c>
      <c r="E26" s="245"/>
    </row>
    <row r="27" spans="1:5" x14ac:dyDescent="0.2">
      <c r="A27" s="44" t="s">
        <v>5467</v>
      </c>
      <c r="B27" s="44" t="s">
        <v>5466</v>
      </c>
      <c r="C27" s="64">
        <v>41000</v>
      </c>
      <c r="D27" s="246">
        <v>3.5069189830781063E-3</v>
      </c>
      <c r="E27" s="245"/>
    </row>
    <row r="28" spans="1:5" x14ac:dyDescent="0.2">
      <c r="A28" s="44" t="s">
        <v>5465</v>
      </c>
      <c r="B28" s="44" t="s">
        <v>5464</v>
      </c>
      <c r="C28" s="64">
        <v>53028</v>
      </c>
      <c r="D28" s="246">
        <v>4.535729264260142E-3</v>
      </c>
      <c r="E28" s="245"/>
    </row>
    <row r="29" spans="1:5" x14ac:dyDescent="0.2">
      <c r="A29" s="44" t="s">
        <v>5463</v>
      </c>
      <c r="B29" s="44" t="s">
        <v>5462</v>
      </c>
      <c r="C29" s="64">
        <v>8640.1299999999992</v>
      </c>
      <c r="D29" s="246">
        <v>7.3903014422591789E-4</v>
      </c>
      <c r="E29" s="245"/>
    </row>
    <row r="30" spans="1:5" x14ac:dyDescent="0.2">
      <c r="A30" s="44" t="s">
        <v>5461</v>
      </c>
      <c r="B30" s="44" t="s">
        <v>5460</v>
      </c>
      <c r="C30" s="64">
        <v>5074.8</v>
      </c>
      <c r="D30" s="246">
        <v>4.3407103549572622E-4</v>
      </c>
      <c r="E30" s="245"/>
    </row>
    <row r="31" spans="1:5" x14ac:dyDescent="0.2">
      <c r="A31" s="44" t="s">
        <v>5459</v>
      </c>
      <c r="B31" s="44" t="s">
        <v>5458</v>
      </c>
      <c r="C31" s="64">
        <v>7308</v>
      </c>
      <c r="D31" s="246">
        <v>6.2508692508133658E-4</v>
      </c>
      <c r="E31" s="245"/>
    </row>
    <row r="32" spans="1:5" x14ac:dyDescent="0.2">
      <c r="A32" s="44" t="s">
        <v>5457</v>
      </c>
      <c r="B32" s="44" t="s">
        <v>5456</v>
      </c>
      <c r="C32" s="64">
        <v>337</v>
      </c>
      <c r="D32" s="246">
        <v>2.8825163348715165E-5</v>
      </c>
      <c r="E32" s="245"/>
    </row>
    <row r="33" spans="1:5" x14ac:dyDescent="0.2">
      <c r="A33" s="44" t="s">
        <v>5455</v>
      </c>
      <c r="B33" s="44" t="s">
        <v>5454</v>
      </c>
      <c r="C33" s="64">
        <v>86304</v>
      </c>
      <c r="D33" s="246">
        <v>7.3819789247700704E-3</v>
      </c>
      <c r="E33" s="245"/>
    </row>
    <row r="34" spans="1:5" x14ac:dyDescent="0.2">
      <c r="A34" s="44" t="s">
        <v>5453</v>
      </c>
      <c r="B34" s="44" t="s">
        <v>5452</v>
      </c>
      <c r="C34" s="64">
        <v>7042.85</v>
      </c>
      <c r="D34" s="246">
        <v>6.0240742341394248E-4</v>
      </c>
      <c r="E34" s="245"/>
    </row>
    <row r="35" spans="1:5" x14ac:dyDescent="0.2">
      <c r="A35" s="44" t="s">
        <v>5451</v>
      </c>
      <c r="B35" s="44" t="s">
        <v>5450</v>
      </c>
      <c r="C35" s="64">
        <v>300000</v>
      </c>
      <c r="D35" s="246">
        <v>2.5660382803010532E-2</v>
      </c>
      <c r="E35" s="245"/>
    </row>
    <row r="36" spans="1:5" x14ac:dyDescent="0.2">
      <c r="A36" s="44" t="s">
        <v>5449</v>
      </c>
      <c r="B36" s="44" t="s">
        <v>5448</v>
      </c>
      <c r="C36" s="64">
        <v>207</v>
      </c>
      <c r="D36" s="246">
        <v>1.7705664134077269E-5</v>
      </c>
      <c r="E36" s="245"/>
    </row>
    <row r="37" spans="1:5" x14ac:dyDescent="0.2">
      <c r="A37" s="44" t="s">
        <v>5447</v>
      </c>
      <c r="B37" s="44" t="s">
        <v>5446</v>
      </c>
      <c r="C37" s="64">
        <v>265217.59999999998</v>
      </c>
      <c r="D37" s="246">
        <v>2.2685283806985753E-2</v>
      </c>
      <c r="E37" s="245"/>
    </row>
    <row r="38" spans="1:5" x14ac:dyDescent="0.2">
      <c r="A38" s="44" t="s">
        <v>5445</v>
      </c>
      <c r="B38" s="44" t="s">
        <v>5444</v>
      </c>
      <c r="C38" s="64">
        <v>2324.96</v>
      </c>
      <c r="D38" s="246">
        <v>1.988645453389579E-4</v>
      </c>
      <c r="E38" s="245"/>
    </row>
    <row r="39" spans="1:5" x14ac:dyDescent="0.2">
      <c r="A39" s="44" t="s">
        <v>5443</v>
      </c>
      <c r="B39" s="44" t="s">
        <v>5442</v>
      </c>
      <c r="C39" s="64">
        <v>23268.26</v>
      </c>
      <c r="D39" s="246">
        <v>1.9902415291999263E-3</v>
      </c>
      <c r="E39" s="245"/>
    </row>
    <row r="40" spans="1:5" x14ac:dyDescent="0.2">
      <c r="A40" s="44" t="s">
        <v>5441</v>
      </c>
      <c r="B40" s="44" t="s">
        <v>5440</v>
      </c>
      <c r="C40" s="64">
        <v>2079.6</v>
      </c>
      <c r="D40" s="246">
        <v>1.77877773590469E-4</v>
      </c>
      <c r="E40" s="245"/>
    </row>
    <row r="41" spans="1:5" x14ac:dyDescent="0.2">
      <c r="A41" s="44" t="s">
        <v>5439</v>
      </c>
      <c r="B41" s="44" t="s">
        <v>5438</v>
      </c>
      <c r="C41" s="64">
        <v>986</v>
      </c>
      <c r="D41" s="246">
        <v>8.433712481256129E-5</v>
      </c>
      <c r="E41" s="245"/>
    </row>
    <row r="42" spans="1:5" x14ac:dyDescent="0.2">
      <c r="A42" s="44" t="s">
        <v>5437</v>
      </c>
      <c r="B42" s="44" t="s">
        <v>5436</v>
      </c>
      <c r="C42" s="64">
        <v>30032.400000000001</v>
      </c>
      <c r="D42" s="246">
        <v>2.5688096016437787E-3</v>
      </c>
      <c r="E42" s="245"/>
    </row>
    <row r="43" spans="1:5" x14ac:dyDescent="0.2">
      <c r="A43" s="44" t="s">
        <v>5435</v>
      </c>
      <c r="B43" s="44" t="s">
        <v>5434</v>
      </c>
      <c r="C43" s="64">
        <v>10097.700000000001</v>
      </c>
      <c r="D43" s="246">
        <v>8.6370282476653159E-4</v>
      </c>
      <c r="E43" s="245"/>
    </row>
    <row r="44" spans="1:5" x14ac:dyDescent="0.2">
      <c r="A44" s="44" t="s">
        <v>5433</v>
      </c>
      <c r="B44" s="44" t="s">
        <v>5432</v>
      </c>
      <c r="C44" s="64">
        <v>193</v>
      </c>
      <c r="D44" s="246">
        <v>1.6508179603270111E-5</v>
      </c>
      <c r="E44" s="245"/>
    </row>
    <row r="45" spans="1:5" x14ac:dyDescent="0.2">
      <c r="A45" s="44" t="s">
        <v>5431</v>
      </c>
      <c r="B45" s="44" t="s">
        <v>5430</v>
      </c>
      <c r="C45" s="64">
        <v>300723.99</v>
      </c>
      <c r="D45" s="246">
        <v>2.5722309004829039E-2</v>
      </c>
      <c r="E45" s="245"/>
    </row>
    <row r="46" spans="1:5" x14ac:dyDescent="0.2">
      <c r="A46" s="44" t="s">
        <v>5429</v>
      </c>
      <c r="B46" s="44" t="s">
        <v>5428</v>
      </c>
      <c r="C46" s="64">
        <v>629042.46</v>
      </c>
      <c r="D46" s="246">
        <v>5.3804901076491468E-2</v>
      </c>
      <c r="E46" s="245"/>
    </row>
    <row r="47" spans="1:5" x14ac:dyDescent="0.2">
      <c r="A47" s="44" t="s">
        <v>5427</v>
      </c>
      <c r="B47" s="44" t="s">
        <v>5426</v>
      </c>
      <c r="C47" s="64">
        <v>15000</v>
      </c>
      <c r="D47" s="246">
        <v>1.2830191401505266E-3</v>
      </c>
      <c r="E47" s="245"/>
    </row>
    <row r="48" spans="1:5" x14ac:dyDescent="0.2">
      <c r="A48" s="44" t="s">
        <v>5425</v>
      </c>
      <c r="B48" s="44" t="s">
        <v>5424</v>
      </c>
      <c r="C48" s="64">
        <v>9737</v>
      </c>
      <c r="D48" s="246">
        <v>8.3285049117637854E-4</v>
      </c>
      <c r="E48" s="245"/>
    </row>
    <row r="49" spans="1:5" x14ac:dyDescent="0.2">
      <c r="A49" s="44" t="s">
        <v>5423</v>
      </c>
      <c r="B49" s="44" t="s">
        <v>5422</v>
      </c>
      <c r="C49" s="64">
        <v>110</v>
      </c>
      <c r="D49" s="246">
        <v>9.4088070277705287E-6</v>
      </c>
      <c r="E49" s="245"/>
    </row>
    <row r="50" spans="1:5" x14ac:dyDescent="0.2">
      <c r="A50" s="44" t="s">
        <v>5421</v>
      </c>
      <c r="B50" s="44" t="s">
        <v>5420</v>
      </c>
      <c r="C50" s="64">
        <v>1431.48</v>
      </c>
      <c r="D50" s="246">
        <v>1.2244108258284506E-4</v>
      </c>
      <c r="E50" s="245"/>
    </row>
    <row r="51" spans="1:5" x14ac:dyDescent="0.2">
      <c r="A51" s="44" t="s">
        <v>5419</v>
      </c>
      <c r="B51" s="44" t="s">
        <v>5418</v>
      </c>
      <c r="C51" s="64">
        <v>20905.849999999999</v>
      </c>
      <c r="D51" s="246">
        <v>1.788173712741059E-3</v>
      </c>
      <c r="E51" s="245"/>
    </row>
    <row r="52" spans="1:5" x14ac:dyDescent="0.2">
      <c r="A52" s="44" t="s">
        <v>5417</v>
      </c>
      <c r="B52" s="44" t="s">
        <v>5416</v>
      </c>
      <c r="C52" s="64">
        <v>77362</v>
      </c>
      <c r="D52" s="246">
        <v>6.61712844802167E-3</v>
      </c>
      <c r="E52" s="245"/>
    </row>
    <row r="53" spans="1:5" x14ac:dyDescent="0.2">
      <c r="A53" s="44" t="s">
        <v>5415</v>
      </c>
      <c r="B53" s="44" t="s">
        <v>5414</v>
      </c>
      <c r="C53" s="64">
        <v>10832.86</v>
      </c>
      <c r="D53" s="246">
        <v>9.2658444817140238E-4</v>
      </c>
      <c r="E53" s="245"/>
    </row>
    <row r="54" spans="1:5" x14ac:dyDescent="0.2">
      <c r="A54" s="44" t="s">
        <v>5413</v>
      </c>
      <c r="B54" s="44" t="s">
        <v>5412</v>
      </c>
      <c r="C54" s="64">
        <v>862</v>
      </c>
      <c r="D54" s="246">
        <v>7.3730833253983594E-5</v>
      </c>
      <c r="E54" s="245"/>
    </row>
    <row r="55" spans="1:5" x14ac:dyDescent="0.2">
      <c r="A55" s="44" t="s">
        <v>5411</v>
      </c>
      <c r="B55" s="44" t="s">
        <v>5410</v>
      </c>
      <c r="C55" s="64">
        <v>70131.28</v>
      </c>
      <c r="D55" s="246">
        <v>5.9986516375503882E-3</v>
      </c>
      <c r="E55" s="245"/>
    </row>
    <row r="56" spans="1:5" x14ac:dyDescent="0.2">
      <c r="A56" s="44" t="s">
        <v>5409</v>
      </c>
      <c r="B56" s="44" t="s">
        <v>5408</v>
      </c>
      <c r="C56" s="64">
        <v>667634.66</v>
      </c>
      <c r="D56" s="246">
        <v>5.7105869827192617E-2</v>
      </c>
      <c r="E56" s="245"/>
    </row>
    <row r="57" spans="1:5" x14ac:dyDescent="0.2">
      <c r="A57" s="44" t="s">
        <v>5407</v>
      </c>
      <c r="B57" s="44" t="s">
        <v>5406</v>
      </c>
      <c r="C57" s="64">
        <v>686441.68</v>
      </c>
      <c r="D57" s="246">
        <v>5.8714520935805536E-2</v>
      </c>
      <c r="E57" s="245"/>
    </row>
    <row r="58" spans="1:5" x14ac:dyDescent="0.2">
      <c r="A58" s="63"/>
      <c r="B58" s="63" t="s">
        <v>719</v>
      </c>
      <c r="C58" s="62">
        <f>SUM(C8:C57)</f>
        <v>11691173.989999998</v>
      </c>
      <c r="D58" s="418">
        <f>SUM(D8:D57)</f>
        <v>1.0000000000000002</v>
      </c>
      <c r="E58" s="144"/>
    </row>
    <row r="59" spans="1:5" x14ac:dyDescent="0.2">
      <c r="A59" s="243"/>
      <c r="B59" s="243"/>
      <c r="C59" s="242"/>
      <c r="D59" s="241"/>
      <c r="E59"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dimension ref="A1:G10"/>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v>3110</v>
      </c>
      <c r="B8" s="44" t="s">
        <v>3942</v>
      </c>
      <c r="C8" s="64">
        <v>1246550.98</v>
      </c>
      <c r="D8" s="64">
        <f>+[2]ESF!$C$175</f>
        <v>1246550.98</v>
      </c>
      <c r="E8" s="64">
        <f>+D8-C8</f>
        <v>0</v>
      </c>
      <c r="F8" s="44" t="s">
        <v>3942</v>
      </c>
      <c r="G8" s="113" t="s">
        <v>1036</v>
      </c>
    </row>
    <row r="9" spans="1:7" x14ac:dyDescent="0.2">
      <c r="A9" s="44">
        <v>3120</v>
      </c>
      <c r="B9" s="44" t="s">
        <v>3941</v>
      </c>
      <c r="C9" s="64">
        <v>22320098.140000001</v>
      </c>
      <c r="D9" s="64">
        <f>+[2]ESF!$C$176</f>
        <v>22320098.140000001</v>
      </c>
      <c r="E9" s="64">
        <f>+D9-C9</f>
        <v>0</v>
      </c>
      <c r="F9" s="44" t="s">
        <v>3941</v>
      </c>
      <c r="G9" s="113" t="s">
        <v>1036</v>
      </c>
    </row>
    <row r="10" spans="1:7" x14ac:dyDescent="0.2">
      <c r="A10" s="111"/>
      <c r="B10" s="63" t="s">
        <v>1017</v>
      </c>
      <c r="C10" s="45">
        <f>SUM(C8:C9)</f>
        <v>23566649.120000001</v>
      </c>
      <c r="D10" s="45">
        <f>SUM(D8:D9)</f>
        <v>23566649.120000001</v>
      </c>
      <c r="E10" s="20">
        <f>SUM(E8:E9)</f>
        <v>0</v>
      </c>
      <c r="F10" s="255"/>
      <c r="G10"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dimension ref="A1:F10"/>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v>3210</v>
      </c>
      <c r="B8" s="44" t="s">
        <v>5509</v>
      </c>
      <c r="C8" s="64">
        <v>-662794.80000000005</v>
      </c>
      <c r="D8" s="64">
        <v>-776012.19</v>
      </c>
      <c r="E8" s="64">
        <v>-113217.3899999999</v>
      </c>
      <c r="F8" s="258"/>
    </row>
    <row r="9" spans="1:6" x14ac:dyDescent="0.2">
      <c r="A9" s="44">
        <v>3220</v>
      </c>
      <c r="B9" s="44" t="s">
        <v>5508</v>
      </c>
      <c r="C9" s="64">
        <v>2711184.55</v>
      </c>
      <c r="D9" s="64">
        <v>1420681.65</v>
      </c>
      <c r="E9" s="64">
        <v>-1290502.8999999999</v>
      </c>
      <c r="F9" s="258"/>
    </row>
    <row r="10" spans="1:6" x14ac:dyDescent="0.2">
      <c r="A10" s="63"/>
      <c r="B10" s="63" t="s">
        <v>1025</v>
      </c>
      <c r="C10" s="62">
        <f>SUM(C8:C9)</f>
        <v>2048389.7499999998</v>
      </c>
      <c r="D10" s="62">
        <f>SUM(D8:D9)</f>
        <v>644669.46</v>
      </c>
      <c r="E10" s="62">
        <f>SUM(E8:E9)</f>
        <v>-1403720.2899999998</v>
      </c>
      <c r="F10" s="63"/>
    </row>
  </sheetData>
  <protectedRanges>
    <protectedRange sqref="F10"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pageSetUpPr fitToPage="1"/>
  </sheetPr>
  <dimension ref="A1:E14"/>
  <sheetViews>
    <sheetView zoomScaleNormal="100" zoomScaleSheetLayoutView="100" workbookViewId="0">
      <selection activeCell="B11" sqref="B11"/>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5519</v>
      </c>
      <c r="B8" s="113" t="s">
        <v>5518</v>
      </c>
      <c r="C8" s="64">
        <v>3000</v>
      </c>
      <c r="D8" s="64">
        <v>3000</v>
      </c>
      <c r="E8" s="64">
        <v>0</v>
      </c>
    </row>
    <row r="9" spans="1:5" x14ac:dyDescent="0.2">
      <c r="A9" s="113" t="s">
        <v>5517</v>
      </c>
      <c r="B9" s="113" t="s">
        <v>5516</v>
      </c>
      <c r="C9" s="64"/>
      <c r="D9" s="64"/>
      <c r="E9" s="64"/>
    </row>
    <row r="10" spans="1:5" x14ac:dyDescent="0.2">
      <c r="A10" s="113" t="s">
        <v>5515</v>
      </c>
      <c r="B10" s="113" t="s">
        <v>5514</v>
      </c>
      <c r="C10" s="64">
        <v>966017.49</v>
      </c>
      <c r="D10" s="64">
        <v>976552.76</v>
      </c>
      <c r="E10" s="64">
        <v>10535.270000000019</v>
      </c>
    </row>
    <row r="11" spans="1:5" x14ac:dyDescent="0.2">
      <c r="A11" s="113" t="s">
        <v>5513</v>
      </c>
      <c r="B11" s="113" t="s">
        <v>5512</v>
      </c>
      <c r="C11" s="64">
        <v>292302.53999999998</v>
      </c>
      <c r="D11" s="64">
        <v>292302.53999999998</v>
      </c>
      <c r="E11" s="64">
        <v>0</v>
      </c>
    </row>
    <row r="12" spans="1:5" x14ac:dyDescent="0.2">
      <c r="A12" s="113" t="s">
        <v>5511</v>
      </c>
      <c r="B12" s="113" t="s">
        <v>5510</v>
      </c>
      <c r="C12" s="64">
        <v>2598.6</v>
      </c>
      <c r="D12" s="64">
        <v>2598.6</v>
      </c>
      <c r="E12" s="64">
        <v>0</v>
      </c>
    </row>
    <row r="13" spans="1:5" s="376" customFormat="1" x14ac:dyDescent="0.2">
      <c r="A13" s="63"/>
      <c r="B13" s="63" t="s">
        <v>1041</v>
      </c>
      <c r="C13" s="62">
        <f>SUM(C8:C12)</f>
        <v>1263918.6300000001</v>
      </c>
      <c r="D13" s="62">
        <f>SUM(D8:D12)</f>
        <v>1274453.9000000001</v>
      </c>
      <c r="E13" s="62">
        <f>SUM(E8:E12)</f>
        <v>10535.270000000019</v>
      </c>
    </row>
    <row r="14" spans="1:5" s="376" customFormat="1" x14ac:dyDescent="0.2">
      <c r="A14" s="243"/>
      <c r="B14" s="243"/>
      <c r="C14" s="259"/>
      <c r="D14" s="259"/>
      <c r="E14"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2"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c r="B8" s="1225" t="s">
        <v>13593</v>
      </c>
      <c r="C8" s="268"/>
      <c r="D8" s="267"/>
    </row>
    <row r="9" spans="1:4" x14ac:dyDescent="0.2">
      <c r="A9" s="266"/>
      <c r="B9" s="266" t="s">
        <v>381</v>
      </c>
      <c r="C9" s="265">
        <f>SUM(C8:C8)</f>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269"/>
      <c r="B15" s="1225" t="s">
        <v>13593</v>
      </c>
      <c r="C15" s="268"/>
      <c r="D15" s="267"/>
    </row>
    <row r="16" spans="1:4" x14ac:dyDescent="0.2">
      <c r="A16" s="266"/>
      <c r="B16" s="266" t="s">
        <v>1068</v>
      </c>
      <c r="C16" s="265">
        <f>SUM(C15:C15)</f>
        <v>0</v>
      </c>
      <c r="D16" s="276">
        <v>0</v>
      </c>
    </row>
  </sheetData>
  <mergeCells count="2">
    <mergeCell ref="A5:B5"/>
    <mergeCell ref="A12:B12"/>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4"/>
    <dataValidation allowBlank="1" showInputMessage="1" showErrorMessage="1" prompt="Importe (saldo final) de las adquisiciones de bienes muebles e inmuebles efectuadas en el periodo al que corresponde la cuenta pública presentada." sqref="C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9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dimension ref="A1:D43"/>
  <sheetViews>
    <sheetView zoomScaleNormal="100" zoomScaleSheetLayoutView="100" workbookViewId="0">
      <pane ySplit="8" topLeftCell="A30" activePane="bottomLeft" state="frozen"/>
      <selection activeCell="B29" sqref="B29"/>
      <selection pane="bottomLeft" activeCell="B50" sqref="B50"/>
    </sheetView>
  </sheetViews>
  <sheetFormatPr baseColWidth="10" defaultColWidth="11.44140625" defaultRowHeight="10.199999999999999" x14ac:dyDescent="0.2"/>
  <cols>
    <col min="1" max="1" width="11.6640625" style="37" customWidth="1"/>
    <col min="2" max="2" width="50.44140625" style="37" customWidth="1"/>
    <col min="3" max="3" width="17.5546875" style="224" customWidth="1"/>
    <col min="4" max="4" width="18.441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4"/>
      <c r="D9" s="283">
        <v>1354076.34</v>
      </c>
    </row>
    <row r="10" spans="1:4" x14ac:dyDescent="0.2">
      <c r="A10" s="286">
        <v>5510</v>
      </c>
      <c r="B10" s="289" t="s">
        <v>1104</v>
      </c>
      <c r="C10" s="284"/>
      <c r="D10" s="283"/>
    </row>
    <row r="11" spans="1:4" x14ac:dyDescent="0.2">
      <c r="A11" s="286">
        <v>5511</v>
      </c>
      <c r="B11" s="289" t="s">
        <v>1103</v>
      </c>
      <c r="C11" s="284"/>
      <c r="D11" s="283"/>
    </row>
    <row r="12" spans="1:4" x14ac:dyDescent="0.2">
      <c r="A12" s="286">
        <v>5512</v>
      </c>
      <c r="B12" s="289" t="s">
        <v>1102</v>
      </c>
      <c r="C12" s="284"/>
      <c r="D12" s="283"/>
    </row>
    <row r="13" spans="1:4" x14ac:dyDescent="0.2">
      <c r="A13" s="286">
        <v>5513</v>
      </c>
      <c r="B13" s="289" t="s">
        <v>1101</v>
      </c>
      <c r="C13" s="284">
        <v>0</v>
      </c>
      <c r="D13" s="283">
        <v>667634.66</v>
      </c>
    </row>
    <row r="14" spans="1:4" x14ac:dyDescent="0.2">
      <c r="A14" s="286">
        <v>5514</v>
      </c>
      <c r="B14" s="289" t="s">
        <v>1100</v>
      </c>
      <c r="C14" s="284"/>
      <c r="D14" s="283"/>
    </row>
    <row r="15" spans="1:4" x14ac:dyDescent="0.2">
      <c r="A15" s="286">
        <v>5515</v>
      </c>
      <c r="B15" s="289" t="s">
        <v>1099</v>
      </c>
      <c r="C15" s="284">
        <v>0</v>
      </c>
      <c r="D15" s="283">
        <v>686441.68</v>
      </c>
    </row>
    <row r="16" spans="1:4" x14ac:dyDescent="0.2">
      <c r="A16" s="286">
        <v>5516</v>
      </c>
      <c r="B16" s="289" t="s">
        <v>1098</v>
      </c>
      <c r="C16" s="284"/>
      <c r="D16" s="283"/>
    </row>
    <row r="17" spans="1:4" x14ac:dyDescent="0.2">
      <c r="A17" s="286">
        <v>5517</v>
      </c>
      <c r="B17" s="289" t="s">
        <v>1097</v>
      </c>
      <c r="C17" s="284"/>
      <c r="D17" s="283"/>
    </row>
    <row r="18" spans="1:4" x14ac:dyDescent="0.2">
      <c r="A18" s="286">
        <v>5518</v>
      </c>
      <c r="B18" s="289" t="s">
        <v>1096</v>
      </c>
      <c r="C18" s="284"/>
      <c r="D18" s="283"/>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ht="20.399999999999999" x14ac:dyDescent="0.2">
      <c r="A26" s="286">
        <v>5534</v>
      </c>
      <c r="B26" s="289" t="s">
        <v>1088</v>
      </c>
      <c r="C26" s="284"/>
      <c r="D26" s="283"/>
    </row>
    <row r="27" spans="1:4" x14ac:dyDescent="0.2">
      <c r="A27" s="286">
        <v>5535</v>
      </c>
      <c r="B27" s="289" t="s">
        <v>1087</v>
      </c>
      <c r="C27" s="284"/>
      <c r="D27" s="283"/>
    </row>
    <row r="28" spans="1:4" ht="20.399999999999999" x14ac:dyDescent="0.2">
      <c r="A28" s="286">
        <v>5540</v>
      </c>
      <c r="B28" s="289" t="s">
        <v>1086</v>
      </c>
      <c r="C28" s="284"/>
      <c r="D28" s="283"/>
    </row>
    <row r="29" spans="1:4" ht="20.399999999999999"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c r="D32" s="283"/>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dimension ref="A1:C22"/>
  <sheetViews>
    <sheetView zoomScaleNormal="100" workbookViewId="0">
      <selection activeCell="B22" sqref="B22"/>
    </sheetView>
  </sheetViews>
  <sheetFormatPr baseColWidth="10" defaultColWidth="11.44140625" defaultRowHeight="10.199999999999999" x14ac:dyDescent="0.2"/>
  <cols>
    <col min="1" max="1" width="16.109375" style="375" customWidth="1"/>
    <col min="2" max="2" width="40.5546875" style="375" customWidth="1"/>
    <col min="3" max="3" width="32.8867187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f>+'[3]FORMATO PRESUPUESTO VS EJERCIDO'!$BB$13</f>
        <v>10915162.199999999</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v>0</v>
      </c>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10915162.199999999</v>
      </c>
    </row>
    <row r="22" spans="1:3" x14ac:dyDescent="0.2">
      <c r="C22" s="31"/>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dimension ref="A1:C35"/>
  <sheetViews>
    <sheetView topLeftCell="A10" zoomScaleNormal="100" workbookViewId="0">
      <selection activeCell="B37" sqref="B37"/>
    </sheetView>
  </sheetViews>
  <sheetFormatPr baseColWidth="10" defaultColWidth="11.44140625" defaultRowHeight="10.199999999999999" x14ac:dyDescent="0.2"/>
  <cols>
    <col min="1" max="1" width="14.6640625" style="375" customWidth="1"/>
    <col min="2" max="2" width="50.6640625" style="375" customWidth="1"/>
    <col min="3" max="3" width="20.88671875" style="31" bestFit="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10344190.599999998</v>
      </c>
    </row>
    <row r="9" spans="1:3" x14ac:dyDescent="0.2">
      <c r="A9" s="320">
        <v>900002</v>
      </c>
      <c r="B9" s="319" t="s">
        <v>1142</v>
      </c>
      <c r="C9" s="318">
        <v>87907.25</v>
      </c>
    </row>
    <row r="10" spans="1:3" x14ac:dyDescent="0.2">
      <c r="A10" s="305">
        <v>5100</v>
      </c>
      <c r="B10" s="317" t="s">
        <v>1141</v>
      </c>
      <c r="C10" s="315"/>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v>87907.25</v>
      </c>
    </row>
    <row r="27" spans="1:3" x14ac:dyDescent="0.2">
      <c r="A27" s="320">
        <v>900003</v>
      </c>
      <c r="B27" s="319" t="s">
        <v>1123</v>
      </c>
      <c r="C27" s="318">
        <v>1434890.6400000001</v>
      </c>
    </row>
    <row r="28" spans="1:3" ht="20.399999999999999" x14ac:dyDescent="0.2">
      <c r="A28" s="305">
        <v>5510</v>
      </c>
      <c r="B28" s="317" t="s">
        <v>1104</v>
      </c>
      <c r="C28" s="315">
        <v>1354076.34</v>
      </c>
    </row>
    <row r="29" spans="1:3" x14ac:dyDescent="0.2">
      <c r="A29" s="305">
        <v>5520</v>
      </c>
      <c r="B29" s="317" t="s">
        <v>1095</v>
      </c>
      <c r="C29" s="315">
        <v>80814.3</v>
      </c>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row>
    <row r="34" spans="1:3" x14ac:dyDescent="0.2">
      <c r="A34" s="305">
        <v>5600</v>
      </c>
      <c r="B34" s="316" t="s">
        <v>1122</v>
      </c>
      <c r="C34" s="315"/>
    </row>
    <row r="35" spans="1:3" x14ac:dyDescent="0.2">
      <c r="A35" s="314">
        <v>900004</v>
      </c>
      <c r="B35" s="313" t="s">
        <v>1121</v>
      </c>
      <c r="C35" s="312">
        <v>11691173.989999998</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pageSetUpPr fitToPage="1"/>
  </sheetPr>
  <dimension ref="A1:H75"/>
  <sheetViews>
    <sheetView topLeftCell="A48" zoomScaleNormal="100" zoomScaleSheetLayoutView="100" workbookViewId="0">
      <selection activeCell="B77" sqref="B77"/>
    </sheetView>
  </sheetViews>
  <sheetFormatPr baseColWidth="10" defaultColWidth="11.44140625" defaultRowHeight="10.199999999999999" x14ac:dyDescent="0.2"/>
  <cols>
    <col min="1" max="1" width="13" style="375" customWidth="1"/>
    <col min="2" max="2" width="53.5546875" style="375" customWidth="1"/>
    <col min="3" max="3" width="18.88671875" style="375" bestFit="1" customWidth="1"/>
    <col min="4" max="4" width="17.109375" style="375" bestFit="1" customWidth="1"/>
    <col min="5" max="5" width="10.88671875" style="375" bestFit="1"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460"/>
      <c r="D61" s="326"/>
      <c r="E61" s="326"/>
      <c r="H61" s="325"/>
    </row>
    <row r="62" spans="1:8" s="324" customFormat="1" x14ac:dyDescent="0.2">
      <c r="A62" s="452">
        <v>8110</v>
      </c>
      <c r="B62" s="328" t="s">
        <v>4067</v>
      </c>
      <c r="C62" s="460">
        <v>5926225.9200000009</v>
      </c>
      <c r="D62" s="326">
        <v>8311215.1999999993</v>
      </c>
      <c r="E62" s="326">
        <v>2384989.2799999984</v>
      </c>
      <c r="F62" s="325"/>
      <c r="H62" s="325"/>
    </row>
    <row r="63" spans="1:8" s="324" customFormat="1" x14ac:dyDescent="0.2">
      <c r="A63" s="452">
        <v>8120</v>
      </c>
      <c r="B63" s="328" t="s">
        <v>4066</v>
      </c>
      <c r="C63" s="460">
        <v>-1122.1399999987334</v>
      </c>
      <c r="D63" s="326">
        <v>1054838.7999999989</v>
      </c>
      <c r="E63" s="326">
        <v>1055960.9399999976</v>
      </c>
      <c r="F63" s="325"/>
      <c r="H63" s="325"/>
    </row>
    <row r="64" spans="1:8" s="324" customFormat="1" x14ac:dyDescent="0.2">
      <c r="A64" s="449">
        <v>8130</v>
      </c>
      <c r="B64" s="328" t="s">
        <v>4065</v>
      </c>
      <c r="C64" s="460">
        <v>9060966.9500000011</v>
      </c>
      <c r="D64" s="326">
        <v>10927761.799999999</v>
      </c>
      <c r="E64" s="326">
        <v>1866794.8499999978</v>
      </c>
      <c r="F64" s="325"/>
      <c r="H64" s="325"/>
    </row>
    <row r="65" spans="1:8" s="324" customFormat="1" x14ac:dyDescent="0.2">
      <c r="A65" s="449">
        <v>8140</v>
      </c>
      <c r="B65" s="328" t="s">
        <v>4064</v>
      </c>
      <c r="C65" s="460">
        <v>9062089.0899999999</v>
      </c>
      <c r="D65" s="326">
        <v>9872923</v>
      </c>
      <c r="E65" s="326">
        <v>810833.91000000015</v>
      </c>
      <c r="F65" s="325"/>
      <c r="H65" s="325"/>
    </row>
    <row r="66" spans="1:8" s="324" customFormat="1" x14ac:dyDescent="0.2">
      <c r="A66" s="449">
        <v>8150</v>
      </c>
      <c r="B66" s="328" t="s">
        <v>4063</v>
      </c>
      <c r="C66" s="460">
        <v>9062089.0899999999</v>
      </c>
      <c r="D66" s="326">
        <v>10915161.799999999</v>
      </c>
      <c r="E66" s="326">
        <v>1853072.709999999</v>
      </c>
      <c r="F66" s="325"/>
      <c r="H66" s="325"/>
    </row>
    <row r="67" spans="1:8" s="324" customFormat="1" x14ac:dyDescent="0.2">
      <c r="A67" s="451">
        <v>8200</v>
      </c>
      <c r="B67" s="450" t="s">
        <v>4062</v>
      </c>
      <c r="C67" s="460"/>
      <c r="D67" s="326"/>
      <c r="E67" s="326">
        <v>0</v>
      </c>
      <c r="F67" s="325"/>
      <c r="G67" s="325"/>
      <c r="H67" s="325"/>
    </row>
    <row r="68" spans="1:8" s="324" customFormat="1" x14ac:dyDescent="0.2">
      <c r="A68" s="449">
        <v>8210</v>
      </c>
      <c r="B68" s="328" t="s">
        <v>4061</v>
      </c>
      <c r="C68" s="460">
        <v>5926225.9200000009</v>
      </c>
      <c r="D68" s="326">
        <v>8311215.1999363974</v>
      </c>
      <c r="E68" s="326">
        <v>2384989.2799363965</v>
      </c>
      <c r="F68" s="325"/>
      <c r="G68" s="325"/>
      <c r="H68" s="325"/>
    </row>
    <row r="69" spans="1:8" s="324" customFormat="1" x14ac:dyDescent="0.2">
      <c r="A69" s="449">
        <v>8220</v>
      </c>
      <c r="B69" s="328" t="s">
        <v>4060</v>
      </c>
      <c r="C69" s="460">
        <v>668586.05000000075</v>
      </c>
      <c r="D69" s="326">
        <v>583571.20281699114</v>
      </c>
      <c r="E69" s="326">
        <v>-85014.84718300961</v>
      </c>
      <c r="F69" s="325"/>
      <c r="G69" s="325"/>
      <c r="H69" s="325"/>
    </row>
    <row r="70" spans="1:8" s="324" customFormat="1" x14ac:dyDescent="0.2">
      <c r="A70" s="449">
        <v>8230</v>
      </c>
      <c r="B70" s="328" t="s">
        <v>4059</v>
      </c>
      <c r="C70" s="460">
        <v>9060966.9500000011</v>
      </c>
      <c r="D70" s="326">
        <v>10927761.802816993</v>
      </c>
      <c r="E70" s="326">
        <v>1866794.8528169915</v>
      </c>
      <c r="F70" s="325"/>
      <c r="G70" s="325"/>
      <c r="H70" s="325"/>
    </row>
    <row r="71" spans="1:8" s="324" customFormat="1" x14ac:dyDescent="0.2">
      <c r="A71" s="449">
        <v>8240</v>
      </c>
      <c r="B71" s="328" t="s">
        <v>4058</v>
      </c>
      <c r="C71" s="460">
        <v>8392380.9000000004</v>
      </c>
      <c r="D71" s="326">
        <v>10337097.649999999</v>
      </c>
      <c r="E71" s="326">
        <v>1944716.7499999981</v>
      </c>
      <c r="F71" s="325"/>
      <c r="G71" s="325"/>
      <c r="H71" s="325"/>
    </row>
    <row r="72" spans="1:8" s="324" customFormat="1" x14ac:dyDescent="0.2">
      <c r="A72" s="447">
        <v>8250</v>
      </c>
      <c r="B72" s="327" t="s">
        <v>4057</v>
      </c>
      <c r="C72" s="459">
        <v>8392380.9000000004</v>
      </c>
      <c r="D72" s="458">
        <v>10337097.649999999</v>
      </c>
      <c r="E72" s="458">
        <v>1944716.7499999981</v>
      </c>
      <c r="F72" s="325"/>
      <c r="G72" s="325"/>
      <c r="H72" s="325"/>
    </row>
    <row r="73" spans="1:8" s="324" customFormat="1" x14ac:dyDescent="0.2">
      <c r="A73" s="444">
        <v>8260</v>
      </c>
      <c r="B73" s="430" t="s">
        <v>4056</v>
      </c>
      <c r="C73" s="326">
        <v>8392380.9000000004</v>
      </c>
      <c r="D73" s="326">
        <v>10344190.600000001</v>
      </c>
      <c r="E73" s="326">
        <v>1951809.7000000011</v>
      </c>
      <c r="F73" s="325"/>
      <c r="G73" s="325"/>
      <c r="H73" s="325"/>
    </row>
    <row r="74" spans="1:8" s="324" customFormat="1" x14ac:dyDescent="0.2">
      <c r="A74" s="336">
        <v>8270</v>
      </c>
      <c r="B74" s="443" t="s">
        <v>4055</v>
      </c>
      <c r="C74" s="457">
        <v>8392380.9000000004</v>
      </c>
      <c r="D74" s="457">
        <v>10344190.600000001</v>
      </c>
      <c r="E74" s="457">
        <v>1951809.7000000011</v>
      </c>
      <c r="F74" s="325"/>
      <c r="G74" s="325"/>
      <c r="H74" s="325"/>
    </row>
    <row r="75" spans="1:8" x14ac:dyDescent="0.2">
      <c r="A75" s="323" t="s">
        <v>13592</v>
      </c>
    </row>
  </sheetData>
  <mergeCells count="2">
    <mergeCell ref="B59:E59"/>
    <mergeCell ref="A5:F5"/>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F30"/>
  <sheetViews>
    <sheetView topLeftCell="A11" zoomScaleNormal="100" zoomScaleSheetLayoutView="90" workbookViewId="0">
      <selection activeCell="B29" sqref="B29"/>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5522</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5521</v>
      </c>
      <c r="B8" s="25" t="s">
        <v>5520</v>
      </c>
      <c r="C8" s="24">
        <v>3054432.53</v>
      </c>
      <c r="D8" s="54"/>
      <c r="E8" s="24"/>
    </row>
    <row r="9" spans="1:6" x14ac:dyDescent="0.2">
      <c r="A9" s="52"/>
      <c r="B9" s="52" t="s">
        <v>109</v>
      </c>
      <c r="C9" s="38">
        <f>SUM(C8:C8)</f>
        <v>3054432.53</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375"/>
    </row>
    <row r="18" spans="1:6" x14ac:dyDescent="0.2">
      <c r="A18" s="37"/>
      <c r="B18" s="37"/>
      <c r="C18" s="36"/>
      <c r="D18" s="37"/>
      <c r="E18" s="36"/>
      <c r="F18" s="375"/>
    </row>
    <row r="19" spans="1:6" ht="11.25" customHeight="1" x14ac:dyDescent="0.2">
      <c r="A19" s="35" t="s">
        <v>106</v>
      </c>
      <c r="B19" s="34"/>
      <c r="C19" s="33"/>
      <c r="D19" s="375"/>
      <c r="E19" s="220" t="s">
        <v>103</v>
      </c>
    </row>
    <row r="20" spans="1:6" x14ac:dyDescent="0.2">
      <c r="A20" s="375"/>
      <c r="B20" s="375"/>
      <c r="C20" s="31"/>
      <c r="D20" s="375"/>
      <c r="E20" s="31"/>
      <c r="F20" s="375"/>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375"/>
    </row>
    <row r="25" spans="1:6" x14ac:dyDescent="0.2">
      <c r="A25" s="37"/>
      <c r="B25" s="37"/>
      <c r="C25" s="36"/>
      <c r="D25" s="37"/>
      <c r="E25" s="36"/>
      <c r="F25" s="375"/>
    </row>
    <row r="26" spans="1:6" ht="11.25" customHeight="1" x14ac:dyDescent="0.2">
      <c r="A26" s="35" t="s">
        <v>104</v>
      </c>
      <c r="B26" s="34"/>
      <c r="C26" s="33"/>
      <c r="D26" s="375"/>
      <c r="E26" s="220" t="s">
        <v>103</v>
      </c>
    </row>
    <row r="27" spans="1:6" x14ac:dyDescent="0.2">
      <c r="A27" s="375"/>
      <c r="B27" s="375"/>
      <c r="C27" s="31"/>
      <c r="D27" s="375"/>
      <c r="E27" s="31"/>
      <c r="F27" s="375"/>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0866141732283472" right="0.70866141732283472" top="0.74803149606299213" bottom="0.74803149606299213" header="0.31496062992125984" footer="0.31496062992125984"/>
  <pageSetup scale="72"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dimension ref="A1:H16"/>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50.6640625" style="375" customWidth="1"/>
    <col min="3" max="8" width="17.6640625" style="31" customWidth="1"/>
    <col min="9" max="10" width="11.44140625" style="375" customWidth="1"/>
    <col min="11" max="16384" width="11.44140625" style="375"/>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44"/>
      <c r="B8" s="1225" t="s">
        <v>13593</v>
      </c>
      <c r="C8" s="64"/>
      <c r="D8" s="64"/>
      <c r="E8" s="64"/>
      <c r="F8" s="64"/>
      <c r="G8" s="64"/>
      <c r="H8" s="64"/>
    </row>
    <row r="9" spans="1:8" x14ac:dyDescent="0.2">
      <c r="A9" s="63"/>
      <c r="B9" s="63" t="s">
        <v>134</v>
      </c>
      <c r="C9" s="62">
        <f t="shared" ref="C9:H9" si="0">SUM(C8:C8)</f>
        <v>0</v>
      </c>
      <c r="D9" s="62">
        <f t="shared" si="0"/>
        <v>0</v>
      </c>
      <c r="E9" s="62">
        <f t="shared" si="0"/>
        <v>0</v>
      </c>
      <c r="F9" s="62">
        <f t="shared" si="0"/>
        <v>0</v>
      </c>
      <c r="G9" s="62">
        <f t="shared" si="0"/>
        <v>0</v>
      </c>
      <c r="H9" s="62">
        <f t="shared" si="0"/>
        <v>0</v>
      </c>
    </row>
    <row r="10" spans="1:8" x14ac:dyDescent="0.2">
      <c r="A10" s="37"/>
      <c r="B10" s="37"/>
      <c r="C10" s="36"/>
      <c r="D10" s="36"/>
      <c r="E10" s="36"/>
      <c r="F10" s="36"/>
      <c r="G10" s="36"/>
      <c r="H10" s="36"/>
    </row>
    <row r="11" spans="1:8" x14ac:dyDescent="0.2">
      <c r="A11" s="37"/>
      <c r="B11" s="37"/>
      <c r="C11" s="36"/>
      <c r="D11" s="36"/>
      <c r="E11" s="36"/>
      <c r="F11" s="36"/>
      <c r="G11" s="36"/>
      <c r="H11" s="36"/>
    </row>
    <row r="12" spans="1:8" s="71" customFormat="1" ht="11.25" customHeight="1" x14ac:dyDescent="0.2">
      <c r="A12" s="74" t="s">
        <v>133</v>
      </c>
      <c r="B12" s="74"/>
      <c r="C12" s="73"/>
      <c r="D12" s="73"/>
      <c r="E12" s="73"/>
      <c r="F12" s="31"/>
      <c r="G12" s="31"/>
      <c r="H12" s="72" t="s">
        <v>132</v>
      </c>
    </row>
    <row r="13" spans="1:8" x14ac:dyDescent="0.2">
      <c r="A13" s="60"/>
      <c r="B13" s="60"/>
      <c r="C13" s="58"/>
      <c r="D13" s="58"/>
      <c r="E13" s="58"/>
      <c r="F13" s="58"/>
      <c r="G13" s="58"/>
      <c r="H13" s="58"/>
    </row>
    <row r="14" spans="1:8" ht="15" customHeight="1" x14ac:dyDescent="0.2">
      <c r="A14" s="30" t="s">
        <v>102</v>
      </c>
      <c r="B14" s="29" t="s">
        <v>101</v>
      </c>
      <c r="C14" s="27" t="s">
        <v>100</v>
      </c>
      <c r="D14" s="70">
        <v>2016</v>
      </c>
      <c r="E14" s="70">
        <v>2015</v>
      </c>
      <c r="F14" s="69" t="s">
        <v>131</v>
      </c>
      <c r="G14" s="69" t="s">
        <v>130</v>
      </c>
      <c r="H14" s="68" t="s">
        <v>129</v>
      </c>
    </row>
    <row r="15" spans="1:8" x14ac:dyDescent="0.2">
      <c r="A15" s="44"/>
      <c r="B15" s="1225" t="s">
        <v>13593</v>
      </c>
      <c r="C15" s="64"/>
      <c r="D15" s="64"/>
      <c r="E15" s="64"/>
      <c r="F15" s="64"/>
      <c r="G15" s="64"/>
      <c r="H15" s="64"/>
    </row>
    <row r="16" spans="1:8" x14ac:dyDescent="0.2">
      <c r="A16" s="63"/>
      <c r="B16" s="63" t="s">
        <v>116</v>
      </c>
      <c r="C16" s="62">
        <f t="shared" ref="C16:H16" si="1">SUM(C15:C15)</f>
        <v>0</v>
      </c>
      <c r="D16" s="62">
        <f t="shared" si="1"/>
        <v>0</v>
      </c>
      <c r="E16" s="62">
        <f t="shared" si="1"/>
        <v>0</v>
      </c>
      <c r="F16" s="62">
        <f t="shared" si="1"/>
        <v>0</v>
      </c>
      <c r="G16" s="62">
        <f t="shared" si="1"/>
        <v>0</v>
      </c>
      <c r="H16" s="62">
        <f t="shared" si="1"/>
        <v>0</v>
      </c>
    </row>
  </sheetData>
  <dataValidations count="8">
    <dataValidation allowBlank="1" showInputMessage="1" showErrorMessage="1" prompt="Saldo final al 31 de diciembre de 2012." sqref="H7 H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3." sqref="G7 G14"/>
    <dataValidation allowBlank="1" showInputMessage="1" showErrorMessage="1" prompt="Saldo final al 31 de diciembre de 2014." sqref="F14 F7"/>
    <dataValidation allowBlank="1" showInputMessage="1" showErrorMessage="1" prompt="Saldo final al 31 de diciembre de 2015." sqref="E7 E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14 C7"/>
    <dataValidation allowBlank="1" showInputMessage="1" showErrorMessage="1" prompt="Saldo final al 31 de diciembre de 2016." sqref="D7 D14"/>
  </dataValidations>
  <pageMargins left="0.7" right="0.7" top="0.75" bottom="0.75" header="0.3" footer="0.3"/>
  <pageSetup scale="72"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pageSetUpPr fitToPage="1"/>
  </sheetPr>
  <dimension ref="A1:K159"/>
  <sheetViews>
    <sheetView topLeftCell="A90" zoomScaleNormal="100" zoomScaleSheetLayoutView="100" workbookViewId="0">
      <selection activeCell="B112" sqref="B112"/>
    </sheetView>
  </sheetViews>
  <sheetFormatPr baseColWidth="10" defaultColWidth="11.44140625" defaultRowHeight="10.199999999999999" x14ac:dyDescent="0.2"/>
  <cols>
    <col min="1" max="1" width="20.6640625" style="1" customWidth="1"/>
    <col min="2" max="2" width="50.6640625" style="1" customWidth="1"/>
    <col min="3" max="3" width="7.88671875" style="31" bestFit="1" customWidth="1"/>
    <col min="4" max="4" width="12.6640625" style="31" customWidth="1"/>
    <col min="5" max="6" width="8.88671875" style="31" bestFit="1" customWidth="1"/>
    <col min="7" max="7" width="8.5546875" style="31" bestFit="1" customWidth="1"/>
    <col min="8" max="8" width="15.5546875" style="1" bestFit="1" customWidth="1"/>
    <col min="9" max="9" width="18.44140625" style="1" bestFit="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J3" s="15"/>
    </row>
    <row r="4" spans="1:10" x14ac:dyDescent="0.2">
      <c r="J4" s="15"/>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3" t="s">
        <v>5541</v>
      </c>
      <c r="B8" s="95" t="s">
        <v>5540</v>
      </c>
      <c r="C8" s="24">
        <v>18</v>
      </c>
      <c r="D8" s="24">
        <v>18</v>
      </c>
      <c r="E8" s="93"/>
      <c r="F8" s="93"/>
      <c r="G8" s="92"/>
      <c r="H8" s="82"/>
      <c r="I8" s="91"/>
    </row>
    <row r="9" spans="1:10" x14ac:dyDescent="0.2">
      <c r="A9" s="43" t="s">
        <v>5539</v>
      </c>
      <c r="B9" s="95" t="s">
        <v>5538</v>
      </c>
      <c r="C9" s="24">
        <v>2313</v>
      </c>
      <c r="D9" s="24">
        <v>2313</v>
      </c>
      <c r="E9" s="93"/>
      <c r="F9" s="93"/>
      <c r="G9" s="92"/>
      <c r="H9" s="82"/>
      <c r="I9" s="91"/>
    </row>
    <row r="10" spans="1:10" x14ac:dyDescent="0.2">
      <c r="A10" s="43" t="s">
        <v>5537</v>
      </c>
      <c r="B10" s="95" t="s">
        <v>5536</v>
      </c>
      <c r="C10" s="24">
        <v>17517</v>
      </c>
      <c r="D10" s="24">
        <v>17517</v>
      </c>
      <c r="E10" s="93"/>
      <c r="F10" s="93"/>
      <c r="G10" s="92"/>
      <c r="H10" s="82"/>
      <c r="I10" s="91"/>
    </row>
    <row r="11" spans="1:10" x14ac:dyDescent="0.2">
      <c r="A11" s="43" t="s">
        <v>5535</v>
      </c>
      <c r="B11" s="95" t="s">
        <v>5534</v>
      </c>
      <c r="C11" s="24">
        <v>2212</v>
      </c>
      <c r="D11" s="24">
        <v>2212</v>
      </c>
      <c r="E11" s="93"/>
      <c r="F11" s="93"/>
      <c r="G11" s="92"/>
      <c r="H11" s="82"/>
      <c r="I11" s="91"/>
    </row>
    <row r="12" spans="1:10" ht="20.399999999999999" x14ac:dyDescent="0.2">
      <c r="A12" s="43" t="s">
        <v>5533</v>
      </c>
      <c r="B12" s="95" t="s">
        <v>5532</v>
      </c>
      <c r="C12" s="24">
        <v>5348.5</v>
      </c>
      <c r="D12" s="24"/>
      <c r="E12" s="93"/>
      <c r="F12" s="93"/>
      <c r="G12" s="24">
        <v>5348.5</v>
      </c>
      <c r="H12" s="82"/>
      <c r="I12" s="91" t="s">
        <v>5531</v>
      </c>
    </row>
    <row r="13" spans="1:10" x14ac:dyDescent="0.2">
      <c r="A13" s="43" t="s">
        <v>5530</v>
      </c>
      <c r="B13" s="95" t="s">
        <v>5529</v>
      </c>
      <c r="C13" s="24">
        <v>1362</v>
      </c>
      <c r="D13" s="24">
        <v>1362</v>
      </c>
      <c r="E13" s="93"/>
      <c r="F13" s="93"/>
      <c r="G13" s="92"/>
      <c r="H13" s="82"/>
      <c r="I13" s="91"/>
    </row>
    <row r="14" spans="1:10" x14ac:dyDescent="0.2">
      <c r="A14" s="43" t="s">
        <v>5528</v>
      </c>
      <c r="B14" s="95" t="s">
        <v>5527</v>
      </c>
      <c r="C14" s="24">
        <v>1842</v>
      </c>
      <c r="D14" s="24">
        <v>1842</v>
      </c>
      <c r="E14" s="93"/>
      <c r="F14" s="93"/>
      <c r="G14" s="92"/>
      <c r="H14" s="82"/>
      <c r="I14" s="91"/>
    </row>
    <row r="15" spans="1:10" x14ac:dyDescent="0.2">
      <c r="A15" s="43" t="s">
        <v>5526</v>
      </c>
      <c r="B15" s="95" t="s">
        <v>5525</v>
      </c>
      <c r="C15" s="24">
        <v>5094</v>
      </c>
      <c r="D15" s="24">
        <v>5094</v>
      </c>
      <c r="E15" s="93"/>
      <c r="F15" s="93"/>
      <c r="G15" s="92"/>
      <c r="H15" s="82"/>
      <c r="I15" s="91"/>
    </row>
    <row r="16" spans="1:10" x14ac:dyDescent="0.2">
      <c r="A16" s="43" t="s">
        <v>5524</v>
      </c>
      <c r="B16" s="95" t="s">
        <v>5523</v>
      </c>
      <c r="C16" s="24">
        <v>1362</v>
      </c>
      <c r="D16" s="24">
        <v>1362</v>
      </c>
      <c r="E16" s="93"/>
      <c r="F16" s="93"/>
      <c r="G16" s="92"/>
      <c r="H16" s="82"/>
      <c r="I16" s="91"/>
    </row>
    <row r="17" spans="1:9" x14ac:dyDescent="0.2">
      <c r="A17" s="63"/>
      <c r="B17" s="63" t="s">
        <v>249</v>
      </c>
      <c r="C17" s="62">
        <f>SUM(C8:C16)</f>
        <v>37068.5</v>
      </c>
      <c r="D17" s="62">
        <f>SUM(D8:D16)</f>
        <v>31720</v>
      </c>
      <c r="E17" s="62">
        <f>SUM(E8:E16)</f>
        <v>0</v>
      </c>
      <c r="F17" s="62">
        <f>SUM(F8:F16)</f>
        <v>0</v>
      </c>
      <c r="G17" s="62">
        <f>SUM(G8:G16)</f>
        <v>5348.5</v>
      </c>
      <c r="H17" s="51"/>
      <c r="I17" s="51"/>
    </row>
    <row r="18" spans="1:9" x14ac:dyDescent="0.2">
      <c r="A18" s="37"/>
      <c r="B18" s="37"/>
      <c r="C18" s="36"/>
      <c r="D18" s="36"/>
      <c r="E18" s="36"/>
      <c r="F18" s="36"/>
      <c r="G18" s="36"/>
      <c r="H18" s="37"/>
      <c r="I18" s="37"/>
    </row>
    <row r="19" spans="1:9" x14ac:dyDescent="0.2">
      <c r="A19" s="37"/>
      <c r="B19" s="37"/>
      <c r="C19" s="36"/>
      <c r="D19" s="36"/>
      <c r="E19" s="36"/>
      <c r="F19" s="36"/>
      <c r="G19" s="36"/>
      <c r="H19" s="37"/>
      <c r="I19" s="37"/>
    </row>
    <row r="20" spans="1:9" ht="11.25" customHeight="1" x14ac:dyDescent="0.2">
      <c r="A20" s="35" t="s">
        <v>248</v>
      </c>
      <c r="B20" s="34"/>
      <c r="E20" s="87"/>
      <c r="F20" s="87"/>
      <c r="I20" s="89" t="s">
        <v>233</v>
      </c>
    </row>
    <row r="21" spans="1:9" x14ac:dyDescent="0.2">
      <c r="A21" s="88"/>
      <c r="B21" s="88"/>
      <c r="C21" s="87"/>
      <c r="D21" s="87"/>
      <c r="E21" s="87"/>
      <c r="F21" s="87"/>
    </row>
    <row r="22" spans="1:9" ht="15" customHeight="1" x14ac:dyDescent="0.2">
      <c r="A22" s="30" t="s">
        <v>102</v>
      </c>
      <c r="B22" s="29" t="s">
        <v>101</v>
      </c>
      <c r="C22" s="86" t="s">
        <v>232</v>
      </c>
      <c r="D22" s="86" t="s">
        <v>231</v>
      </c>
      <c r="E22" s="86" t="s">
        <v>230</v>
      </c>
      <c r="F22" s="86" t="s">
        <v>229</v>
      </c>
      <c r="G22" s="85" t="s">
        <v>228</v>
      </c>
      <c r="H22" s="29" t="s">
        <v>227</v>
      </c>
      <c r="I22" s="29" t="s">
        <v>226</v>
      </c>
    </row>
    <row r="23" spans="1:9" x14ac:dyDescent="0.2">
      <c r="A23" s="25"/>
      <c r="B23" s="1225" t="s">
        <v>13593</v>
      </c>
      <c r="C23" s="24"/>
      <c r="D23" s="83"/>
      <c r="E23" s="83"/>
      <c r="F23" s="83"/>
      <c r="G23" s="83"/>
      <c r="H23" s="82"/>
      <c r="I23" s="82"/>
    </row>
    <row r="24" spans="1:9" x14ac:dyDescent="0.2">
      <c r="A24" s="81"/>
      <c r="B24" s="81" t="s">
        <v>247</v>
      </c>
      <c r="C24" s="51">
        <f>SUM(C23:C23)</f>
        <v>0</v>
      </c>
      <c r="D24" s="51">
        <f>SUM(D23:D23)</f>
        <v>0</v>
      </c>
      <c r="E24" s="51">
        <f>SUM(E23:E23)</f>
        <v>0</v>
      </c>
      <c r="F24" s="51">
        <f>SUM(F23:F23)</f>
        <v>0</v>
      </c>
      <c r="G24" s="51">
        <f>SUM(G23:G23)</f>
        <v>0</v>
      </c>
      <c r="H24" s="51"/>
      <c r="I24" s="51"/>
    </row>
    <row r="27" spans="1:9" x14ac:dyDescent="0.2">
      <c r="A27" s="35" t="s">
        <v>246</v>
      </c>
      <c r="B27" s="34"/>
      <c r="E27" s="87"/>
      <c r="F27" s="87"/>
      <c r="I27" s="89" t="s">
        <v>233</v>
      </c>
    </row>
    <row r="28" spans="1:9" x14ac:dyDescent="0.2">
      <c r="A28" s="88"/>
      <c r="B28" s="88"/>
      <c r="C28" s="87"/>
      <c r="D28" s="87"/>
      <c r="E28" s="87"/>
      <c r="F28" s="87"/>
    </row>
    <row r="29" spans="1:9" x14ac:dyDescent="0.2">
      <c r="A29" s="30" t="s">
        <v>102</v>
      </c>
      <c r="B29" s="29" t="s">
        <v>101</v>
      </c>
      <c r="C29" s="86" t="s">
        <v>232</v>
      </c>
      <c r="D29" s="86" t="s">
        <v>231</v>
      </c>
      <c r="E29" s="86" t="s">
        <v>230</v>
      </c>
      <c r="F29" s="86" t="s">
        <v>229</v>
      </c>
      <c r="G29" s="85" t="s">
        <v>228</v>
      </c>
      <c r="H29" s="29" t="s">
        <v>227</v>
      </c>
      <c r="I29" s="29" t="s">
        <v>226</v>
      </c>
    </row>
    <row r="30" spans="1:9" x14ac:dyDescent="0.2">
      <c r="A30" s="25"/>
      <c r="B30" s="1225" t="s">
        <v>13593</v>
      </c>
      <c r="C30" s="24"/>
      <c r="D30" s="83"/>
      <c r="E30" s="83"/>
      <c r="F30" s="83"/>
      <c r="G30" s="83"/>
      <c r="H30" s="82"/>
      <c r="I30" s="82"/>
    </row>
    <row r="31" spans="1:9" x14ac:dyDescent="0.2">
      <c r="A31" s="81"/>
      <c r="B31" s="81" t="s">
        <v>245</v>
      </c>
      <c r="C31" s="51">
        <f>SUM(C30:C30)</f>
        <v>0</v>
      </c>
      <c r="D31" s="51">
        <f>SUM(D30:D30)</f>
        <v>0</v>
      </c>
      <c r="E31" s="51">
        <f>SUM(E30:E30)</f>
        <v>0</v>
      </c>
      <c r="F31" s="51">
        <f>SUM(F30:F30)</f>
        <v>0</v>
      </c>
      <c r="G31" s="51">
        <f>SUM(G30:G30)</f>
        <v>0</v>
      </c>
      <c r="H31" s="51"/>
      <c r="I31" s="51"/>
    </row>
    <row r="34" spans="1:9" x14ac:dyDescent="0.2">
      <c r="A34" s="35" t="s">
        <v>244</v>
      </c>
      <c r="B34" s="34"/>
      <c r="E34" s="87"/>
      <c r="F34" s="87"/>
      <c r="I34" s="89" t="s">
        <v>233</v>
      </c>
    </row>
    <row r="35" spans="1:9" x14ac:dyDescent="0.2">
      <c r="A35" s="88"/>
      <c r="B35" s="88"/>
      <c r="C35" s="87"/>
      <c r="D35" s="87"/>
      <c r="E35" s="87"/>
      <c r="F35" s="87"/>
    </row>
    <row r="36" spans="1:9" x14ac:dyDescent="0.2">
      <c r="A36" s="30" t="s">
        <v>102</v>
      </c>
      <c r="B36" s="29" t="s">
        <v>101</v>
      </c>
      <c r="C36" s="86" t="s">
        <v>232</v>
      </c>
      <c r="D36" s="86" t="s">
        <v>231</v>
      </c>
      <c r="E36" s="86" t="s">
        <v>230</v>
      </c>
      <c r="F36" s="86" t="s">
        <v>229</v>
      </c>
      <c r="G36" s="85" t="s">
        <v>228</v>
      </c>
      <c r="H36" s="29" t="s">
        <v>227</v>
      </c>
      <c r="I36" s="29" t="s">
        <v>226</v>
      </c>
    </row>
    <row r="37" spans="1:9" x14ac:dyDescent="0.2">
      <c r="A37" s="25"/>
      <c r="B37" s="1225" t="s">
        <v>13593</v>
      </c>
      <c r="C37" s="24"/>
      <c r="D37" s="83"/>
      <c r="E37" s="83"/>
      <c r="F37" s="83"/>
      <c r="G37" s="83"/>
      <c r="H37" s="82"/>
      <c r="I37" s="82"/>
    </row>
    <row r="38" spans="1:9" x14ac:dyDescent="0.2">
      <c r="A38" s="81"/>
      <c r="B38" s="81" t="s">
        <v>243</v>
      </c>
      <c r="C38" s="51">
        <f>SUM(C37:C37)</f>
        <v>0</v>
      </c>
      <c r="D38" s="51">
        <f>SUM(D37:D37)</f>
        <v>0</v>
      </c>
      <c r="E38" s="51">
        <f>SUM(E37:E37)</f>
        <v>0</v>
      </c>
      <c r="F38" s="51">
        <f>SUM(F37:F37)</f>
        <v>0</v>
      </c>
      <c r="G38" s="51">
        <f>SUM(G37:G37)</f>
        <v>0</v>
      </c>
      <c r="H38" s="51"/>
      <c r="I38" s="51"/>
    </row>
    <row r="41" spans="1:9" x14ac:dyDescent="0.2">
      <c r="A41" s="35" t="s">
        <v>242</v>
      </c>
      <c r="B41" s="34"/>
      <c r="C41" s="87"/>
      <c r="D41" s="87"/>
      <c r="E41" s="87"/>
      <c r="F41" s="87"/>
    </row>
    <row r="42" spans="1:9" x14ac:dyDescent="0.2">
      <c r="A42" s="88"/>
      <c r="B42" s="88"/>
      <c r="C42" s="87"/>
      <c r="D42" s="87"/>
      <c r="E42" s="87"/>
      <c r="F42" s="87"/>
    </row>
    <row r="43" spans="1:9" x14ac:dyDescent="0.2">
      <c r="A43" s="30" t="s">
        <v>102</v>
      </c>
      <c r="B43" s="29" t="s">
        <v>101</v>
      </c>
      <c r="C43" s="86" t="s">
        <v>232</v>
      </c>
      <c r="D43" s="86" t="s">
        <v>231</v>
      </c>
      <c r="E43" s="86" t="s">
        <v>230</v>
      </c>
      <c r="F43" s="86" t="s">
        <v>229</v>
      </c>
      <c r="G43" s="85" t="s">
        <v>228</v>
      </c>
      <c r="H43" s="29" t="s">
        <v>227</v>
      </c>
      <c r="I43" s="29" t="s">
        <v>226</v>
      </c>
    </row>
    <row r="44" spans="1:9" x14ac:dyDescent="0.2">
      <c r="A44" s="25"/>
      <c r="B44" s="1225" t="s">
        <v>13593</v>
      </c>
      <c r="C44" s="24"/>
      <c r="D44" s="83"/>
      <c r="E44" s="83"/>
      <c r="F44" s="83"/>
      <c r="G44" s="83"/>
      <c r="H44" s="82"/>
      <c r="I44" s="82"/>
    </row>
    <row r="45" spans="1:9" x14ac:dyDescent="0.2">
      <c r="A45" s="81"/>
      <c r="B45" s="81" t="s">
        <v>241</v>
      </c>
      <c r="C45" s="51">
        <f>SUM(C44:C44)</f>
        <v>0</v>
      </c>
      <c r="D45" s="51">
        <f>SUM(D44:D44)</f>
        <v>0</v>
      </c>
      <c r="E45" s="51">
        <f>SUM(E44:E44)</f>
        <v>0</v>
      </c>
      <c r="F45" s="51">
        <f>SUM(F44:F44)</f>
        <v>0</v>
      </c>
      <c r="G45" s="51">
        <f>SUM(G44:G44)</f>
        <v>0</v>
      </c>
      <c r="H45" s="51"/>
      <c r="I45" s="51"/>
    </row>
    <row r="48" spans="1:9" x14ac:dyDescent="0.2">
      <c r="A48" s="35" t="s">
        <v>240</v>
      </c>
      <c r="B48" s="34"/>
      <c r="C48" s="90"/>
      <c r="E48" s="87"/>
      <c r="F48" s="87"/>
      <c r="I48" s="89" t="s">
        <v>233</v>
      </c>
    </row>
    <row r="49" spans="1:11" x14ac:dyDescent="0.2">
      <c r="A49" s="88"/>
      <c r="B49" s="88"/>
      <c r="C49" s="87"/>
      <c r="D49" s="87"/>
      <c r="E49" s="87"/>
      <c r="F49" s="87"/>
    </row>
    <row r="50" spans="1:11" x14ac:dyDescent="0.2">
      <c r="A50" s="30" t="s">
        <v>102</v>
      </c>
      <c r="B50" s="29" t="s">
        <v>101</v>
      </c>
      <c r="C50" s="86" t="s">
        <v>232</v>
      </c>
      <c r="D50" s="86" t="s">
        <v>231</v>
      </c>
      <c r="E50" s="86" t="s">
        <v>230</v>
      </c>
      <c r="F50" s="86" t="s">
        <v>229</v>
      </c>
      <c r="G50" s="85" t="s">
        <v>228</v>
      </c>
      <c r="H50" s="29" t="s">
        <v>227</v>
      </c>
      <c r="I50" s="29" t="s">
        <v>226</v>
      </c>
    </row>
    <row r="51" spans="1:11" x14ac:dyDescent="0.2">
      <c r="A51" s="25"/>
      <c r="B51" s="1225" t="s">
        <v>13593</v>
      </c>
      <c r="C51" s="24"/>
      <c r="D51" s="83"/>
      <c r="E51" s="83"/>
      <c r="F51" s="83"/>
      <c r="G51" s="83"/>
      <c r="H51" s="82"/>
      <c r="I51" s="82"/>
    </row>
    <row r="52" spans="1:11" x14ac:dyDescent="0.2">
      <c r="A52" s="81"/>
      <c r="B52" s="81" t="s">
        <v>239</v>
      </c>
      <c r="C52" s="51">
        <f>SUM(C51:C51)</f>
        <v>0</v>
      </c>
      <c r="D52" s="51">
        <f>SUM(D51:D51)</f>
        <v>0</v>
      </c>
      <c r="E52" s="51">
        <f>SUM(E51:E51)</f>
        <v>0</v>
      </c>
      <c r="F52" s="51">
        <f>SUM(F51:F51)</f>
        <v>0</v>
      </c>
      <c r="G52" s="51">
        <f>SUM(G51:G51)</f>
        <v>0</v>
      </c>
      <c r="H52" s="51"/>
      <c r="I52" s="51"/>
      <c r="K52" s="31"/>
    </row>
    <row r="55" spans="1:11" x14ac:dyDescent="0.2">
      <c r="A55" s="35" t="s">
        <v>238</v>
      </c>
      <c r="B55" s="34"/>
      <c r="E55" s="87"/>
      <c r="F55" s="87"/>
      <c r="I55" s="89" t="s">
        <v>233</v>
      </c>
    </row>
    <row r="56" spans="1:11" x14ac:dyDescent="0.2">
      <c r="A56" s="88"/>
      <c r="B56" s="88"/>
      <c r="C56" s="87"/>
      <c r="D56" s="87"/>
      <c r="E56" s="87"/>
      <c r="F56" s="87"/>
    </row>
    <row r="57" spans="1:11" x14ac:dyDescent="0.2">
      <c r="A57" s="30" t="s">
        <v>102</v>
      </c>
      <c r="B57" s="29" t="s">
        <v>101</v>
      </c>
      <c r="C57" s="86" t="s">
        <v>232</v>
      </c>
      <c r="D57" s="86" t="s">
        <v>231</v>
      </c>
      <c r="E57" s="86" t="s">
        <v>230</v>
      </c>
      <c r="F57" s="86" t="s">
        <v>229</v>
      </c>
      <c r="G57" s="85" t="s">
        <v>228</v>
      </c>
      <c r="H57" s="29" t="s">
        <v>227</v>
      </c>
      <c r="I57" s="29" t="s">
        <v>226</v>
      </c>
    </row>
    <row r="58" spans="1:11" x14ac:dyDescent="0.2">
      <c r="A58" s="25"/>
      <c r="B58" s="1225" t="s">
        <v>13593</v>
      </c>
      <c r="C58" s="24"/>
      <c r="D58" s="83"/>
      <c r="E58" s="83"/>
      <c r="F58" s="83"/>
      <c r="G58" s="83"/>
      <c r="H58" s="82"/>
      <c r="I58" s="82"/>
    </row>
    <row r="59" spans="1:11" x14ac:dyDescent="0.2">
      <c r="A59" s="81"/>
      <c r="B59" s="81" t="s">
        <v>237</v>
      </c>
      <c r="C59" s="51">
        <f>SUM(C58:C58)</f>
        <v>0</v>
      </c>
      <c r="D59" s="51">
        <f>SUM(D58:D58)</f>
        <v>0</v>
      </c>
      <c r="E59" s="51">
        <f>SUM(E58:E58)</f>
        <v>0</v>
      </c>
      <c r="F59" s="51">
        <f>SUM(F58:F58)</f>
        <v>0</v>
      </c>
      <c r="G59" s="51">
        <f>SUM(G58:G58)</f>
        <v>0</v>
      </c>
      <c r="H59" s="51"/>
      <c r="I59" s="51"/>
    </row>
    <row r="62" spans="1:11" x14ac:dyDescent="0.2">
      <c r="A62" s="35" t="s">
        <v>236</v>
      </c>
      <c r="B62" s="34"/>
      <c r="E62" s="87"/>
      <c r="F62" s="87"/>
      <c r="I62" s="89" t="s">
        <v>233</v>
      </c>
    </row>
    <row r="63" spans="1:11" x14ac:dyDescent="0.2">
      <c r="A63" s="88"/>
      <c r="B63" s="88"/>
      <c r="C63" s="87"/>
      <c r="D63" s="87"/>
      <c r="E63" s="87"/>
      <c r="F63" s="87"/>
    </row>
    <row r="64" spans="1:11" x14ac:dyDescent="0.2">
      <c r="A64" s="30" t="s">
        <v>102</v>
      </c>
      <c r="B64" s="29" t="s">
        <v>101</v>
      </c>
      <c r="C64" s="86" t="s">
        <v>232</v>
      </c>
      <c r="D64" s="86" t="s">
        <v>231</v>
      </c>
      <c r="E64" s="86" t="s">
        <v>230</v>
      </c>
      <c r="F64" s="86" t="s">
        <v>229</v>
      </c>
      <c r="G64" s="85" t="s">
        <v>228</v>
      </c>
      <c r="H64" s="29" t="s">
        <v>227</v>
      </c>
      <c r="I64" s="29" t="s">
        <v>226</v>
      </c>
    </row>
    <row r="65" spans="1:11" x14ac:dyDescent="0.2">
      <c r="A65" s="25"/>
      <c r="B65" s="1225" t="s">
        <v>13593</v>
      </c>
      <c r="C65" s="24"/>
      <c r="D65" s="83"/>
      <c r="E65" s="83"/>
      <c r="F65" s="83"/>
      <c r="G65" s="83"/>
      <c r="H65" s="82"/>
      <c r="I65" s="82"/>
      <c r="K65" s="31"/>
    </row>
    <row r="66" spans="1:11" x14ac:dyDescent="0.2">
      <c r="A66" s="81"/>
      <c r="B66" s="81" t="s">
        <v>235</v>
      </c>
      <c r="C66" s="51">
        <f>SUM(C65:C65)</f>
        <v>0</v>
      </c>
      <c r="D66" s="51">
        <f>SUM(D65:D65)</f>
        <v>0</v>
      </c>
      <c r="E66" s="51">
        <f>SUM(E65:E65)</f>
        <v>0</v>
      </c>
      <c r="F66" s="51">
        <f>SUM(F65:F65)</f>
        <v>0</v>
      </c>
      <c r="G66" s="51">
        <f>SUM(G65:G65)</f>
        <v>0</v>
      </c>
      <c r="H66" s="51"/>
      <c r="I66" s="51"/>
    </row>
    <row r="69" spans="1:11" x14ac:dyDescent="0.2">
      <c r="A69" s="35" t="s">
        <v>234</v>
      </c>
      <c r="B69" s="34"/>
      <c r="E69" s="87"/>
      <c r="F69" s="87"/>
      <c r="I69" s="89" t="s">
        <v>233</v>
      </c>
    </row>
    <row r="70" spans="1:11" x14ac:dyDescent="0.2">
      <c r="A70" s="88"/>
      <c r="B70" s="88"/>
      <c r="C70" s="87"/>
      <c r="D70" s="87"/>
      <c r="E70" s="87"/>
      <c r="F70" s="87"/>
    </row>
    <row r="71" spans="1:11" x14ac:dyDescent="0.2">
      <c r="A71" s="30" t="s">
        <v>102</v>
      </c>
      <c r="B71" s="29" t="s">
        <v>101</v>
      </c>
      <c r="C71" s="86" t="s">
        <v>232</v>
      </c>
      <c r="D71" s="86" t="s">
        <v>231</v>
      </c>
      <c r="E71" s="86" t="s">
        <v>230</v>
      </c>
      <c r="F71" s="86" t="s">
        <v>229</v>
      </c>
      <c r="G71" s="85" t="s">
        <v>228</v>
      </c>
      <c r="H71" s="29" t="s">
        <v>227</v>
      </c>
      <c r="I71" s="29" t="s">
        <v>226</v>
      </c>
    </row>
    <row r="72" spans="1:11" x14ac:dyDescent="0.2">
      <c r="A72" s="25"/>
      <c r="B72" s="1225" t="s">
        <v>13593</v>
      </c>
      <c r="C72" s="24"/>
      <c r="D72" s="83"/>
      <c r="E72" s="83"/>
      <c r="F72" s="83"/>
      <c r="G72" s="83"/>
      <c r="H72" s="82"/>
      <c r="I72" s="82"/>
    </row>
    <row r="73" spans="1:11" x14ac:dyDescent="0.2">
      <c r="A73" s="81"/>
      <c r="B73" s="81" t="s">
        <v>219</v>
      </c>
      <c r="C73" s="51">
        <f>SUM(C72:C72)</f>
        <v>0</v>
      </c>
      <c r="D73" s="51">
        <f>SUM(D72:D72)</f>
        <v>0</v>
      </c>
      <c r="E73" s="51">
        <f>SUM(E72:E72)</f>
        <v>0</v>
      </c>
      <c r="F73" s="51">
        <f>SUM(F72:F72)</f>
        <v>0</v>
      </c>
      <c r="G73" s="51">
        <f>SUM(G72:G72)</f>
        <v>0</v>
      </c>
      <c r="H73" s="51"/>
      <c r="I73" s="51"/>
    </row>
    <row r="154" spans="1:8" x14ac:dyDescent="0.2">
      <c r="A154" s="79"/>
      <c r="B154" s="79"/>
      <c r="C154" s="80"/>
      <c r="D154" s="80"/>
      <c r="E154" s="80"/>
      <c r="F154" s="80"/>
      <c r="G154" s="80"/>
      <c r="H154" s="79"/>
    </row>
    <row r="155" spans="1:8" x14ac:dyDescent="0.2">
      <c r="A155" s="78"/>
      <c r="B155" s="77"/>
    </row>
    <row r="156" spans="1:8" x14ac:dyDescent="0.2">
      <c r="A156" s="78"/>
      <c r="B156" s="77"/>
    </row>
    <row r="157" spans="1:8" x14ac:dyDescent="0.2">
      <c r="A157" s="78"/>
      <c r="B157" s="77"/>
    </row>
    <row r="158" spans="1:8" x14ac:dyDescent="0.2">
      <c r="A158" s="78"/>
      <c r="B158" s="77"/>
    </row>
    <row r="159" spans="1:8" x14ac:dyDescent="0.2">
      <c r="A159" s="78"/>
      <c r="B159" s="77"/>
    </row>
  </sheetData>
  <dataValidations count="9">
    <dataValidation allowBlank="1" showInputMessage="1" showErrorMessage="1" prompt="Indicar si el deudor ya sobrepasó el plazo estipulado para pago, 90, 180 o 365 días." sqref="I7 I22 I43 I50 I57 I64 I71 I29 I36"/>
    <dataValidation allowBlank="1" showInputMessage="1" showErrorMessage="1" prompt="Informar sobre caraterísticas cualitativas de la cuenta, ejemplo: acciones implementadas para su recuperación, causas de la demora en su recuperación." sqref="H7 H22 H43 H50 H57 H64 H71 H29 H36"/>
    <dataValidation allowBlank="1" showInputMessage="1" showErrorMessage="1" prompt="Importe de la cuentas por cobrar con vencimiento mayor a 365 días." sqref="G7 G22 G43 G50 G57 G64 G71 G29 G36"/>
    <dataValidation allowBlank="1" showInputMessage="1" showErrorMessage="1" prompt="Importe de la cuentas por cobrar con fecha de vencimiento de 181 a 365 días." sqref="F7 F22 F43 F50 F57 F64 F71 F29 F36"/>
    <dataValidation allowBlank="1" showInputMessage="1" showErrorMessage="1" prompt="Importe de la cuentas por cobrar con fecha de vencimiento de 91 a 180 días." sqref="E7 E22 E43 E50 E57 E64 E71 E29 E36"/>
    <dataValidation allowBlank="1" showInputMessage="1" showErrorMessage="1" prompt="Importe de la cuentas por cobrar con fecha de vencimiento de 1 a 90 días." sqref="D7 D22 D43 D50 D57 D64 D71 D29 D36"/>
    <dataValidation allowBlank="1" showInputMessage="1" showErrorMessage="1" prompt="Corresponde al nombre o descripción de la cuenta de acuerdo al Plan de Cuentas emitido por el CONAC." sqref="B7 B22 B43 B50 B57 B64 B71 B29 B36"/>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2 A29 A36 A43 A50 A57 A64 A71"/>
    <dataValidation allowBlank="1" showInputMessage="1" showErrorMessage="1" prompt="Saldo final del periodo de la información financiera trimestral presentada, el cual debe coincidir con la suma de las columnas de 90, 180, 365 y más de 365 días." sqref="C7 C22 C29 C36 C43 C50 C57 C64 C71"/>
  </dataValidations>
  <pageMargins left="0.7" right="0.7" top="0.75" bottom="0.75" header="0.3" footer="0.3"/>
  <pageSetup scale="48"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dimension ref="A1:Q8"/>
  <sheetViews>
    <sheetView topLeftCell="A3" zoomScaleNormal="100" zoomScaleSheetLayoutView="100" workbookViewId="0">
      <selection activeCell="A8" sqref="A8:H8"/>
    </sheetView>
  </sheetViews>
  <sheetFormatPr baseColWidth="10" defaultColWidth="11.44140625" defaultRowHeight="10.199999999999999" x14ac:dyDescent="0.2"/>
  <cols>
    <col min="1" max="1" width="20.66406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pageSetUpPr fitToPage="1"/>
  </sheetPr>
  <dimension ref="A1:D22"/>
  <sheetViews>
    <sheetView zoomScaleNormal="100" zoomScaleSheetLayoutView="100" workbookViewId="0">
      <selection activeCell="B20" sqref="B20"/>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t="s">
        <v>5552</v>
      </c>
      <c r="B8" s="82" t="s">
        <v>5551</v>
      </c>
      <c r="C8" s="83">
        <v>65821.2</v>
      </c>
      <c r="D8" s="82" t="s">
        <v>5542</v>
      </c>
    </row>
    <row r="9" spans="1:4" x14ac:dyDescent="0.2">
      <c r="A9" s="25" t="s">
        <v>5550</v>
      </c>
      <c r="B9" s="82" t="s">
        <v>5549</v>
      </c>
      <c r="C9" s="83">
        <v>145728.17000000001</v>
      </c>
      <c r="D9" s="82" t="s">
        <v>5542</v>
      </c>
    </row>
    <row r="10" spans="1:4" x14ac:dyDescent="0.2">
      <c r="A10" s="25" t="s">
        <v>5548</v>
      </c>
      <c r="B10" s="82" t="s">
        <v>5547</v>
      </c>
      <c r="C10" s="83">
        <v>799686.51</v>
      </c>
      <c r="D10" s="82" t="s">
        <v>5542</v>
      </c>
    </row>
    <row r="11" spans="1:4" x14ac:dyDescent="0.2">
      <c r="A11" s="111"/>
      <c r="B11" s="111" t="s">
        <v>283</v>
      </c>
      <c r="C11" s="20">
        <f>SUM(C8:C10)</f>
        <v>1011235.88</v>
      </c>
      <c r="D11" s="104"/>
    </row>
    <row r="12" spans="1:4" x14ac:dyDescent="0.2">
      <c r="A12" s="37"/>
      <c r="B12" s="37"/>
      <c r="C12" s="36"/>
      <c r="D12" s="37"/>
    </row>
    <row r="13" spans="1:4" x14ac:dyDescent="0.2">
      <c r="A13" s="37"/>
      <c r="B13" s="37"/>
      <c r="C13" s="36"/>
      <c r="D13" s="37"/>
    </row>
    <row r="14" spans="1:4" s="71" customFormat="1" ht="11.25" customHeight="1" x14ac:dyDescent="0.2">
      <c r="A14" s="74" t="s">
        <v>282</v>
      </c>
      <c r="B14" s="37"/>
      <c r="C14" s="110"/>
      <c r="D14" s="109" t="s">
        <v>281</v>
      </c>
    </row>
    <row r="15" spans="1:4" x14ac:dyDescent="0.2">
      <c r="A15" s="108"/>
      <c r="B15" s="108"/>
      <c r="C15" s="107"/>
      <c r="D15" s="106"/>
    </row>
    <row r="16" spans="1:4" ht="15" customHeight="1" x14ac:dyDescent="0.2">
      <c r="A16" s="30" t="s">
        <v>102</v>
      </c>
      <c r="B16" s="29" t="s">
        <v>101</v>
      </c>
      <c r="C16" s="27" t="s">
        <v>100</v>
      </c>
      <c r="D16" s="105" t="s">
        <v>280</v>
      </c>
    </row>
    <row r="17" spans="1:4" x14ac:dyDescent="0.2">
      <c r="A17" s="43" t="s">
        <v>5546</v>
      </c>
      <c r="B17" s="95" t="s">
        <v>5472</v>
      </c>
      <c r="C17" s="83">
        <v>4144.51</v>
      </c>
      <c r="D17" s="82" t="s">
        <v>5542</v>
      </c>
    </row>
    <row r="18" spans="1:4" x14ac:dyDescent="0.2">
      <c r="A18" s="43" t="s">
        <v>5545</v>
      </c>
      <c r="B18" s="95" t="s">
        <v>936</v>
      </c>
      <c r="C18" s="83">
        <v>298612.17</v>
      </c>
      <c r="D18" s="82" t="s">
        <v>5542</v>
      </c>
    </row>
    <row r="19" spans="1:4" x14ac:dyDescent="0.2">
      <c r="A19" s="43" t="s">
        <v>5544</v>
      </c>
      <c r="B19" s="95" t="s">
        <v>5543</v>
      </c>
      <c r="C19" s="83">
        <v>3799.82</v>
      </c>
      <c r="D19" s="82" t="s">
        <v>5542</v>
      </c>
    </row>
    <row r="20" spans="1:4" x14ac:dyDescent="0.2">
      <c r="A20" s="63"/>
      <c r="B20" s="63" t="s">
        <v>279</v>
      </c>
      <c r="C20" s="39">
        <f>SUM(C17:C19)</f>
        <v>306556.5</v>
      </c>
      <c r="D20" s="104"/>
    </row>
    <row r="22" spans="1:4" x14ac:dyDescent="0.2">
      <c r="B22" s="1" t="str">
        <f>+UPPER(B12)</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6"/>
    <dataValidation allowBlank="1" showInputMessage="1" showErrorMessage="1" prompt="Método de valuación aplicados." sqref="D16"/>
    <dataValidation allowBlank="1" showInputMessage="1" showErrorMessage="1" prompt="Corresponde al número de la cuenta de acuerdo al Plan de Cuentas emitido por el CONAC (DOF 23/12/2015)." sqref="A7 A16"/>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6"/>
  </dataValidations>
  <pageMargins left="0.70866141732283472" right="0.70866141732283472" top="0.74803149606299213" bottom="0.74803149606299213" header="0.31496062992125984" footer="0.31496062992125984"/>
  <pageSetup scale="84"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pageSetUpPr fitToPage="1"/>
  </sheetPr>
  <dimension ref="A1:H473"/>
  <sheetViews>
    <sheetView topLeftCell="A406" zoomScaleNormal="100" zoomScaleSheetLayoutView="100" workbookViewId="0">
      <selection activeCell="B427" sqref="B427"/>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8" width="8.6640625" style="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t="s">
        <v>6385</v>
      </c>
      <c r="B8" s="25" t="s">
        <v>6384</v>
      </c>
      <c r="C8" s="24">
        <v>365000</v>
      </c>
      <c r="D8" s="24">
        <v>365000</v>
      </c>
      <c r="E8" s="24">
        <f t="shared" ref="E8:E39" si="0">D8-C8</f>
        <v>0</v>
      </c>
      <c r="F8" s="24"/>
    </row>
    <row r="9" spans="1:6" x14ac:dyDescent="0.2">
      <c r="A9" s="25" t="s">
        <v>6383</v>
      </c>
      <c r="B9" s="25" t="s">
        <v>6382</v>
      </c>
      <c r="C9" s="24">
        <v>3797600</v>
      </c>
      <c r="D9" s="24">
        <v>3797600</v>
      </c>
      <c r="E9" s="24">
        <f t="shared" si="0"/>
        <v>0</v>
      </c>
      <c r="F9" s="24"/>
    </row>
    <row r="10" spans="1:6" x14ac:dyDescent="0.2">
      <c r="A10" s="25" t="s">
        <v>6381</v>
      </c>
      <c r="B10" s="25" t="s">
        <v>6380</v>
      </c>
      <c r="C10" s="24">
        <v>29300</v>
      </c>
      <c r="D10" s="24">
        <v>29300</v>
      </c>
      <c r="E10" s="24">
        <f t="shared" si="0"/>
        <v>0</v>
      </c>
      <c r="F10" s="24"/>
    </row>
    <row r="11" spans="1:6" x14ac:dyDescent="0.2">
      <c r="A11" s="25" t="s">
        <v>6379</v>
      </c>
      <c r="B11" s="25" t="s">
        <v>6378</v>
      </c>
      <c r="C11" s="24">
        <v>227200</v>
      </c>
      <c r="D11" s="24">
        <v>227200</v>
      </c>
      <c r="E11" s="24">
        <f t="shared" si="0"/>
        <v>0</v>
      </c>
      <c r="F11" s="24"/>
    </row>
    <row r="12" spans="1:6" x14ac:dyDescent="0.2">
      <c r="A12" s="25" t="s">
        <v>6377</v>
      </c>
      <c r="B12" s="25" t="s">
        <v>6376</v>
      </c>
      <c r="C12" s="24">
        <v>26100</v>
      </c>
      <c r="D12" s="24">
        <v>26100</v>
      </c>
      <c r="E12" s="24">
        <f t="shared" si="0"/>
        <v>0</v>
      </c>
      <c r="F12" s="24"/>
    </row>
    <row r="13" spans="1:6" x14ac:dyDescent="0.2">
      <c r="A13" s="25" t="s">
        <v>6375</v>
      </c>
      <c r="B13" s="25" t="s">
        <v>6374</v>
      </c>
      <c r="C13" s="24">
        <v>310600</v>
      </c>
      <c r="D13" s="24">
        <v>310600</v>
      </c>
      <c r="E13" s="24">
        <f t="shared" si="0"/>
        <v>0</v>
      </c>
      <c r="F13" s="24"/>
    </row>
    <row r="14" spans="1:6" x14ac:dyDescent="0.2">
      <c r="A14" s="25" t="s">
        <v>6373</v>
      </c>
      <c r="B14" s="25" t="s">
        <v>6372</v>
      </c>
      <c r="C14" s="24">
        <v>9400</v>
      </c>
      <c r="D14" s="24">
        <v>9400</v>
      </c>
      <c r="E14" s="24">
        <f t="shared" si="0"/>
        <v>0</v>
      </c>
      <c r="F14" s="24"/>
    </row>
    <row r="15" spans="1:6" x14ac:dyDescent="0.2">
      <c r="A15" s="25" t="s">
        <v>6371</v>
      </c>
      <c r="B15" s="25" t="s">
        <v>6370</v>
      </c>
      <c r="C15" s="24">
        <v>23800</v>
      </c>
      <c r="D15" s="24">
        <v>23800</v>
      </c>
      <c r="E15" s="24">
        <f t="shared" si="0"/>
        <v>0</v>
      </c>
      <c r="F15" s="24"/>
    </row>
    <row r="16" spans="1:6" x14ac:dyDescent="0.2">
      <c r="A16" s="25" t="s">
        <v>6369</v>
      </c>
      <c r="B16" s="25" t="s">
        <v>6368</v>
      </c>
      <c r="C16" s="24">
        <v>132900</v>
      </c>
      <c r="D16" s="24">
        <v>132900</v>
      </c>
      <c r="E16" s="24">
        <f t="shared" si="0"/>
        <v>0</v>
      </c>
      <c r="F16" s="24"/>
    </row>
    <row r="17" spans="1:6" x14ac:dyDescent="0.2">
      <c r="A17" s="25" t="s">
        <v>6367</v>
      </c>
      <c r="B17" s="25" t="s">
        <v>6366</v>
      </c>
      <c r="C17" s="24">
        <v>249400</v>
      </c>
      <c r="D17" s="24">
        <v>249400</v>
      </c>
      <c r="E17" s="24">
        <f t="shared" si="0"/>
        <v>0</v>
      </c>
      <c r="F17" s="24"/>
    </row>
    <row r="18" spans="1:6" x14ac:dyDescent="0.2">
      <c r="A18" s="25" t="s">
        <v>6365</v>
      </c>
      <c r="B18" s="25" t="s">
        <v>6364</v>
      </c>
      <c r="C18" s="24">
        <v>637900</v>
      </c>
      <c r="D18" s="24">
        <v>637900</v>
      </c>
      <c r="E18" s="24">
        <f t="shared" si="0"/>
        <v>0</v>
      </c>
      <c r="F18" s="24"/>
    </row>
    <row r="19" spans="1:6" x14ac:dyDescent="0.2">
      <c r="A19" s="25" t="s">
        <v>6363</v>
      </c>
      <c r="B19" s="25" t="s">
        <v>6362</v>
      </c>
      <c r="C19" s="24">
        <v>11000</v>
      </c>
      <c r="D19" s="24">
        <v>11000</v>
      </c>
      <c r="E19" s="24">
        <f t="shared" si="0"/>
        <v>0</v>
      </c>
      <c r="F19" s="24"/>
    </row>
    <row r="20" spans="1:6" x14ac:dyDescent="0.2">
      <c r="A20" s="25" t="s">
        <v>6361</v>
      </c>
      <c r="B20" s="25" t="s">
        <v>6360</v>
      </c>
      <c r="C20" s="24">
        <v>160200</v>
      </c>
      <c r="D20" s="24">
        <v>160200</v>
      </c>
      <c r="E20" s="24">
        <f t="shared" si="0"/>
        <v>0</v>
      </c>
      <c r="F20" s="24"/>
    </row>
    <row r="21" spans="1:6" x14ac:dyDescent="0.2">
      <c r="A21" s="25" t="s">
        <v>6359</v>
      </c>
      <c r="B21" s="25" t="s">
        <v>6358</v>
      </c>
      <c r="C21" s="24">
        <v>181500</v>
      </c>
      <c r="D21" s="24">
        <v>181500</v>
      </c>
      <c r="E21" s="24">
        <f t="shared" si="0"/>
        <v>0</v>
      </c>
      <c r="F21" s="24"/>
    </row>
    <row r="22" spans="1:6" x14ac:dyDescent="0.2">
      <c r="A22" s="25" t="s">
        <v>6357</v>
      </c>
      <c r="B22" s="25" t="s">
        <v>6356</v>
      </c>
      <c r="C22" s="24">
        <v>35200</v>
      </c>
      <c r="D22" s="24">
        <v>35200</v>
      </c>
      <c r="E22" s="24">
        <f t="shared" si="0"/>
        <v>0</v>
      </c>
      <c r="F22" s="24"/>
    </row>
    <row r="23" spans="1:6" x14ac:dyDescent="0.2">
      <c r="A23" s="25" t="s">
        <v>6355</v>
      </c>
      <c r="B23" s="25" t="s">
        <v>6354</v>
      </c>
      <c r="C23" s="24">
        <v>764000</v>
      </c>
      <c r="D23" s="24">
        <v>764000</v>
      </c>
      <c r="E23" s="24">
        <f t="shared" si="0"/>
        <v>0</v>
      </c>
      <c r="F23" s="24"/>
    </row>
    <row r="24" spans="1:6" x14ac:dyDescent="0.2">
      <c r="A24" s="25" t="s">
        <v>6353</v>
      </c>
      <c r="B24" s="25" t="s">
        <v>6352</v>
      </c>
      <c r="C24" s="24">
        <v>8900</v>
      </c>
      <c r="D24" s="24">
        <v>8900</v>
      </c>
      <c r="E24" s="24">
        <f t="shared" si="0"/>
        <v>0</v>
      </c>
      <c r="F24" s="24"/>
    </row>
    <row r="25" spans="1:6" x14ac:dyDescent="0.2">
      <c r="A25" s="25" t="s">
        <v>6351</v>
      </c>
      <c r="B25" s="25" t="s">
        <v>6350</v>
      </c>
      <c r="C25" s="24">
        <v>6100</v>
      </c>
      <c r="D25" s="24">
        <v>6100</v>
      </c>
      <c r="E25" s="24">
        <f t="shared" si="0"/>
        <v>0</v>
      </c>
      <c r="F25" s="24"/>
    </row>
    <row r="26" spans="1:6" x14ac:dyDescent="0.2">
      <c r="A26" s="25" t="s">
        <v>6349</v>
      </c>
      <c r="B26" s="25" t="s">
        <v>6348</v>
      </c>
      <c r="C26" s="24">
        <v>2600</v>
      </c>
      <c r="D26" s="24">
        <v>2600</v>
      </c>
      <c r="E26" s="24">
        <f t="shared" si="0"/>
        <v>0</v>
      </c>
      <c r="F26" s="24"/>
    </row>
    <row r="27" spans="1:6" x14ac:dyDescent="0.2">
      <c r="A27" s="25" t="s">
        <v>6347</v>
      </c>
      <c r="B27" s="25" t="s">
        <v>6346</v>
      </c>
      <c r="C27" s="24">
        <v>5000</v>
      </c>
      <c r="D27" s="24">
        <v>5000</v>
      </c>
      <c r="E27" s="24">
        <f t="shared" si="0"/>
        <v>0</v>
      </c>
      <c r="F27" s="24"/>
    </row>
    <row r="28" spans="1:6" x14ac:dyDescent="0.2">
      <c r="A28" s="25" t="s">
        <v>6345</v>
      </c>
      <c r="B28" s="25" t="s">
        <v>6344</v>
      </c>
      <c r="C28" s="24">
        <v>4900</v>
      </c>
      <c r="D28" s="24">
        <v>4900</v>
      </c>
      <c r="E28" s="24">
        <f t="shared" si="0"/>
        <v>0</v>
      </c>
      <c r="F28" s="24"/>
    </row>
    <row r="29" spans="1:6" x14ac:dyDescent="0.2">
      <c r="A29" s="25" t="s">
        <v>6343</v>
      </c>
      <c r="B29" s="25" t="s">
        <v>6194</v>
      </c>
      <c r="C29" s="24">
        <v>43600</v>
      </c>
      <c r="D29" s="24">
        <v>43600</v>
      </c>
      <c r="E29" s="24">
        <f t="shared" si="0"/>
        <v>0</v>
      </c>
      <c r="F29" s="24"/>
    </row>
    <row r="30" spans="1:6" x14ac:dyDescent="0.2">
      <c r="A30" s="25" t="s">
        <v>6342</v>
      </c>
      <c r="B30" s="25" t="s">
        <v>6341</v>
      </c>
      <c r="C30" s="24">
        <v>235500</v>
      </c>
      <c r="D30" s="24">
        <v>235500</v>
      </c>
      <c r="E30" s="24">
        <f t="shared" si="0"/>
        <v>0</v>
      </c>
      <c r="F30" s="24"/>
    </row>
    <row r="31" spans="1:6" x14ac:dyDescent="0.2">
      <c r="A31" s="25" t="s">
        <v>6340</v>
      </c>
      <c r="B31" s="25" t="s">
        <v>6339</v>
      </c>
      <c r="C31" s="24">
        <v>126800</v>
      </c>
      <c r="D31" s="24">
        <v>126800</v>
      </c>
      <c r="E31" s="24">
        <f t="shared" si="0"/>
        <v>0</v>
      </c>
      <c r="F31" s="24"/>
    </row>
    <row r="32" spans="1:6" x14ac:dyDescent="0.2">
      <c r="A32" s="25" t="s">
        <v>6338</v>
      </c>
      <c r="B32" s="25" t="s">
        <v>6337</v>
      </c>
      <c r="C32" s="24">
        <v>268800</v>
      </c>
      <c r="D32" s="24">
        <v>268800</v>
      </c>
      <c r="E32" s="24">
        <f t="shared" si="0"/>
        <v>0</v>
      </c>
      <c r="F32" s="24"/>
    </row>
    <row r="33" spans="1:6" x14ac:dyDescent="0.2">
      <c r="A33" s="25" t="s">
        <v>6336</v>
      </c>
      <c r="B33" s="25" t="s">
        <v>6335</v>
      </c>
      <c r="C33" s="24">
        <v>148400</v>
      </c>
      <c r="D33" s="24">
        <v>148400</v>
      </c>
      <c r="E33" s="24">
        <f t="shared" si="0"/>
        <v>0</v>
      </c>
      <c r="F33" s="24"/>
    </row>
    <row r="34" spans="1:6" x14ac:dyDescent="0.2">
      <c r="A34" s="25" t="s">
        <v>6334</v>
      </c>
      <c r="B34" s="25" t="s">
        <v>6333</v>
      </c>
      <c r="C34" s="24">
        <v>50000</v>
      </c>
      <c r="D34" s="24">
        <v>50000</v>
      </c>
      <c r="E34" s="24">
        <f t="shared" si="0"/>
        <v>0</v>
      </c>
      <c r="F34" s="24"/>
    </row>
    <row r="35" spans="1:6" x14ac:dyDescent="0.2">
      <c r="A35" s="25" t="s">
        <v>6332</v>
      </c>
      <c r="B35" s="25" t="s">
        <v>6331</v>
      </c>
      <c r="C35" s="24">
        <v>526200</v>
      </c>
      <c r="D35" s="24">
        <v>526200</v>
      </c>
      <c r="E35" s="24">
        <f t="shared" si="0"/>
        <v>0</v>
      </c>
      <c r="F35" s="24"/>
    </row>
    <row r="36" spans="1:6" x14ac:dyDescent="0.2">
      <c r="A36" s="25" t="s">
        <v>6330</v>
      </c>
      <c r="B36" s="25" t="s">
        <v>6329</v>
      </c>
      <c r="C36" s="24">
        <v>306800</v>
      </c>
      <c r="D36" s="24">
        <v>306800</v>
      </c>
      <c r="E36" s="24">
        <f t="shared" si="0"/>
        <v>0</v>
      </c>
      <c r="F36" s="24"/>
    </row>
    <row r="37" spans="1:6" x14ac:dyDescent="0.2">
      <c r="A37" s="25" t="s">
        <v>6328</v>
      </c>
      <c r="B37" s="25" t="s">
        <v>6327</v>
      </c>
      <c r="C37" s="24">
        <v>43400</v>
      </c>
      <c r="D37" s="24">
        <v>43400</v>
      </c>
      <c r="E37" s="24">
        <f t="shared" si="0"/>
        <v>0</v>
      </c>
      <c r="F37" s="24"/>
    </row>
    <row r="38" spans="1:6" x14ac:dyDescent="0.2">
      <c r="A38" s="25" t="s">
        <v>6326</v>
      </c>
      <c r="B38" s="25" t="s">
        <v>6325</v>
      </c>
      <c r="C38" s="24">
        <v>73200</v>
      </c>
      <c r="D38" s="24">
        <v>73200</v>
      </c>
      <c r="E38" s="24">
        <f t="shared" si="0"/>
        <v>0</v>
      </c>
      <c r="F38" s="24"/>
    </row>
    <row r="39" spans="1:6" x14ac:dyDescent="0.2">
      <c r="A39" s="25" t="s">
        <v>6324</v>
      </c>
      <c r="B39" s="25" t="s">
        <v>6323</v>
      </c>
      <c r="C39" s="24">
        <v>66900</v>
      </c>
      <c r="D39" s="24">
        <v>66900</v>
      </c>
      <c r="E39" s="24">
        <f t="shared" si="0"/>
        <v>0</v>
      </c>
      <c r="F39" s="24"/>
    </row>
    <row r="40" spans="1:6" x14ac:dyDescent="0.2">
      <c r="A40" s="25" t="s">
        <v>6322</v>
      </c>
      <c r="B40" s="25" t="s">
        <v>6321</v>
      </c>
      <c r="C40" s="24">
        <v>373100</v>
      </c>
      <c r="D40" s="24">
        <v>373100</v>
      </c>
      <c r="E40" s="24">
        <f t="shared" ref="E40:E71" si="1">D40-C40</f>
        <v>0</v>
      </c>
      <c r="F40" s="24"/>
    </row>
    <row r="41" spans="1:6" x14ac:dyDescent="0.2">
      <c r="A41" s="25" t="s">
        <v>6320</v>
      </c>
      <c r="B41" s="25" t="s">
        <v>6319</v>
      </c>
      <c r="C41" s="24">
        <v>454900</v>
      </c>
      <c r="D41" s="24">
        <v>454900</v>
      </c>
      <c r="E41" s="24">
        <f t="shared" si="1"/>
        <v>0</v>
      </c>
      <c r="F41" s="24"/>
    </row>
    <row r="42" spans="1:6" x14ac:dyDescent="0.2">
      <c r="A42" s="25" t="s">
        <v>6318</v>
      </c>
      <c r="B42" s="25" t="s">
        <v>6317</v>
      </c>
      <c r="C42" s="24">
        <v>157000</v>
      </c>
      <c r="D42" s="24">
        <v>157000</v>
      </c>
      <c r="E42" s="24">
        <f t="shared" si="1"/>
        <v>0</v>
      </c>
      <c r="F42" s="24"/>
    </row>
    <row r="43" spans="1:6" x14ac:dyDescent="0.2">
      <c r="A43" s="25" t="s">
        <v>6316</v>
      </c>
      <c r="B43" s="25" t="s">
        <v>6315</v>
      </c>
      <c r="C43" s="24">
        <v>95125.39</v>
      </c>
      <c r="D43" s="24">
        <v>95125.39</v>
      </c>
      <c r="E43" s="24">
        <f t="shared" si="1"/>
        <v>0</v>
      </c>
      <c r="F43" s="24"/>
    </row>
    <row r="44" spans="1:6" x14ac:dyDescent="0.2">
      <c r="A44" s="25" t="s">
        <v>6314</v>
      </c>
      <c r="B44" s="25" t="s">
        <v>6313</v>
      </c>
      <c r="C44" s="24">
        <v>306000</v>
      </c>
      <c r="D44" s="24">
        <v>306000</v>
      </c>
      <c r="E44" s="24">
        <f t="shared" si="1"/>
        <v>0</v>
      </c>
      <c r="F44" s="24"/>
    </row>
    <row r="45" spans="1:6" x14ac:dyDescent="0.2">
      <c r="A45" s="25" t="s">
        <v>6312</v>
      </c>
      <c r="B45" s="25" t="s">
        <v>6311</v>
      </c>
      <c r="C45" s="24">
        <v>178200</v>
      </c>
      <c r="D45" s="24">
        <v>178200</v>
      </c>
      <c r="E45" s="24">
        <f t="shared" si="1"/>
        <v>0</v>
      </c>
      <c r="F45" s="24"/>
    </row>
    <row r="46" spans="1:6" x14ac:dyDescent="0.2">
      <c r="A46" s="25" t="s">
        <v>6310</v>
      </c>
      <c r="B46" s="25" t="s">
        <v>6309</v>
      </c>
      <c r="C46" s="24">
        <v>319700</v>
      </c>
      <c r="D46" s="24">
        <v>319700</v>
      </c>
      <c r="E46" s="24">
        <f t="shared" si="1"/>
        <v>0</v>
      </c>
      <c r="F46" s="24"/>
    </row>
    <row r="47" spans="1:6" x14ac:dyDescent="0.2">
      <c r="A47" s="25" t="s">
        <v>6308</v>
      </c>
      <c r="B47" s="25" t="s">
        <v>6307</v>
      </c>
      <c r="C47" s="24">
        <v>260800</v>
      </c>
      <c r="D47" s="24">
        <v>260800</v>
      </c>
      <c r="E47" s="24">
        <f t="shared" si="1"/>
        <v>0</v>
      </c>
      <c r="F47" s="24"/>
    </row>
    <row r="48" spans="1:6" x14ac:dyDescent="0.2">
      <c r="A48" s="25" t="s">
        <v>6306</v>
      </c>
      <c r="B48" s="25" t="s">
        <v>6305</v>
      </c>
      <c r="C48" s="24">
        <v>11700</v>
      </c>
      <c r="D48" s="24">
        <v>11700</v>
      </c>
      <c r="E48" s="24">
        <f t="shared" si="1"/>
        <v>0</v>
      </c>
      <c r="F48" s="24"/>
    </row>
    <row r="49" spans="1:6" x14ac:dyDescent="0.2">
      <c r="A49" s="25" t="s">
        <v>6304</v>
      </c>
      <c r="B49" s="25" t="s">
        <v>6303</v>
      </c>
      <c r="C49" s="24">
        <v>1244000</v>
      </c>
      <c r="D49" s="24">
        <v>1244000</v>
      </c>
      <c r="E49" s="24">
        <f t="shared" si="1"/>
        <v>0</v>
      </c>
      <c r="F49" s="24"/>
    </row>
    <row r="50" spans="1:6" x14ac:dyDescent="0.2">
      <c r="A50" s="25" t="s">
        <v>6302</v>
      </c>
      <c r="B50" s="25" t="s">
        <v>6301</v>
      </c>
      <c r="C50" s="24">
        <v>38100</v>
      </c>
      <c r="D50" s="24">
        <v>38100</v>
      </c>
      <c r="E50" s="24">
        <f t="shared" si="1"/>
        <v>0</v>
      </c>
      <c r="F50" s="24"/>
    </row>
    <row r="51" spans="1:6" x14ac:dyDescent="0.2">
      <c r="A51" s="25" t="s">
        <v>6300</v>
      </c>
      <c r="B51" s="25" t="s">
        <v>6299</v>
      </c>
      <c r="C51" s="24">
        <v>21800</v>
      </c>
      <c r="D51" s="24">
        <v>21800</v>
      </c>
      <c r="E51" s="24">
        <f t="shared" si="1"/>
        <v>0</v>
      </c>
      <c r="F51" s="24"/>
    </row>
    <row r="52" spans="1:6" x14ac:dyDescent="0.2">
      <c r="A52" s="25" t="s">
        <v>6298</v>
      </c>
      <c r="B52" s="25" t="s">
        <v>6297</v>
      </c>
      <c r="C52" s="24">
        <v>1009389.12</v>
      </c>
      <c r="D52" s="24">
        <v>1009389.12</v>
      </c>
      <c r="E52" s="24">
        <f t="shared" si="1"/>
        <v>0</v>
      </c>
      <c r="F52" s="24"/>
    </row>
    <row r="53" spans="1:6" x14ac:dyDescent="0.2">
      <c r="A53" s="25" t="s">
        <v>6296</v>
      </c>
      <c r="B53" s="25" t="s">
        <v>6295</v>
      </c>
      <c r="C53" s="24">
        <v>48100</v>
      </c>
      <c r="D53" s="24">
        <v>48100</v>
      </c>
      <c r="E53" s="24">
        <f t="shared" si="1"/>
        <v>0</v>
      </c>
      <c r="F53" s="24"/>
    </row>
    <row r="54" spans="1:6" x14ac:dyDescent="0.2">
      <c r="A54" s="25" t="s">
        <v>6294</v>
      </c>
      <c r="B54" s="25" t="s">
        <v>6293</v>
      </c>
      <c r="C54" s="24">
        <v>826800</v>
      </c>
      <c r="D54" s="24">
        <v>826800</v>
      </c>
      <c r="E54" s="24">
        <f t="shared" si="1"/>
        <v>0</v>
      </c>
      <c r="F54" s="24"/>
    </row>
    <row r="55" spans="1:6" x14ac:dyDescent="0.2">
      <c r="A55" s="25" t="s">
        <v>6292</v>
      </c>
      <c r="B55" s="25" t="s">
        <v>6291</v>
      </c>
      <c r="C55" s="24">
        <v>62600</v>
      </c>
      <c r="D55" s="24">
        <v>62600</v>
      </c>
      <c r="E55" s="24">
        <f t="shared" si="1"/>
        <v>0</v>
      </c>
      <c r="F55" s="24"/>
    </row>
    <row r="56" spans="1:6" x14ac:dyDescent="0.2">
      <c r="A56" s="25" t="s">
        <v>6290</v>
      </c>
      <c r="B56" s="25" t="s">
        <v>6289</v>
      </c>
      <c r="C56" s="24">
        <v>176000</v>
      </c>
      <c r="D56" s="24">
        <v>176000</v>
      </c>
      <c r="E56" s="24">
        <f t="shared" si="1"/>
        <v>0</v>
      </c>
      <c r="F56" s="24"/>
    </row>
    <row r="57" spans="1:6" x14ac:dyDescent="0.2">
      <c r="A57" s="25" t="s">
        <v>6288</v>
      </c>
      <c r="B57" s="25" t="s">
        <v>6287</v>
      </c>
      <c r="C57" s="24">
        <v>94200</v>
      </c>
      <c r="D57" s="24">
        <v>94200</v>
      </c>
      <c r="E57" s="24">
        <f t="shared" si="1"/>
        <v>0</v>
      </c>
      <c r="F57" s="24"/>
    </row>
    <row r="58" spans="1:6" x14ac:dyDescent="0.2">
      <c r="A58" s="25" t="s">
        <v>6286</v>
      </c>
      <c r="B58" s="25" t="s">
        <v>6280</v>
      </c>
      <c r="C58" s="24">
        <v>510000</v>
      </c>
      <c r="D58" s="24">
        <v>510000</v>
      </c>
      <c r="E58" s="24">
        <f t="shared" si="1"/>
        <v>0</v>
      </c>
      <c r="F58" s="24"/>
    </row>
    <row r="59" spans="1:6" x14ac:dyDescent="0.2">
      <c r="A59" s="25" t="s">
        <v>6285</v>
      </c>
      <c r="B59" s="25" t="s">
        <v>6284</v>
      </c>
      <c r="C59" s="24">
        <v>677700</v>
      </c>
      <c r="D59" s="24">
        <v>677700</v>
      </c>
      <c r="E59" s="24">
        <f t="shared" si="1"/>
        <v>0</v>
      </c>
      <c r="F59" s="24"/>
    </row>
    <row r="60" spans="1:6" x14ac:dyDescent="0.2">
      <c r="A60" s="25" t="s">
        <v>6283</v>
      </c>
      <c r="B60" s="25" t="s">
        <v>6282</v>
      </c>
      <c r="C60" s="24">
        <v>389500</v>
      </c>
      <c r="D60" s="24">
        <v>389500</v>
      </c>
      <c r="E60" s="24">
        <f t="shared" si="1"/>
        <v>0</v>
      </c>
      <c r="F60" s="24"/>
    </row>
    <row r="61" spans="1:6" x14ac:dyDescent="0.2">
      <c r="A61" s="25" t="s">
        <v>6281</v>
      </c>
      <c r="B61" s="25" t="s">
        <v>6280</v>
      </c>
      <c r="C61" s="24">
        <v>180200</v>
      </c>
      <c r="D61" s="24">
        <v>180200</v>
      </c>
      <c r="E61" s="24">
        <f t="shared" si="1"/>
        <v>0</v>
      </c>
      <c r="F61" s="24"/>
    </row>
    <row r="62" spans="1:6" x14ac:dyDescent="0.2">
      <c r="A62" s="25" t="s">
        <v>6279</v>
      </c>
      <c r="B62" s="25" t="s">
        <v>6278</v>
      </c>
      <c r="C62" s="24">
        <v>82200</v>
      </c>
      <c r="D62" s="24">
        <v>82200</v>
      </c>
      <c r="E62" s="24">
        <f t="shared" si="1"/>
        <v>0</v>
      </c>
      <c r="F62" s="24"/>
    </row>
    <row r="63" spans="1:6" x14ac:dyDescent="0.2">
      <c r="A63" s="25" t="s">
        <v>6277</v>
      </c>
      <c r="B63" s="25" t="s">
        <v>6276</v>
      </c>
      <c r="C63" s="24">
        <v>6000</v>
      </c>
      <c r="D63" s="24">
        <v>6000</v>
      </c>
      <c r="E63" s="24">
        <f t="shared" si="1"/>
        <v>0</v>
      </c>
      <c r="F63" s="24"/>
    </row>
    <row r="64" spans="1:6" x14ac:dyDescent="0.2">
      <c r="A64" s="25" t="s">
        <v>6275</v>
      </c>
      <c r="B64" s="25" t="s">
        <v>6274</v>
      </c>
      <c r="C64" s="24">
        <v>78500</v>
      </c>
      <c r="D64" s="24">
        <v>78500</v>
      </c>
      <c r="E64" s="24">
        <f t="shared" si="1"/>
        <v>0</v>
      </c>
      <c r="F64" s="24"/>
    </row>
    <row r="65" spans="1:6" x14ac:dyDescent="0.2">
      <c r="A65" s="25" t="s">
        <v>6273</v>
      </c>
      <c r="B65" s="25" t="s">
        <v>6272</v>
      </c>
      <c r="C65" s="24">
        <v>124900</v>
      </c>
      <c r="D65" s="24">
        <v>124900</v>
      </c>
      <c r="E65" s="24">
        <f t="shared" si="1"/>
        <v>0</v>
      </c>
      <c r="F65" s="24"/>
    </row>
    <row r="66" spans="1:6" x14ac:dyDescent="0.2">
      <c r="A66" s="25" t="s">
        <v>6271</v>
      </c>
      <c r="B66" s="25" t="s">
        <v>6270</v>
      </c>
      <c r="C66" s="24">
        <v>71200</v>
      </c>
      <c r="D66" s="24">
        <v>71200</v>
      </c>
      <c r="E66" s="24">
        <f t="shared" si="1"/>
        <v>0</v>
      </c>
      <c r="F66" s="24"/>
    </row>
    <row r="67" spans="1:6" x14ac:dyDescent="0.2">
      <c r="A67" s="25" t="s">
        <v>6269</v>
      </c>
      <c r="B67" s="25" t="s">
        <v>6268</v>
      </c>
      <c r="C67" s="24">
        <v>248600</v>
      </c>
      <c r="D67" s="24">
        <v>248600</v>
      </c>
      <c r="E67" s="24">
        <f t="shared" si="1"/>
        <v>0</v>
      </c>
      <c r="F67" s="24"/>
    </row>
    <row r="68" spans="1:6" x14ac:dyDescent="0.2">
      <c r="A68" s="25" t="s">
        <v>6267</v>
      </c>
      <c r="B68" s="25" t="s">
        <v>6266</v>
      </c>
      <c r="C68" s="24">
        <v>115000</v>
      </c>
      <c r="D68" s="24">
        <v>115000</v>
      </c>
      <c r="E68" s="24">
        <f t="shared" si="1"/>
        <v>0</v>
      </c>
      <c r="F68" s="24"/>
    </row>
    <row r="69" spans="1:6" x14ac:dyDescent="0.2">
      <c r="A69" s="25" t="s">
        <v>6265</v>
      </c>
      <c r="B69" s="25" t="s">
        <v>6264</v>
      </c>
      <c r="C69" s="24">
        <v>203200</v>
      </c>
      <c r="D69" s="24">
        <v>203200</v>
      </c>
      <c r="E69" s="24">
        <f t="shared" si="1"/>
        <v>0</v>
      </c>
      <c r="F69" s="24"/>
    </row>
    <row r="70" spans="1:6" x14ac:dyDescent="0.2">
      <c r="A70" s="25" t="s">
        <v>6263</v>
      </c>
      <c r="B70" s="25" t="s">
        <v>6262</v>
      </c>
      <c r="C70" s="24">
        <v>38200</v>
      </c>
      <c r="D70" s="24">
        <v>38200</v>
      </c>
      <c r="E70" s="24">
        <f t="shared" si="1"/>
        <v>0</v>
      </c>
      <c r="F70" s="24"/>
    </row>
    <row r="71" spans="1:6" x14ac:dyDescent="0.2">
      <c r="A71" s="25" t="s">
        <v>6261</v>
      </c>
      <c r="B71" s="25" t="s">
        <v>6260</v>
      </c>
      <c r="C71" s="24">
        <v>254600</v>
      </c>
      <c r="D71" s="24">
        <v>254600</v>
      </c>
      <c r="E71" s="24">
        <f t="shared" si="1"/>
        <v>0</v>
      </c>
      <c r="F71" s="24"/>
    </row>
    <row r="72" spans="1:6" x14ac:dyDescent="0.2">
      <c r="A72" s="25" t="s">
        <v>6259</v>
      </c>
      <c r="B72" s="25" t="s">
        <v>6258</v>
      </c>
      <c r="C72" s="24">
        <v>90200</v>
      </c>
      <c r="D72" s="24">
        <v>90200</v>
      </c>
      <c r="E72" s="24">
        <f t="shared" ref="E72:E103" si="2">D72-C72</f>
        <v>0</v>
      </c>
      <c r="F72" s="24"/>
    </row>
    <row r="73" spans="1:6" x14ac:dyDescent="0.2">
      <c r="A73" s="25" t="s">
        <v>6257</v>
      </c>
      <c r="B73" s="25" t="s">
        <v>6256</v>
      </c>
      <c r="C73" s="24">
        <v>1092830.72</v>
      </c>
      <c r="D73" s="24">
        <v>1092830.72</v>
      </c>
      <c r="E73" s="24">
        <f t="shared" si="2"/>
        <v>0</v>
      </c>
      <c r="F73" s="24"/>
    </row>
    <row r="74" spans="1:6" x14ac:dyDescent="0.2">
      <c r="A74" s="25" t="s">
        <v>6255</v>
      </c>
      <c r="B74" s="25" t="s">
        <v>6254</v>
      </c>
      <c r="C74" s="24">
        <v>64000</v>
      </c>
      <c r="D74" s="24">
        <v>64000</v>
      </c>
      <c r="E74" s="24">
        <f t="shared" si="2"/>
        <v>0</v>
      </c>
      <c r="F74" s="24"/>
    </row>
    <row r="75" spans="1:6" x14ac:dyDescent="0.2">
      <c r="A75" s="25" t="s">
        <v>6253</v>
      </c>
      <c r="B75" s="25" t="s">
        <v>6252</v>
      </c>
      <c r="C75" s="24">
        <v>28400</v>
      </c>
      <c r="D75" s="24">
        <v>28400</v>
      </c>
      <c r="E75" s="24">
        <f t="shared" si="2"/>
        <v>0</v>
      </c>
      <c r="F75" s="24"/>
    </row>
    <row r="76" spans="1:6" x14ac:dyDescent="0.2">
      <c r="A76" s="25" t="s">
        <v>6251</v>
      </c>
      <c r="B76" s="25" t="s">
        <v>6250</v>
      </c>
      <c r="C76" s="24">
        <v>6605837.0899999999</v>
      </c>
      <c r="D76" s="24">
        <v>13036595.220000001</v>
      </c>
      <c r="E76" s="24">
        <f t="shared" si="2"/>
        <v>6430758.1300000008</v>
      </c>
      <c r="F76" s="24"/>
    </row>
    <row r="77" spans="1:6" x14ac:dyDescent="0.2">
      <c r="A77" s="25" t="s">
        <v>6249</v>
      </c>
      <c r="B77" s="25" t="s">
        <v>6248</v>
      </c>
      <c r="C77" s="24">
        <v>44600</v>
      </c>
      <c r="D77" s="24">
        <v>44600</v>
      </c>
      <c r="E77" s="24">
        <f t="shared" si="2"/>
        <v>0</v>
      </c>
      <c r="F77" s="24"/>
    </row>
    <row r="78" spans="1:6" x14ac:dyDescent="0.2">
      <c r="A78" s="25" t="s">
        <v>6247</v>
      </c>
      <c r="B78" s="25" t="s">
        <v>6246</v>
      </c>
      <c r="C78" s="24">
        <v>122800</v>
      </c>
      <c r="D78" s="24">
        <v>122800</v>
      </c>
      <c r="E78" s="24">
        <f t="shared" si="2"/>
        <v>0</v>
      </c>
      <c r="F78" s="24"/>
    </row>
    <row r="79" spans="1:6" x14ac:dyDescent="0.2">
      <c r="A79" s="25" t="s">
        <v>6245</v>
      </c>
      <c r="B79" s="25" t="s">
        <v>6244</v>
      </c>
      <c r="C79" s="24">
        <v>16500</v>
      </c>
      <c r="D79" s="24">
        <v>16500</v>
      </c>
      <c r="E79" s="24">
        <f t="shared" si="2"/>
        <v>0</v>
      </c>
      <c r="F79" s="24"/>
    </row>
    <row r="80" spans="1:6" x14ac:dyDescent="0.2">
      <c r="A80" s="25" t="s">
        <v>6243</v>
      </c>
      <c r="B80" s="25" t="s">
        <v>6242</v>
      </c>
      <c r="C80" s="24">
        <v>18900</v>
      </c>
      <c r="D80" s="24">
        <v>18900</v>
      </c>
      <c r="E80" s="24">
        <f t="shared" si="2"/>
        <v>0</v>
      </c>
      <c r="F80" s="24"/>
    </row>
    <row r="81" spans="1:6" x14ac:dyDescent="0.2">
      <c r="A81" s="25" t="s">
        <v>6241</v>
      </c>
      <c r="B81" s="25" t="s">
        <v>6240</v>
      </c>
      <c r="C81" s="24">
        <v>22500</v>
      </c>
      <c r="D81" s="24">
        <v>22500</v>
      </c>
      <c r="E81" s="24">
        <f t="shared" si="2"/>
        <v>0</v>
      </c>
      <c r="F81" s="24"/>
    </row>
    <row r="82" spans="1:6" x14ac:dyDescent="0.2">
      <c r="A82" s="25" t="s">
        <v>6239</v>
      </c>
      <c r="B82" s="25" t="s">
        <v>6238</v>
      </c>
      <c r="C82" s="24">
        <v>62000</v>
      </c>
      <c r="D82" s="24">
        <v>62000</v>
      </c>
      <c r="E82" s="24">
        <f t="shared" si="2"/>
        <v>0</v>
      </c>
      <c r="F82" s="24"/>
    </row>
    <row r="83" spans="1:6" x14ac:dyDescent="0.2">
      <c r="A83" s="25" t="s">
        <v>6237</v>
      </c>
      <c r="B83" s="25" t="s">
        <v>6236</v>
      </c>
      <c r="C83" s="24">
        <v>63300</v>
      </c>
      <c r="D83" s="24">
        <v>63300</v>
      </c>
      <c r="E83" s="24">
        <f t="shared" si="2"/>
        <v>0</v>
      </c>
      <c r="F83" s="24"/>
    </row>
    <row r="84" spans="1:6" x14ac:dyDescent="0.2">
      <c r="A84" s="25" t="s">
        <v>6235</v>
      </c>
      <c r="B84" s="25" t="s">
        <v>6234</v>
      </c>
      <c r="C84" s="24">
        <v>5500</v>
      </c>
      <c r="D84" s="24">
        <v>5500</v>
      </c>
      <c r="E84" s="24">
        <f t="shared" si="2"/>
        <v>0</v>
      </c>
      <c r="F84" s="24"/>
    </row>
    <row r="85" spans="1:6" x14ac:dyDescent="0.2">
      <c r="A85" s="25" t="s">
        <v>6233</v>
      </c>
      <c r="B85" s="25" t="s">
        <v>6232</v>
      </c>
      <c r="C85" s="24">
        <v>18600</v>
      </c>
      <c r="D85" s="24">
        <v>18600</v>
      </c>
      <c r="E85" s="24">
        <f t="shared" si="2"/>
        <v>0</v>
      </c>
      <c r="F85" s="24"/>
    </row>
    <row r="86" spans="1:6" x14ac:dyDescent="0.2">
      <c r="A86" s="25" t="s">
        <v>6231</v>
      </c>
      <c r="B86" s="25" t="s">
        <v>6230</v>
      </c>
      <c r="C86" s="24">
        <v>31300</v>
      </c>
      <c r="D86" s="24">
        <v>31300</v>
      </c>
      <c r="E86" s="24">
        <f t="shared" si="2"/>
        <v>0</v>
      </c>
      <c r="F86" s="24"/>
    </row>
    <row r="87" spans="1:6" x14ac:dyDescent="0.2">
      <c r="A87" s="25" t="s">
        <v>6229</v>
      </c>
      <c r="B87" s="25" t="s">
        <v>6228</v>
      </c>
      <c r="C87" s="24">
        <v>141740.54999999999</v>
      </c>
      <c r="D87" s="24">
        <v>141740.54999999999</v>
      </c>
      <c r="E87" s="24">
        <f t="shared" si="2"/>
        <v>0</v>
      </c>
      <c r="F87" s="24"/>
    </row>
    <row r="88" spans="1:6" x14ac:dyDescent="0.2">
      <c r="A88" s="25" t="s">
        <v>6227</v>
      </c>
      <c r="B88" s="25" t="s">
        <v>6226</v>
      </c>
      <c r="C88" s="24">
        <v>41900</v>
      </c>
      <c r="D88" s="24">
        <v>41900</v>
      </c>
      <c r="E88" s="24">
        <f t="shared" si="2"/>
        <v>0</v>
      </c>
      <c r="F88" s="24"/>
    </row>
    <row r="89" spans="1:6" x14ac:dyDescent="0.2">
      <c r="A89" s="25" t="s">
        <v>6225</v>
      </c>
      <c r="B89" s="25" t="s">
        <v>6224</v>
      </c>
      <c r="C89" s="24">
        <v>1034000</v>
      </c>
      <c r="D89" s="24">
        <v>1034000</v>
      </c>
      <c r="E89" s="24">
        <f t="shared" si="2"/>
        <v>0</v>
      </c>
      <c r="F89" s="24"/>
    </row>
    <row r="90" spans="1:6" x14ac:dyDescent="0.2">
      <c r="A90" s="25" t="s">
        <v>6223</v>
      </c>
      <c r="B90" s="25" t="s">
        <v>6222</v>
      </c>
      <c r="C90" s="24">
        <v>57400</v>
      </c>
      <c r="D90" s="24">
        <v>57400</v>
      </c>
      <c r="E90" s="24">
        <f t="shared" si="2"/>
        <v>0</v>
      </c>
      <c r="F90" s="24"/>
    </row>
    <row r="91" spans="1:6" x14ac:dyDescent="0.2">
      <c r="A91" s="25" t="s">
        <v>6221</v>
      </c>
      <c r="B91" s="25" t="s">
        <v>6220</v>
      </c>
      <c r="C91" s="24">
        <v>128900</v>
      </c>
      <c r="D91" s="24">
        <v>128900</v>
      </c>
      <c r="E91" s="24">
        <f t="shared" si="2"/>
        <v>0</v>
      </c>
      <c r="F91" s="24"/>
    </row>
    <row r="92" spans="1:6" x14ac:dyDescent="0.2">
      <c r="A92" s="25" t="s">
        <v>6219</v>
      </c>
      <c r="B92" s="25" t="s">
        <v>6218</v>
      </c>
      <c r="C92" s="24">
        <v>143000</v>
      </c>
      <c r="D92" s="24">
        <v>143000</v>
      </c>
      <c r="E92" s="24">
        <f t="shared" si="2"/>
        <v>0</v>
      </c>
      <c r="F92" s="24"/>
    </row>
    <row r="93" spans="1:6" x14ac:dyDescent="0.2">
      <c r="A93" s="25" t="s">
        <v>6217</v>
      </c>
      <c r="B93" s="25" t="s">
        <v>6216</v>
      </c>
      <c r="C93" s="24">
        <v>246899.1</v>
      </c>
      <c r="D93" s="24">
        <v>246899.1</v>
      </c>
      <c r="E93" s="24">
        <f t="shared" si="2"/>
        <v>0</v>
      </c>
      <c r="F93" s="24"/>
    </row>
    <row r="94" spans="1:6" x14ac:dyDescent="0.2">
      <c r="A94" s="25" t="s">
        <v>6215</v>
      </c>
      <c r="B94" s="25" t="s">
        <v>6214</v>
      </c>
      <c r="C94" s="24">
        <v>5900</v>
      </c>
      <c r="D94" s="24">
        <v>5900</v>
      </c>
      <c r="E94" s="24">
        <f t="shared" si="2"/>
        <v>0</v>
      </c>
      <c r="F94" s="24"/>
    </row>
    <row r="95" spans="1:6" x14ac:dyDescent="0.2">
      <c r="A95" s="25" t="s">
        <v>6213</v>
      </c>
      <c r="B95" s="25" t="s">
        <v>6212</v>
      </c>
      <c r="C95" s="24">
        <v>169900</v>
      </c>
      <c r="D95" s="24">
        <v>169900</v>
      </c>
      <c r="E95" s="24">
        <f t="shared" si="2"/>
        <v>0</v>
      </c>
      <c r="F95" s="24"/>
    </row>
    <row r="96" spans="1:6" x14ac:dyDescent="0.2">
      <c r="A96" s="25" t="s">
        <v>6211</v>
      </c>
      <c r="B96" s="25" t="s">
        <v>6210</v>
      </c>
      <c r="C96" s="24">
        <v>159500</v>
      </c>
      <c r="D96" s="24">
        <v>159500</v>
      </c>
      <c r="E96" s="24">
        <f t="shared" si="2"/>
        <v>0</v>
      </c>
      <c r="F96" s="24"/>
    </row>
    <row r="97" spans="1:6" x14ac:dyDescent="0.2">
      <c r="A97" s="25" t="s">
        <v>6209</v>
      </c>
      <c r="B97" s="25" t="s">
        <v>6208</v>
      </c>
      <c r="C97" s="24">
        <v>96300</v>
      </c>
      <c r="D97" s="24">
        <v>96300</v>
      </c>
      <c r="E97" s="24">
        <f t="shared" si="2"/>
        <v>0</v>
      </c>
      <c r="F97" s="24"/>
    </row>
    <row r="98" spans="1:6" x14ac:dyDescent="0.2">
      <c r="A98" s="25" t="s">
        <v>6207</v>
      </c>
      <c r="B98" s="25" t="s">
        <v>6206</v>
      </c>
      <c r="C98" s="24">
        <v>27000</v>
      </c>
      <c r="D98" s="24">
        <v>27000</v>
      </c>
      <c r="E98" s="24">
        <f t="shared" si="2"/>
        <v>0</v>
      </c>
      <c r="F98" s="24"/>
    </row>
    <row r="99" spans="1:6" x14ac:dyDescent="0.2">
      <c r="A99" s="25" t="s">
        <v>6205</v>
      </c>
      <c r="B99" s="25" t="s">
        <v>6204</v>
      </c>
      <c r="C99" s="24">
        <v>151200</v>
      </c>
      <c r="D99" s="24">
        <v>151200</v>
      </c>
      <c r="E99" s="24">
        <f t="shared" si="2"/>
        <v>0</v>
      </c>
      <c r="F99" s="24"/>
    </row>
    <row r="100" spans="1:6" x14ac:dyDescent="0.2">
      <c r="A100" s="25" t="s">
        <v>6203</v>
      </c>
      <c r="B100" s="25" t="s">
        <v>6202</v>
      </c>
      <c r="C100" s="24">
        <v>915932.44</v>
      </c>
      <c r="D100" s="24">
        <v>1590500.86</v>
      </c>
      <c r="E100" s="24">
        <f t="shared" si="2"/>
        <v>674568.42000000016</v>
      </c>
      <c r="F100" s="24"/>
    </row>
    <row r="101" spans="1:6" x14ac:dyDescent="0.2">
      <c r="A101" s="25" t="s">
        <v>6201</v>
      </c>
      <c r="B101" s="25" t="s">
        <v>6200</v>
      </c>
      <c r="C101" s="24">
        <v>211000</v>
      </c>
      <c r="D101" s="24">
        <v>211000</v>
      </c>
      <c r="E101" s="24">
        <f t="shared" si="2"/>
        <v>0</v>
      </c>
      <c r="F101" s="24"/>
    </row>
    <row r="102" spans="1:6" x14ac:dyDescent="0.2">
      <c r="A102" s="25" t="s">
        <v>6199</v>
      </c>
      <c r="B102" s="25" t="s">
        <v>6198</v>
      </c>
      <c r="C102" s="24">
        <v>119300</v>
      </c>
      <c r="D102" s="24">
        <v>119300</v>
      </c>
      <c r="E102" s="24">
        <f t="shared" si="2"/>
        <v>0</v>
      </c>
      <c r="F102" s="24"/>
    </row>
    <row r="103" spans="1:6" x14ac:dyDescent="0.2">
      <c r="A103" s="25" t="s">
        <v>6197</v>
      </c>
      <c r="B103" s="25" t="s">
        <v>6196</v>
      </c>
      <c r="C103" s="24">
        <v>351189.16</v>
      </c>
      <c r="D103" s="24">
        <v>351189.16</v>
      </c>
      <c r="E103" s="24">
        <f t="shared" si="2"/>
        <v>0</v>
      </c>
      <c r="F103" s="24"/>
    </row>
    <row r="104" spans="1:6" x14ac:dyDescent="0.2">
      <c r="A104" s="25" t="s">
        <v>6195</v>
      </c>
      <c r="B104" s="25" t="s">
        <v>6194</v>
      </c>
      <c r="C104" s="24">
        <v>44000</v>
      </c>
      <c r="D104" s="24">
        <v>44000</v>
      </c>
      <c r="E104" s="24">
        <f t="shared" ref="E104:E135" si="3">D104-C104</f>
        <v>0</v>
      </c>
      <c r="F104" s="24"/>
    </row>
    <row r="105" spans="1:6" x14ac:dyDescent="0.2">
      <c r="A105" s="25" t="s">
        <v>6193</v>
      </c>
      <c r="B105" s="25" t="s">
        <v>6192</v>
      </c>
      <c r="C105" s="24">
        <v>48100</v>
      </c>
      <c r="D105" s="24">
        <v>48100</v>
      </c>
      <c r="E105" s="24">
        <f t="shared" si="3"/>
        <v>0</v>
      </c>
      <c r="F105" s="24"/>
    </row>
    <row r="106" spans="1:6" x14ac:dyDescent="0.2">
      <c r="A106" s="25" t="s">
        <v>6191</v>
      </c>
      <c r="B106" s="25" t="s">
        <v>6190</v>
      </c>
      <c r="C106" s="24">
        <v>18000</v>
      </c>
      <c r="D106" s="24">
        <v>18000</v>
      </c>
      <c r="E106" s="24">
        <f t="shared" si="3"/>
        <v>0</v>
      </c>
      <c r="F106" s="24"/>
    </row>
    <row r="107" spans="1:6" x14ac:dyDescent="0.2">
      <c r="A107" s="25" t="s">
        <v>6189</v>
      </c>
      <c r="B107" s="25" t="s">
        <v>6188</v>
      </c>
      <c r="C107" s="24">
        <v>241700</v>
      </c>
      <c r="D107" s="24">
        <v>241700</v>
      </c>
      <c r="E107" s="24">
        <f t="shared" si="3"/>
        <v>0</v>
      </c>
      <c r="F107" s="24"/>
    </row>
    <row r="108" spans="1:6" x14ac:dyDescent="0.2">
      <c r="A108" s="25" t="s">
        <v>6187</v>
      </c>
      <c r="B108" s="25" t="s">
        <v>6186</v>
      </c>
      <c r="C108" s="24">
        <v>56500</v>
      </c>
      <c r="D108" s="24">
        <v>56500</v>
      </c>
      <c r="E108" s="24">
        <f t="shared" si="3"/>
        <v>0</v>
      </c>
      <c r="F108" s="24"/>
    </row>
    <row r="109" spans="1:6" x14ac:dyDescent="0.2">
      <c r="A109" s="25" t="s">
        <v>6185</v>
      </c>
      <c r="B109" s="25" t="s">
        <v>6184</v>
      </c>
      <c r="C109" s="24">
        <v>280500</v>
      </c>
      <c r="D109" s="24">
        <v>280500</v>
      </c>
      <c r="E109" s="24">
        <f t="shared" si="3"/>
        <v>0</v>
      </c>
      <c r="F109" s="24"/>
    </row>
    <row r="110" spans="1:6" x14ac:dyDescent="0.2">
      <c r="A110" s="25" t="s">
        <v>6183</v>
      </c>
      <c r="B110" s="25" t="s">
        <v>6182</v>
      </c>
      <c r="C110" s="24">
        <v>73500</v>
      </c>
      <c r="D110" s="24">
        <v>848048.02</v>
      </c>
      <c r="E110" s="24">
        <f t="shared" si="3"/>
        <v>774548.02</v>
      </c>
      <c r="F110" s="24"/>
    </row>
    <row r="111" spans="1:6" x14ac:dyDescent="0.2">
      <c r="A111" s="25" t="s">
        <v>6181</v>
      </c>
      <c r="B111" s="25" t="s">
        <v>6180</v>
      </c>
      <c r="C111" s="24">
        <v>34000</v>
      </c>
      <c r="D111" s="24">
        <v>34000</v>
      </c>
      <c r="E111" s="24">
        <f t="shared" si="3"/>
        <v>0</v>
      </c>
      <c r="F111" s="24"/>
    </row>
    <row r="112" spans="1:6" x14ac:dyDescent="0.2">
      <c r="A112" s="25" t="s">
        <v>6179</v>
      </c>
      <c r="B112" s="25" t="s">
        <v>6178</v>
      </c>
      <c r="C112" s="24">
        <v>39800</v>
      </c>
      <c r="D112" s="24">
        <v>39800</v>
      </c>
      <c r="E112" s="24">
        <f t="shared" si="3"/>
        <v>0</v>
      </c>
      <c r="F112" s="24"/>
    </row>
    <row r="113" spans="1:6" x14ac:dyDescent="0.2">
      <c r="A113" s="25" t="s">
        <v>6177</v>
      </c>
      <c r="B113" s="25" t="s">
        <v>6176</v>
      </c>
      <c r="C113" s="24">
        <v>58200</v>
      </c>
      <c r="D113" s="24">
        <v>58200</v>
      </c>
      <c r="E113" s="24">
        <f t="shared" si="3"/>
        <v>0</v>
      </c>
      <c r="F113" s="24"/>
    </row>
    <row r="114" spans="1:6" x14ac:dyDescent="0.2">
      <c r="A114" s="25" t="s">
        <v>6175</v>
      </c>
      <c r="B114" s="25" t="s">
        <v>6174</v>
      </c>
      <c r="C114" s="24">
        <v>31000</v>
      </c>
      <c r="D114" s="24">
        <v>31000</v>
      </c>
      <c r="E114" s="24">
        <f t="shared" si="3"/>
        <v>0</v>
      </c>
      <c r="F114" s="24"/>
    </row>
    <row r="115" spans="1:6" x14ac:dyDescent="0.2">
      <c r="A115" s="25" t="s">
        <v>6173</v>
      </c>
      <c r="B115" s="25" t="s">
        <v>6172</v>
      </c>
      <c r="C115" s="24">
        <v>93100</v>
      </c>
      <c r="D115" s="24">
        <v>93100</v>
      </c>
      <c r="E115" s="24">
        <f t="shared" si="3"/>
        <v>0</v>
      </c>
      <c r="F115" s="24"/>
    </row>
    <row r="116" spans="1:6" x14ac:dyDescent="0.2">
      <c r="A116" s="25" t="s">
        <v>6171</v>
      </c>
      <c r="B116" s="25" t="s">
        <v>6170</v>
      </c>
      <c r="C116" s="24">
        <v>11500</v>
      </c>
      <c r="D116" s="24">
        <v>11500</v>
      </c>
      <c r="E116" s="24">
        <f t="shared" si="3"/>
        <v>0</v>
      </c>
      <c r="F116" s="24"/>
    </row>
    <row r="117" spans="1:6" x14ac:dyDescent="0.2">
      <c r="A117" s="25" t="s">
        <v>6169</v>
      </c>
      <c r="B117" s="25" t="s">
        <v>6168</v>
      </c>
      <c r="C117" s="24">
        <v>5500</v>
      </c>
      <c r="D117" s="24">
        <v>5500</v>
      </c>
      <c r="E117" s="24">
        <f t="shared" si="3"/>
        <v>0</v>
      </c>
      <c r="F117" s="24"/>
    </row>
    <row r="118" spans="1:6" x14ac:dyDescent="0.2">
      <c r="A118" s="25" t="s">
        <v>6167</v>
      </c>
      <c r="B118" s="25" t="s">
        <v>6166</v>
      </c>
      <c r="C118" s="24">
        <v>719600</v>
      </c>
      <c r="D118" s="24">
        <v>719600</v>
      </c>
      <c r="E118" s="24">
        <f t="shared" si="3"/>
        <v>0</v>
      </c>
      <c r="F118" s="24"/>
    </row>
    <row r="119" spans="1:6" x14ac:dyDescent="0.2">
      <c r="A119" s="25" t="s">
        <v>6165</v>
      </c>
      <c r="B119" s="25" t="s">
        <v>6164</v>
      </c>
      <c r="C119" s="24">
        <v>20700</v>
      </c>
      <c r="D119" s="24">
        <v>20700</v>
      </c>
      <c r="E119" s="24">
        <f t="shared" si="3"/>
        <v>0</v>
      </c>
      <c r="F119" s="24"/>
    </row>
    <row r="120" spans="1:6" x14ac:dyDescent="0.2">
      <c r="A120" s="25" t="s">
        <v>6163</v>
      </c>
      <c r="B120" s="25" t="s">
        <v>6162</v>
      </c>
      <c r="C120" s="24">
        <v>97000</v>
      </c>
      <c r="D120" s="24">
        <v>97000</v>
      </c>
      <c r="E120" s="24">
        <f t="shared" si="3"/>
        <v>0</v>
      </c>
      <c r="F120" s="24"/>
    </row>
    <row r="121" spans="1:6" x14ac:dyDescent="0.2">
      <c r="A121" s="25" t="s">
        <v>6161</v>
      </c>
      <c r="B121" s="25" t="s">
        <v>6160</v>
      </c>
      <c r="C121" s="24">
        <v>112200</v>
      </c>
      <c r="D121" s="24">
        <v>112200</v>
      </c>
      <c r="E121" s="24">
        <f t="shared" si="3"/>
        <v>0</v>
      </c>
      <c r="F121" s="24"/>
    </row>
    <row r="122" spans="1:6" x14ac:dyDescent="0.2">
      <c r="A122" s="25" t="s">
        <v>6159</v>
      </c>
      <c r="B122" s="25" t="s">
        <v>6158</v>
      </c>
      <c r="C122" s="24">
        <v>22900</v>
      </c>
      <c r="D122" s="24">
        <v>22900</v>
      </c>
      <c r="E122" s="24">
        <f t="shared" si="3"/>
        <v>0</v>
      </c>
      <c r="F122" s="24"/>
    </row>
    <row r="123" spans="1:6" x14ac:dyDescent="0.2">
      <c r="A123" s="25" t="s">
        <v>6157</v>
      </c>
      <c r="B123" s="25" t="s">
        <v>6156</v>
      </c>
      <c r="C123" s="24">
        <v>191000</v>
      </c>
      <c r="D123" s="24">
        <v>191000</v>
      </c>
      <c r="E123" s="24">
        <f t="shared" si="3"/>
        <v>0</v>
      </c>
      <c r="F123" s="24"/>
    </row>
    <row r="124" spans="1:6" x14ac:dyDescent="0.2">
      <c r="A124" s="25" t="s">
        <v>6155</v>
      </c>
      <c r="B124" s="25" t="s">
        <v>6154</v>
      </c>
      <c r="C124" s="24">
        <v>1524000</v>
      </c>
      <c r="D124" s="24">
        <v>1524000</v>
      </c>
      <c r="E124" s="24">
        <f t="shared" si="3"/>
        <v>0</v>
      </c>
      <c r="F124" s="24"/>
    </row>
    <row r="125" spans="1:6" x14ac:dyDescent="0.2">
      <c r="A125" s="25" t="s">
        <v>6153</v>
      </c>
      <c r="B125" s="25" t="s">
        <v>6152</v>
      </c>
      <c r="C125" s="24">
        <v>19000</v>
      </c>
      <c r="D125" s="24">
        <v>19000</v>
      </c>
      <c r="E125" s="24">
        <f t="shared" si="3"/>
        <v>0</v>
      </c>
      <c r="F125" s="24"/>
    </row>
    <row r="126" spans="1:6" x14ac:dyDescent="0.2">
      <c r="A126" s="25" t="s">
        <v>6151</v>
      </c>
      <c r="B126" s="25" t="s">
        <v>6150</v>
      </c>
      <c r="C126" s="24">
        <v>2500</v>
      </c>
      <c r="D126" s="24">
        <v>2500</v>
      </c>
      <c r="E126" s="24">
        <f t="shared" si="3"/>
        <v>0</v>
      </c>
      <c r="F126" s="24"/>
    </row>
    <row r="127" spans="1:6" x14ac:dyDescent="0.2">
      <c r="A127" s="25" t="s">
        <v>6149</v>
      </c>
      <c r="B127" s="25" t="s">
        <v>6148</v>
      </c>
      <c r="C127" s="24">
        <v>33500</v>
      </c>
      <c r="D127" s="24">
        <v>33500</v>
      </c>
      <c r="E127" s="24">
        <f t="shared" si="3"/>
        <v>0</v>
      </c>
      <c r="F127" s="24"/>
    </row>
    <row r="128" spans="1:6" x14ac:dyDescent="0.2">
      <c r="A128" s="25" t="s">
        <v>6147</v>
      </c>
      <c r="B128" s="25" t="s">
        <v>6146</v>
      </c>
      <c r="C128" s="24">
        <v>28300</v>
      </c>
      <c r="D128" s="24">
        <v>28300</v>
      </c>
      <c r="E128" s="24">
        <f t="shared" si="3"/>
        <v>0</v>
      </c>
      <c r="F128" s="24"/>
    </row>
    <row r="129" spans="1:6" x14ac:dyDescent="0.2">
      <c r="A129" s="25" t="s">
        <v>6145</v>
      </c>
      <c r="B129" s="25" t="s">
        <v>6144</v>
      </c>
      <c r="C129" s="24">
        <v>79700</v>
      </c>
      <c r="D129" s="24">
        <v>79700</v>
      </c>
      <c r="E129" s="24">
        <f t="shared" si="3"/>
        <v>0</v>
      </c>
      <c r="F129" s="24"/>
    </row>
    <row r="130" spans="1:6" x14ac:dyDescent="0.2">
      <c r="A130" s="25" t="s">
        <v>6143</v>
      </c>
      <c r="B130" s="25" t="s">
        <v>6142</v>
      </c>
      <c r="C130" s="24">
        <v>18700</v>
      </c>
      <c r="D130" s="24">
        <v>18700</v>
      </c>
      <c r="E130" s="24">
        <f t="shared" si="3"/>
        <v>0</v>
      </c>
      <c r="F130" s="24"/>
    </row>
    <row r="131" spans="1:6" x14ac:dyDescent="0.2">
      <c r="A131" s="25" t="s">
        <v>6141</v>
      </c>
      <c r="B131" s="25" t="s">
        <v>6140</v>
      </c>
      <c r="C131" s="24">
        <v>135300</v>
      </c>
      <c r="D131" s="24">
        <v>135300</v>
      </c>
      <c r="E131" s="24">
        <f t="shared" si="3"/>
        <v>0</v>
      </c>
      <c r="F131" s="24"/>
    </row>
    <row r="132" spans="1:6" x14ac:dyDescent="0.2">
      <c r="A132" s="25" t="s">
        <v>6139</v>
      </c>
      <c r="B132" s="25" t="s">
        <v>6138</v>
      </c>
      <c r="C132" s="24">
        <v>254200</v>
      </c>
      <c r="D132" s="24">
        <v>254200</v>
      </c>
      <c r="E132" s="24">
        <f t="shared" si="3"/>
        <v>0</v>
      </c>
      <c r="F132" s="24"/>
    </row>
    <row r="133" spans="1:6" x14ac:dyDescent="0.2">
      <c r="A133" s="25" t="s">
        <v>6137</v>
      </c>
      <c r="B133" s="25" t="s">
        <v>6136</v>
      </c>
      <c r="C133" s="24">
        <v>26700</v>
      </c>
      <c r="D133" s="24">
        <v>26700</v>
      </c>
      <c r="E133" s="24">
        <f t="shared" si="3"/>
        <v>0</v>
      </c>
      <c r="F133" s="24"/>
    </row>
    <row r="134" spans="1:6" x14ac:dyDescent="0.2">
      <c r="A134" s="25" t="s">
        <v>6135</v>
      </c>
      <c r="B134" s="25" t="s">
        <v>6134</v>
      </c>
      <c r="C134" s="24">
        <v>191800</v>
      </c>
      <c r="D134" s="24">
        <v>191800</v>
      </c>
      <c r="E134" s="24">
        <f t="shared" si="3"/>
        <v>0</v>
      </c>
      <c r="F134" s="24"/>
    </row>
    <row r="135" spans="1:6" x14ac:dyDescent="0.2">
      <c r="A135" s="25" t="s">
        <v>6133</v>
      </c>
      <c r="B135" s="25" t="s">
        <v>6132</v>
      </c>
      <c r="C135" s="24">
        <v>32800</v>
      </c>
      <c r="D135" s="24">
        <v>32800</v>
      </c>
      <c r="E135" s="24">
        <f t="shared" si="3"/>
        <v>0</v>
      </c>
      <c r="F135" s="24"/>
    </row>
    <row r="136" spans="1:6" x14ac:dyDescent="0.2">
      <c r="A136" s="25" t="s">
        <v>6131</v>
      </c>
      <c r="B136" s="25" t="s">
        <v>6130</v>
      </c>
      <c r="C136" s="24">
        <v>4100</v>
      </c>
      <c r="D136" s="24">
        <v>4100</v>
      </c>
      <c r="E136" s="24">
        <f t="shared" ref="E136:E167" si="4">D136-C136</f>
        <v>0</v>
      </c>
      <c r="F136" s="24"/>
    </row>
    <row r="137" spans="1:6" x14ac:dyDescent="0.2">
      <c r="A137" s="25" t="s">
        <v>6129</v>
      </c>
      <c r="B137" s="25" t="s">
        <v>6128</v>
      </c>
      <c r="C137" s="24">
        <v>632800</v>
      </c>
      <c r="D137" s="24">
        <v>632800</v>
      </c>
      <c r="E137" s="24">
        <f t="shared" si="4"/>
        <v>0</v>
      </c>
      <c r="F137" s="24"/>
    </row>
    <row r="138" spans="1:6" x14ac:dyDescent="0.2">
      <c r="A138" s="25" t="s">
        <v>6127</v>
      </c>
      <c r="B138" s="25" t="s">
        <v>6126</v>
      </c>
      <c r="C138" s="24">
        <v>65100</v>
      </c>
      <c r="D138" s="24">
        <v>65100</v>
      </c>
      <c r="E138" s="24">
        <f t="shared" si="4"/>
        <v>0</v>
      </c>
      <c r="F138" s="24"/>
    </row>
    <row r="139" spans="1:6" x14ac:dyDescent="0.2">
      <c r="A139" s="25" t="s">
        <v>6125</v>
      </c>
      <c r="B139" s="25" t="s">
        <v>6124</v>
      </c>
      <c r="C139" s="24">
        <v>256434</v>
      </c>
      <c r="D139" s="24">
        <v>256434</v>
      </c>
      <c r="E139" s="24">
        <f t="shared" si="4"/>
        <v>0</v>
      </c>
      <c r="F139" s="24"/>
    </row>
    <row r="140" spans="1:6" x14ac:dyDescent="0.2">
      <c r="A140" s="25" t="s">
        <v>6123</v>
      </c>
      <c r="B140" s="25" t="s">
        <v>6122</v>
      </c>
      <c r="C140" s="24">
        <v>18000</v>
      </c>
      <c r="D140" s="24">
        <v>18000</v>
      </c>
      <c r="E140" s="24">
        <f t="shared" si="4"/>
        <v>0</v>
      </c>
      <c r="F140" s="24"/>
    </row>
    <row r="141" spans="1:6" x14ac:dyDescent="0.2">
      <c r="A141" s="25" t="s">
        <v>6121</v>
      </c>
      <c r="B141" s="25" t="s">
        <v>6120</v>
      </c>
      <c r="C141" s="24">
        <v>7500</v>
      </c>
      <c r="D141" s="24">
        <v>7500</v>
      </c>
      <c r="E141" s="24">
        <f t="shared" si="4"/>
        <v>0</v>
      </c>
      <c r="F141" s="24"/>
    </row>
    <row r="142" spans="1:6" x14ac:dyDescent="0.2">
      <c r="A142" s="25" t="s">
        <v>6119</v>
      </c>
      <c r="B142" s="25" t="s">
        <v>6118</v>
      </c>
      <c r="C142" s="24">
        <v>35500</v>
      </c>
      <c r="D142" s="24">
        <v>35500</v>
      </c>
      <c r="E142" s="24">
        <f t="shared" si="4"/>
        <v>0</v>
      </c>
      <c r="F142" s="24"/>
    </row>
    <row r="143" spans="1:6" x14ac:dyDescent="0.2">
      <c r="A143" s="25" t="s">
        <v>6117</v>
      </c>
      <c r="B143" s="25" t="s">
        <v>6116</v>
      </c>
      <c r="C143" s="24">
        <v>243800</v>
      </c>
      <c r="D143" s="24">
        <v>243800</v>
      </c>
      <c r="E143" s="24">
        <f t="shared" si="4"/>
        <v>0</v>
      </c>
      <c r="F143" s="24"/>
    </row>
    <row r="144" spans="1:6" x14ac:dyDescent="0.2">
      <c r="A144" s="25" t="s">
        <v>6115</v>
      </c>
      <c r="B144" s="25" t="s">
        <v>6114</v>
      </c>
      <c r="C144" s="24">
        <v>90000</v>
      </c>
      <c r="D144" s="24">
        <v>90000</v>
      </c>
      <c r="E144" s="24">
        <f t="shared" si="4"/>
        <v>0</v>
      </c>
      <c r="F144" s="24"/>
    </row>
    <row r="145" spans="1:6" x14ac:dyDescent="0.2">
      <c r="A145" s="25" t="s">
        <v>6113</v>
      </c>
      <c r="B145" s="25" t="s">
        <v>6112</v>
      </c>
      <c r="C145" s="24">
        <v>48900</v>
      </c>
      <c r="D145" s="24">
        <v>48900</v>
      </c>
      <c r="E145" s="24">
        <f t="shared" si="4"/>
        <v>0</v>
      </c>
      <c r="F145" s="24"/>
    </row>
    <row r="146" spans="1:6" x14ac:dyDescent="0.2">
      <c r="A146" s="25" t="s">
        <v>6111</v>
      </c>
      <c r="B146" s="25" t="s">
        <v>6110</v>
      </c>
      <c r="C146" s="24">
        <v>358500</v>
      </c>
      <c r="D146" s="24">
        <v>358500</v>
      </c>
      <c r="E146" s="24">
        <f t="shared" si="4"/>
        <v>0</v>
      </c>
      <c r="F146" s="24"/>
    </row>
    <row r="147" spans="1:6" x14ac:dyDescent="0.2">
      <c r="A147" s="25" t="s">
        <v>6109</v>
      </c>
      <c r="B147" s="25" t="s">
        <v>6108</v>
      </c>
      <c r="C147" s="24">
        <v>900500</v>
      </c>
      <c r="D147" s="24">
        <v>900500</v>
      </c>
      <c r="E147" s="24">
        <f t="shared" si="4"/>
        <v>0</v>
      </c>
      <c r="F147" s="24"/>
    </row>
    <row r="148" spans="1:6" x14ac:dyDescent="0.2">
      <c r="A148" s="25" t="s">
        <v>6107</v>
      </c>
      <c r="B148" s="25" t="s">
        <v>6106</v>
      </c>
      <c r="C148" s="24">
        <v>104500</v>
      </c>
      <c r="D148" s="24">
        <v>104500</v>
      </c>
      <c r="E148" s="24">
        <f t="shared" si="4"/>
        <v>0</v>
      </c>
      <c r="F148" s="24"/>
    </row>
    <row r="149" spans="1:6" x14ac:dyDescent="0.2">
      <c r="A149" s="25" t="s">
        <v>6105</v>
      </c>
      <c r="B149" s="25" t="s">
        <v>6104</v>
      </c>
      <c r="C149" s="24">
        <v>365100</v>
      </c>
      <c r="D149" s="24">
        <v>365100</v>
      </c>
      <c r="E149" s="24">
        <f t="shared" si="4"/>
        <v>0</v>
      </c>
      <c r="F149" s="24"/>
    </row>
    <row r="150" spans="1:6" x14ac:dyDescent="0.2">
      <c r="A150" s="25" t="s">
        <v>6103</v>
      </c>
      <c r="B150" s="25" t="s">
        <v>6102</v>
      </c>
      <c r="C150" s="24">
        <v>760300</v>
      </c>
      <c r="D150" s="24">
        <v>760300</v>
      </c>
      <c r="E150" s="24">
        <f t="shared" si="4"/>
        <v>0</v>
      </c>
      <c r="F150" s="24"/>
    </row>
    <row r="151" spans="1:6" x14ac:dyDescent="0.2">
      <c r="A151" s="25" t="s">
        <v>6101</v>
      </c>
      <c r="B151" s="25" t="s">
        <v>6100</v>
      </c>
      <c r="C151" s="24">
        <v>227100</v>
      </c>
      <c r="D151" s="24">
        <v>227100</v>
      </c>
      <c r="E151" s="24">
        <f t="shared" si="4"/>
        <v>0</v>
      </c>
      <c r="F151" s="24"/>
    </row>
    <row r="152" spans="1:6" x14ac:dyDescent="0.2">
      <c r="A152" s="25" t="s">
        <v>6099</v>
      </c>
      <c r="B152" s="25" t="s">
        <v>6098</v>
      </c>
      <c r="C152" s="24">
        <v>228400</v>
      </c>
      <c r="D152" s="24">
        <v>228400</v>
      </c>
      <c r="E152" s="24">
        <f t="shared" si="4"/>
        <v>0</v>
      </c>
      <c r="F152" s="24"/>
    </row>
    <row r="153" spans="1:6" x14ac:dyDescent="0.2">
      <c r="A153" s="25" t="s">
        <v>6097</v>
      </c>
      <c r="B153" s="25" t="s">
        <v>6096</v>
      </c>
      <c r="C153" s="24">
        <v>222200</v>
      </c>
      <c r="D153" s="24">
        <v>222200</v>
      </c>
      <c r="E153" s="24">
        <f t="shared" si="4"/>
        <v>0</v>
      </c>
      <c r="F153" s="24"/>
    </row>
    <row r="154" spans="1:6" x14ac:dyDescent="0.2">
      <c r="A154" s="25" t="s">
        <v>6095</v>
      </c>
      <c r="B154" s="25" t="s">
        <v>6094</v>
      </c>
      <c r="C154" s="24">
        <v>13600</v>
      </c>
      <c r="D154" s="24">
        <v>13600</v>
      </c>
      <c r="E154" s="24">
        <f t="shared" si="4"/>
        <v>0</v>
      </c>
      <c r="F154" s="24"/>
    </row>
    <row r="155" spans="1:6" x14ac:dyDescent="0.2">
      <c r="A155" s="25" t="s">
        <v>6093</v>
      </c>
      <c r="B155" s="25" t="s">
        <v>6092</v>
      </c>
      <c r="C155" s="24">
        <v>139300</v>
      </c>
      <c r="D155" s="24">
        <v>139300</v>
      </c>
      <c r="E155" s="24">
        <f t="shared" si="4"/>
        <v>0</v>
      </c>
      <c r="F155" s="24"/>
    </row>
    <row r="156" spans="1:6" x14ac:dyDescent="0.2">
      <c r="A156" s="25" t="s">
        <v>6091</v>
      </c>
      <c r="B156" s="25" t="s">
        <v>6090</v>
      </c>
      <c r="C156" s="24">
        <v>46300</v>
      </c>
      <c r="D156" s="24">
        <v>46300</v>
      </c>
      <c r="E156" s="24">
        <f t="shared" si="4"/>
        <v>0</v>
      </c>
      <c r="F156" s="24"/>
    </row>
    <row r="157" spans="1:6" x14ac:dyDescent="0.2">
      <c r="A157" s="25" t="s">
        <v>6089</v>
      </c>
      <c r="B157" s="25" t="s">
        <v>6088</v>
      </c>
      <c r="C157" s="24">
        <v>36500</v>
      </c>
      <c r="D157" s="24">
        <v>36500</v>
      </c>
      <c r="E157" s="24">
        <f t="shared" si="4"/>
        <v>0</v>
      </c>
      <c r="F157" s="24"/>
    </row>
    <row r="158" spans="1:6" x14ac:dyDescent="0.2">
      <c r="A158" s="25" t="s">
        <v>6087</v>
      </c>
      <c r="B158" s="25" t="s">
        <v>6086</v>
      </c>
      <c r="C158" s="24">
        <v>14300</v>
      </c>
      <c r="D158" s="24">
        <v>14300</v>
      </c>
      <c r="E158" s="24">
        <f t="shared" si="4"/>
        <v>0</v>
      </c>
      <c r="F158" s="24"/>
    </row>
    <row r="159" spans="1:6" x14ac:dyDescent="0.2">
      <c r="A159" s="25" t="s">
        <v>6085</v>
      </c>
      <c r="B159" s="25" t="s">
        <v>6084</v>
      </c>
      <c r="C159" s="24">
        <v>9100</v>
      </c>
      <c r="D159" s="24">
        <v>9100</v>
      </c>
      <c r="E159" s="24">
        <f t="shared" si="4"/>
        <v>0</v>
      </c>
      <c r="F159" s="24"/>
    </row>
    <row r="160" spans="1:6" x14ac:dyDescent="0.2">
      <c r="A160" s="25" t="s">
        <v>6083</v>
      </c>
      <c r="B160" s="25" t="s">
        <v>6082</v>
      </c>
      <c r="C160" s="24">
        <v>8700</v>
      </c>
      <c r="D160" s="24">
        <v>8700</v>
      </c>
      <c r="E160" s="24">
        <f t="shared" si="4"/>
        <v>0</v>
      </c>
      <c r="F160" s="24"/>
    </row>
    <row r="161" spans="1:6" x14ac:dyDescent="0.2">
      <c r="A161" s="25" t="s">
        <v>6081</v>
      </c>
      <c r="B161" s="25" t="s">
        <v>6080</v>
      </c>
      <c r="C161" s="24">
        <v>10300</v>
      </c>
      <c r="D161" s="24">
        <v>10300</v>
      </c>
      <c r="E161" s="24">
        <f t="shared" si="4"/>
        <v>0</v>
      </c>
      <c r="F161" s="24"/>
    </row>
    <row r="162" spans="1:6" x14ac:dyDescent="0.2">
      <c r="A162" s="25" t="s">
        <v>6079</v>
      </c>
      <c r="B162" s="25" t="s">
        <v>6078</v>
      </c>
      <c r="C162" s="24">
        <v>13900</v>
      </c>
      <c r="D162" s="24">
        <v>13900</v>
      </c>
      <c r="E162" s="24">
        <f t="shared" si="4"/>
        <v>0</v>
      </c>
      <c r="F162" s="24"/>
    </row>
    <row r="163" spans="1:6" x14ac:dyDescent="0.2">
      <c r="A163" s="25" t="s">
        <v>6077</v>
      </c>
      <c r="B163" s="25" t="s">
        <v>6076</v>
      </c>
      <c r="C163" s="24">
        <v>11900</v>
      </c>
      <c r="D163" s="24">
        <v>11900</v>
      </c>
      <c r="E163" s="24">
        <f t="shared" si="4"/>
        <v>0</v>
      </c>
      <c r="F163" s="24"/>
    </row>
    <row r="164" spans="1:6" x14ac:dyDescent="0.2">
      <c r="A164" s="25" t="s">
        <v>6075</v>
      </c>
      <c r="B164" s="25" t="s">
        <v>6074</v>
      </c>
      <c r="C164" s="24">
        <v>12000</v>
      </c>
      <c r="D164" s="24">
        <v>12000</v>
      </c>
      <c r="E164" s="24">
        <f t="shared" si="4"/>
        <v>0</v>
      </c>
      <c r="F164" s="24"/>
    </row>
    <row r="165" spans="1:6" x14ac:dyDescent="0.2">
      <c r="A165" s="25" t="s">
        <v>6073</v>
      </c>
      <c r="B165" s="25" t="s">
        <v>6072</v>
      </c>
      <c r="C165" s="24">
        <v>11100</v>
      </c>
      <c r="D165" s="24">
        <v>11100</v>
      </c>
      <c r="E165" s="24">
        <f t="shared" si="4"/>
        <v>0</v>
      </c>
      <c r="F165" s="24"/>
    </row>
    <row r="166" spans="1:6" x14ac:dyDescent="0.2">
      <c r="A166" s="25" t="s">
        <v>6071</v>
      </c>
      <c r="B166" s="25" t="s">
        <v>6070</v>
      </c>
      <c r="C166" s="24">
        <v>12000</v>
      </c>
      <c r="D166" s="24">
        <v>12000</v>
      </c>
      <c r="E166" s="24">
        <f t="shared" si="4"/>
        <v>0</v>
      </c>
      <c r="F166" s="24"/>
    </row>
    <row r="167" spans="1:6" x14ac:dyDescent="0.2">
      <c r="A167" s="25" t="s">
        <v>6069</v>
      </c>
      <c r="B167" s="25" t="s">
        <v>6068</v>
      </c>
      <c r="C167" s="24">
        <v>17500</v>
      </c>
      <c r="D167" s="24">
        <v>17500</v>
      </c>
      <c r="E167" s="24">
        <f t="shared" si="4"/>
        <v>0</v>
      </c>
      <c r="F167" s="24"/>
    </row>
    <row r="168" spans="1:6" x14ac:dyDescent="0.2">
      <c r="A168" s="25" t="s">
        <v>6067</v>
      </c>
      <c r="B168" s="25" t="s">
        <v>6066</v>
      </c>
      <c r="C168" s="24">
        <v>14000</v>
      </c>
      <c r="D168" s="24">
        <v>14000</v>
      </c>
      <c r="E168" s="24">
        <f t="shared" ref="E168:E199" si="5">D168-C168</f>
        <v>0</v>
      </c>
      <c r="F168" s="24"/>
    </row>
    <row r="169" spans="1:6" x14ac:dyDescent="0.2">
      <c r="A169" s="25" t="s">
        <v>6065</v>
      </c>
      <c r="B169" s="25" t="s">
        <v>6064</v>
      </c>
      <c r="C169" s="24">
        <v>3800</v>
      </c>
      <c r="D169" s="24">
        <v>3800</v>
      </c>
      <c r="E169" s="24">
        <f t="shared" si="5"/>
        <v>0</v>
      </c>
      <c r="F169" s="24"/>
    </row>
    <row r="170" spans="1:6" x14ac:dyDescent="0.2">
      <c r="A170" s="25" t="s">
        <v>6063</v>
      </c>
      <c r="B170" s="25" t="s">
        <v>6062</v>
      </c>
      <c r="C170" s="24">
        <v>19400</v>
      </c>
      <c r="D170" s="24">
        <v>19400</v>
      </c>
      <c r="E170" s="24">
        <f t="shared" si="5"/>
        <v>0</v>
      </c>
      <c r="F170" s="24"/>
    </row>
    <row r="171" spans="1:6" x14ac:dyDescent="0.2">
      <c r="A171" s="25" t="s">
        <v>6061</v>
      </c>
      <c r="B171" s="25" t="s">
        <v>6060</v>
      </c>
      <c r="C171" s="24">
        <v>39800</v>
      </c>
      <c r="D171" s="24">
        <v>39800</v>
      </c>
      <c r="E171" s="24">
        <f t="shared" si="5"/>
        <v>0</v>
      </c>
      <c r="F171" s="24"/>
    </row>
    <row r="172" spans="1:6" x14ac:dyDescent="0.2">
      <c r="A172" s="25" t="s">
        <v>6059</v>
      </c>
      <c r="B172" s="25" t="s">
        <v>6058</v>
      </c>
      <c r="C172" s="24">
        <v>9300</v>
      </c>
      <c r="D172" s="24">
        <v>9300</v>
      </c>
      <c r="E172" s="24">
        <f t="shared" si="5"/>
        <v>0</v>
      </c>
      <c r="F172" s="24"/>
    </row>
    <row r="173" spans="1:6" x14ac:dyDescent="0.2">
      <c r="A173" s="25" t="s">
        <v>6057</v>
      </c>
      <c r="B173" s="25" t="s">
        <v>6033</v>
      </c>
      <c r="C173" s="24">
        <v>23500</v>
      </c>
      <c r="D173" s="24">
        <v>23500</v>
      </c>
      <c r="E173" s="24">
        <f t="shared" si="5"/>
        <v>0</v>
      </c>
      <c r="F173" s="24"/>
    </row>
    <row r="174" spans="1:6" x14ac:dyDescent="0.2">
      <c r="A174" s="25" t="s">
        <v>6056</v>
      </c>
      <c r="B174" s="25" t="s">
        <v>6055</v>
      </c>
      <c r="C174" s="24">
        <v>34000</v>
      </c>
      <c r="D174" s="24">
        <v>34000</v>
      </c>
      <c r="E174" s="24">
        <f t="shared" si="5"/>
        <v>0</v>
      </c>
      <c r="F174" s="24"/>
    </row>
    <row r="175" spans="1:6" x14ac:dyDescent="0.2">
      <c r="A175" s="25" t="s">
        <v>6054</v>
      </c>
      <c r="B175" s="25" t="s">
        <v>6053</v>
      </c>
      <c r="C175" s="24">
        <v>34300</v>
      </c>
      <c r="D175" s="24">
        <v>34300</v>
      </c>
      <c r="E175" s="24">
        <f t="shared" si="5"/>
        <v>0</v>
      </c>
      <c r="F175" s="24"/>
    </row>
    <row r="176" spans="1:6" x14ac:dyDescent="0.2">
      <c r="A176" s="25" t="s">
        <v>6052</v>
      </c>
      <c r="B176" s="25" t="s">
        <v>6051</v>
      </c>
      <c r="C176" s="24">
        <v>6800</v>
      </c>
      <c r="D176" s="24">
        <v>6800</v>
      </c>
      <c r="E176" s="24">
        <f t="shared" si="5"/>
        <v>0</v>
      </c>
      <c r="F176" s="24"/>
    </row>
    <row r="177" spans="1:6" x14ac:dyDescent="0.2">
      <c r="A177" s="25" t="s">
        <v>6050</v>
      </c>
      <c r="B177" s="25" t="s">
        <v>6049</v>
      </c>
      <c r="C177" s="24">
        <v>2300</v>
      </c>
      <c r="D177" s="24">
        <v>2300</v>
      </c>
      <c r="E177" s="24">
        <f t="shared" si="5"/>
        <v>0</v>
      </c>
      <c r="F177" s="24"/>
    </row>
    <row r="178" spans="1:6" x14ac:dyDescent="0.2">
      <c r="A178" s="25" t="s">
        <v>6048</v>
      </c>
      <c r="B178" s="25" t="s">
        <v>6047</v>
      </c>
      <c r="C178" s="24">
        <v>3800</v>
      </c>
      <c r="D178" s="24">
        <v>3800</v>
      </c>
      <c r="E178" s="24">
        <f t="shared" si="5"/>
        <v>0</v>
      </c>
      <c r="F178" s="24"/>
    </row>
    <row r="179" spans="1:6" x14ac:dyDescent="0.2">
      <c r="A179" s="25" t="s">
        <v>6046</v>
      </c>
      <c r="B179" s="25" t="s">
        <v>6045</v>
      </c>
      <c r="C179" s="24">
        <v>3700</v>
      </c>
      <c r="D179" s="24">
        <v>3700</v>
      </c>
      <c r="E179" s="24">
        <f t="shared" si="5"/>
        <v>0</v>
      </c>
      <c r="F179" s="24"/>
    </row>
    <row r="180" spans="1:6" x14ac:dyDescent="0.2">
      <c r="A180" s="25" t="s">
        <v>6044</v>
      </c>
      <c r="B180" s="25" t="s">
        <v>6043</v>
      </c>
      <c r="C180" s="24">
        <v>2500</v>
      </c>
      <c r="D180" s="24">
        <v>2500</v>
      </c>
      <c r="E180" s="24">
        <f t="shared" si="5"/>
        <v>0</v>
      </c>
      <c r="F180" s="24"/>
    </row>
    <row r="181" spans="1:6" x14ac:dyDescent="0.2">
      <c r="A181" s="25" t="s">
        <v>6042</v>
      </c>
      <c r="B181" s="25" t="s">
        <v>6041</v>
      </c>
      <c r="C181" s="24">
        <v>14800</v>
      </c>
      <c r="D181" s="24">
        <v>14800</v>
      </c>
      <c r="E181" s="24">
        <f t="shared" si="5"/>
        <v>0</v>
      </c>
      <c r="F181" s="24"/>
    </row>
    <row r="182" spans="1:6" x14ac:dyDescent="0.2">
      <c r="A182" s="25" t="s">
        <v>6040</v>
      </c>
      <c r="B182" s="25" t="s">
        <v>6039</v>
      </c>
      <c r="C182" s="24">
        <v>1200</v>
      </c>
      <c r="D182" s="24">
        <v>1200</v>
      </c>
      <c r="E182" s="24">
        <f t="shared" si="5"/>
        <v>0</v>
      </c>
      <c r="F182" s="24"/>
    </row>
    <row r="183" spans="1:6" x14ac:dyDescent="0.2">
      <c r="A183" s="25" t="s">
        <v>6038</v>
      </c>
      <c r="B183" s="25" t="s">
        <v>6037</v>
      </c>
      <c r="C183" s="24">
        <v>30600</v>
      </c>
      <c r="D183" s="24">
        <v>30600</v>
      </c>
      <c r="E183" s="24">
        <f t="shared" si="5"/>
        <v>0</v>
      </c>
      <c r="F183" s="24"/>
    </row>
    <row r="184" spans="1:6" x14ac:dyDescent="0.2">
      <c r="A184" s="25" t="s">
        <v>6036</v>
      </c>
      <c r="B184" s="25" t="s">
        <v>6035</v>
      </c>
      <c r="C184" s="24">
        <v>7500</v>
      </c>
      <c r="D184" s="24">
        <v>7500</v>
      </c>
      <c r="E184" s="24">
        <f t="shared" si="5"/>
        <v>0</v>
      </c>
      <c r="F184" s="24"/>
    </row>
    <row r="185" spans="1:6" x14ac:dyDescent="0.2">
      <c r="A185" s="25" t="s">
        <v>6034</v>
      </c>
      <c r="B185" s="25" t="s">
        <v>6033</v>
      </c>
      <c r="C185" s="24">
        <v>18300</v>
      </c>
      <c r="D185" s="24">
        <v>18300</v>
      </c>
      <c r="E185" s="24">
        <f t="shared" si="5"/>
        <v>0</v>
      </c>
      <c r="F185" s="24"/>
    </row>
    <row r="186" spans="1:6" x14ac:dyDescent="0.2">
      <c r="A186" s="25" t="s">
        <v>6032</v>
      </c>
      <c r="B186" s="25" t="s">
        <v>6031</v>
      </c>
      <c r="C186" s="24">
        <v>6700</v>
      </c>
      <c r="D186" s="24">
        <v>6700</v>
      </c>
      <c r="E186" s="24">
        <f t="shared" si="5"/>
        <v>0</v>
      </c>
      <c r="F186" s="24"/>
    </row>
    <row r="187" spans="1:6" x14ac:dyDescent="0.2">
      <c r="A187" s="25" t="s">
        <v>6030</v>
      </c>
      <c r="B187" s="25" t="s">
        <v>6029</v>
      </c>
      <c r="C187" s="24">
        <v>38100</v>
      </c>
      <c r="D187" s="24">
        <v>38100</v>
      </c>
      <c r="E187" s="24">
        <f t="shared" si="5"/>
        <v>0</v>
      </c>
      <c r="F187" s="24"/>
    </row>
    <row r="188" spans="1:6" x14ac:dyDescent="0.2">
      <c r="A188" s="25" t="s">
        <v>6028</v>
      </c>
      <c r="B188" s="25" t="s">
        <v>6027</v>
      </c>
      <c r="C188" s="24">
        <v>28200</v>
      </c>
      <c r="D188" s="24">
        <v>28200</v>
      </c>
      <c r="E188" s="24">
        <f t="shared" si="5"/>
        <v>0</v>
      </c>
      <c r="F188" s="24"/>
    </row>
    <row r="189" spans="1:6" x14ac:dyDescent="0.2">
      <c r="A189" s="25" t="s">
        <v>6026</v>
      </c>
      <c r="B189" s="25" t="s">
        <v>6025</v>
      </c>
      <c r="C189" s="24">
        <v>661600</v>
      </c>
      <c r="D189" s="24">
        <v>661600</v>
      </c>
      <c r="E189" s="24">
        <f t="shared" si="5"/>
        <v>0</v>
      </c>
      <c r="F189" s="24"/>
    </row>
    <row r="190" spans="1:6" x14ac:dyDescent="0.2">
      <c r="A190" s="25" t="s">
        <v>6024</v>
      </c>
      <c r="B190" s="25" t="s">
        <v>6023</v>
      </c>
      <c r="C190" s="24">
        <v>13300</v>
      </c>
      <c r="D190" s="24">
        <v>13300</v>
      </c>
      <c r="E190" s="24">
        <f t="shared" si="5"/>
        <v>0</v>
      </c>
      <c r="F190" s="24"/>
    </row>
    <row r="191" spans="1:6" x14ac:dyDescent="0.2">
      <c r="A191" s="25" t="s">
        <v>6022</v>
      </c>
      <c r="B191" s="25" t="s">
        <v>6021</v>
      </c>
      <c r="C191" s="24">
        <v>20700</v>
      </c>
      <c r="D191" s="24">
        <v>20700</v>
      </c>
      <c r="E191" s="24">
        <f t="shared" si="5"/>
        <v>0</v>
      </c>
      <c r="F191" s="24"/>
    </row>
    <row r="192" spans="1:6" x14ac:dyDescent="0.2">
      <c r="A192" s="25" t="s">
        <v>6020</v>
      </c>
      <c r="B192" s="25" t="s">
        <v>6019</v>
      </c>
      <c r="C192" s="24">
        <v>131700</v>
      </c>
      <c r="D192" s="24">
        <v>131700</v>
      </c>
      <c r="E192" s="24">
        <f t="shared" si="5"/>
        <v>0</v>
      </c>
      <c r="F192" s="24"/>
    </row>
    <row r="193" spans="1:6" x14ac:dyDescent="0.2">
      <c r="A193" s="25" t="s">
        <v>6018</v>
      </c>
      <c r="B193" s="25" t="s">
        <v>6017</v>
      </c>
      <c r="C193" s="24">
        <v>465800</v>
      </c>
      <c r="D193" s="24">
        <v>465800</v>
      </c>
      <c r="E193" s="24">
        <f t="shared" si="5"/>
        <v>0</v>
      </c>
      <c r="F193" s="24"/>
    </row>
    <row r="194" spans="1:6" x14ac:dyDescent="0.2">
      <c r="A194" s="25" t="s">
        <v>6016</v>
      </c>
      <c r="B194" s="25" t="s">
        <v>6015</v>
      </c>
      <c r="C194" s="24">
        <v>30200</v>
      </c>
      <c r="D194" s="24">
        <v>30200</v>
      </c>
      <c r="E194" s="24">
        <f t="shared" si="5"/>
        <v>0</v>
      </c>
      <c r="F194" s="24"/>
    </row>
    <row r="195" spans="1:6" x14ac:dyDescent="0.2">
      <c r="A195" s="25" t="s">
        <v>6014</v>
      </c>
      <c r="B195" s="25" t="s">
        <v>6013</v>
      </c>
      <c r="C195" s="24">
        <v>47300</v>
      </c>
      <c r="D195" s="24">
        <v>47300</v>
      </c>
      <c r="E195" s="24">
        <f t="shared" si="5"/>
        <v>0</v>
      </c>
      <c r="F195" s="24"/>
    </row>
    <row r="196" spans="1:6" x14ac:dyDescent="0.2">
      <c r="A196" s="25" t="s">
        <v>6012</v>
      </c>
      <c r="B196" s="25" t="s">
        <v>6011</v>
      </c>
      <c r="C196" s="24">
        <v>5300</v>
      </c>
      <c r="D196" s="24">
        <v>5300</v>
      </c>
      <c r="E196" s="24">
        <f t="shared" si="5"/>
        <v>0</v>
      </c>
      <c r="F196" s="24"/>
    </row>
    <row r="197" spans="1:6" x14ac:dyDescent="0.2">
      <c r="A197" s="25" t="s">
        <v>6010</v>
      </c>
      <c r="B197" s="25" t="s">
        <v>6009</v>
      </c>
      <c r="C197" s="24">
        <v>81200</v>
      </c>
      <c r="D197" s="24">
        <v>81200</v>
      </c>
      <c r="E197" s="24">
        <f t="shared" si="5"/>
        <v>0</v>
      </c>
      <c r="F197" s="24"/>
    </row>
    <row r="198" spans="1:6" x14ac:dyDescent="0.2">
      <c r="A198" s="25" t="s">
        <v>6008</v>
      </c>
      <c r="B198" s="25" t="s">
        <v>6007</v>
      </c>
      <c r="C198" s="24">
        <v>510154.62</v>
      </c>
      <c r="D198" s="24">
        <v>510154.62</v>
      </c>
      <c r="E198" s="24">
        <f t="shared" si="5"/>
        <v>0</v>
      </c>
      <c r="F198" s="24"/>
    </row>
    <row r="199" spans="1:6" x14ac:dyDescent="0.2">
      <c r="A199" s="25" t="s">
        <v>6006</v>
      </c>
      <c r="B199" s="25" t="s">
        <v>6005</v>
      </c>
      <c r="C199" s="24">
        <v>189259.03</v>
      </c>
      <c r="D199" s="24">
        <v>189259.03</v>
      </c>
      <c r="E199" s="24">
        <f t="shared" si="5"/>
        <v>0</v>
      </c>
      <c r="F199" s="24"/>
    </row>
    <row r="200" spans="1:6" x14ac:dyDescent="0.2">
      <c r="A200" s="25" t="s">
        <v>6004</v>
      </c>
      <c r="B200" s="25" t="s">
        <v>6003</v>
      </c>
      <c r="C200" s="24">
        <v>5394602</v>
      </c>
      <c r="D200" s="24">
        <v>5394602</v>
      </c>
      <c r="E200" s="24">
        <f t="shared" ref="E200:E207" si="6">D200-C200</f>
        <v>0</v>
      </c>
      <c r="F200" s="24"/>
    </row>
    <row r="201" spans="1:6" x14ac:dyDescent="0.2">
      <c r="A201" s="25" t="s">
        <v>6002</v>
      </c>
      <c r="B201" s="25" t="s">
        <v>6001</v>
      </c>
      <c r="C201" s="24">
        <v>0</v>
      </c>
      <c r="D201" s="24">
        <v>589807.19999999995</v>
      </c>
      <c r="E201" s="24">
        <f t="shared" si="6"/>
        <v>589807.19999999995</v>
      </c>
      <c r="F201" s="24"/>
    </row>
    <row r="202" spans="1:6" x14ac:dyDescent="0.2">
      <c r="A202" s="25" t="s">
        <v>6000</v>
      </c>
      <c r="B202" s="25" t="s">
        <v>5999</v>
      </c>
      <c r="C202" s="24">
        <v>4595577.93</v>
      </c>
      <c r="D202" s="24">
        <v>4595577.93</v>
      </c>
      <c r="E202" s="24">
        <f t="shared" si="6"/>
        <v>0</v>
      </c>
      <c r="F202" s="24"/>
    </row>
    <row r="203" spans="1:6" x14ac:dyDescent="0.2">
      <c r="A203" s="25" t="s">
        <v>5998</v>
      </c>
      <c r="B203" s="25" t="s">
        <v>5997</v>
      </c>
      <c r="C203" s="24">
        <v>68432.100000000006</v>
      </c>
      <c r="D203" s="24">
        <v>68432.100000000006</v>
      </c>
      <c r="E203" s="24">
        <f t="shared" si="6"/>
        <v>0</v>
      </c>
      <c r="F203" s="24"/>
    </row>
    <row r="204" spans="1:6" x14ac:dyDescent="0.2">
      <c r="A204" s="25" t="s">
        <v>5996</v>
      </c>
      <c r="B204" s="25" t="s">
        <v>5995</v>
      </c>
      <c r="C204" s="24">
        <v>6415303.2800000003</v>
      </c>
      <c r="D204" s="24">
        <v>6415303.2800000003</v>
      </c>
      <c r="E204" s="24">
        <f t="shared" si="6"/>
        <v>0</v>
      </c>
      <c r="F204" s="24"/>
    </row>
    <row r="205" spans="1:6" x14ac:dyDescent="0.2">
      <c r="A205" s="25" t="s">
        <v>5994</v>
      </c>
      <c r="B205" s="25" t="s">
        <v>5993</v>
      </c>
      <c r="C205" s="24">
        <v>749124.03</v>
      </c>
      <c r="D205" s="24">
        <v>749124.03</v>
      </c>
      <c r="E205" s="24">
        <f t="shared" si="6"/>
        <v>0</v>
      </c>
      <c r="F205" s="24"/>
    </row>
    <row r="206" spans="1:6" x14ac:dyDescent="0.2">
      <c r="A206" s="25" t="s">
        <v>5992</v>
      </c>
      <c r="B206" s="25" t="s">
        <v>5991</v>
      </c>
      <c r="C206" s="24">
        <v>1303152.22</v>
      </c>
      <c r="D206" s="24">
        <v>1303152.22</v>
      </c>
      <c r="E206" s="24">
        <f t="shared" si="6"/>
        <v>0</v>
      </c>
      <c r="F206" s="24"/>
    </row>
    <row r="207" spans="1:6" x14ac:dyDescent="0.2">
      <c r="A207" s="25" t="s">
        <v>5990</v>
      </c>
      <c r="B207" s="25" t="s">
        <v>5989</v>
      </c>
      <c r="C207" s="24">
        <v>245594.04</v>
      </c>
      <c r="D207" s="24">
        <v>245594.04</v>
      </c>
      <c r="E207" s="24">
        <f t="shared" si="6"/>
        <v>0</v>
      </c>
      <c r="F207" s="24"/>
    </row>
    <row r="208" spans="1:6" x14ac:dyDescent="0.2">
      <c r="A208" s="81"/>
      <c r="B208" s="81" t="s">
        <v>381</v>
      </c>
      <c r="C208" s="51">
        <f>SUM(C8:C207)</f>
        <v>60565276.82</v>
      </c>
      <c r="D208" s="51">
        <f>SUM(D8:D207)</f>
        <v>69034958.590000004</v>
      </c>
      <c r="E208" s="51">
        <f>SUM(E8:E207)</f>
        <v>8469681.7699999996</v>
      </c>
      <c r="F208" s="51"/>
    </row>
    <row r="209" spans="1:6" x14ac:dyDescent="0.2">
      <c r="A209" s="37"/>
      <c r="B209" s="37"/>
      <c r="C209" s="36"/>
      <c r="D209" s="36"/>
      <c r="E209" s="36"/>
      <c r="F209" s="37"/>
    </row>
    <row r="210" spans="1:6" x14ac:dyDescent="0.2">
      <c r="A210" s="37"/>
      <c r="B210" s="37"/>
      <c r="C210" s="36"/>
      <c r="D210" s="36"/>
      <c r="E210" s="36"/>
      <c r="F210" s="37"/>
    </row>
    <row r="211" spans="1:6" ht="11.25" customHeight="1" x14ac:dyDescent="0.2">
      <c r="A211" s="35" t="s">
        <v>380</v>
      </c>
      <c r="B211" s="37"/>
      <c r="C211" s="121"/>
      <c r="D211" s="121"/>
      <c r="E211" s="121"/>
      <c r="F211" s="89" t="s">
        <v>302</v>
      </c>
    </row>
    <row r="212" spans="1:6" ht="12.75" customHeight="1" x14ac:dyDescent="0.2">
      <c r="A212" s="108"/>
      <c r="B212" s="108"/>
      <c r="C212" s="33"/>
    </row>
    <row r="213" spans="1:6" ht="15" customHeight="1" x14ac:dyDescent="0.2">
      <c r="A213" s="30" t="s">
        <v>102</v>
      </c>
      <c r="B213" s="29" t="s">
        <v>101</v>
      </c>
      <c r="C213" s="120" t="s">
        <v>301</v>
      </c>
      <c r="D213" s="120" t="s">
        <v>300</v>
      </c>
      <c r="E213" s="120" t="s">
        <v>299</v>
      </c>
      <c r="F213" s="119" t="s">
        <v>298</v>
      </c>
    </row>
    <row r="214" spans="1:6" x14ac:dyDescent="0.2">
      <c r="A214" s="25" t="s">
        <v>5988</v>
      </c>
      <c r="B214" s="82" t="s">
        <v>5987</v>
      </c>
      <c r="C214" s="83">
        <v>326834.56</v>
      </c>
      <c r="D214" s="83">
        <v>388889.19</v>
      </c>
      <c r="E214" s="83">
        <f t="shared" ref="E214:E245" si="7">D214-C214</f>
        <v>62054.630000000005</v>
      </c>
      <c r="F214" s="82"/>
    </row>
    <row r="215" spans="1:6" x14ac:dyDescent="0.2">
      <c r="A215" s="25" t="s">
        <v>5986</v>
      </c>
      <c r="B215" s="82" t="s">
        <v>5985</v>
      </c>
      <c r="C215" s="83">
        <v>110174.87</v>
      </c>
      <c r="D215" s="83">
        <v>110174.87</v>
      </c>
      <c r="E215" s="83">
        <f t="shared" si="7"/>
        <v>0</v>
      </c>
      <c r="F215" s="82"/>
    </row>
    <row r="216" spans="1:6" x14ac:dyDescent="0.2">
      <c r="A216" s="25" t="s">
        <v>5984</v>
      </c>
      <c r="B216" s="82" t="s">
        <v>5983</v>
      </c>
      <c r="C216" s="83">
        <v>962857.44</v>
      </c>
      <c r="D216" s="83">
        <v>1075883.48</v>
      </c>
      <c r="E216" s="83">
        <f t="shared" si="7"/>
        <v>113026.04000000004</v>
      </c>
      <c r="F216" s="82"/>
    </row>
    <row r="217" spans="1:6" x14ac:dyDescent="0.2">
      <c r="A217" s="25" t="s">
        <v>5982</v>
      </c>
      <c r="B217" s="82" t="s">
        <v>5981</v>
      </c>
      <c r="C217" s="83">
        <v>19000.009999999998</v>
      </c>
      <c r="D217" s="83">
        <v>19000.009999999998</v>
      </c>
      <c r="E217" s="83">
        <f t="shared" si="7"/>
        <v>0</v>
      </c>
      <c r="F217" s="82"/>
    </row>
    <row r="218" spans="1:6" x14ac:dyDescent="0.2">
      <c r="A218" s="25" t="s">
        <v>5980</v>
      </c>
      <c r="B218" s="82" t="s">
        <v>5979</v>
      </c>
      <c r="C218" s="83">
        <v>309633.75</v>
      </c>
      <c r="D218" s="83">
        <v>309633.75</v>
      </c>
      <c r="E218" s="83">
        <f t="shared" si="7"/>
        <v>0</v>
      </c>
      <c r="F218" s="82"/>
    </row>
    <row r="219" spans="1:6" x14ac:dyDescent="0.2">
      <c r="A219" s="25" t="s">
        <v>5978</v>
      </c>
      <c r="B219" s="82" t="s">
        <v>5977</v>
      </c>
      <c r="C219" s="83">
        <v>6407.08</v>
      </c>
      <c r="D219" s="83">
        <v>6407.08</v>
      </c>
      <c r="E219" s="83">
        <f t="shared" si="7"/>
        <v>0</v>
      </c>
      <c r="F219" s="82"/>
    </row>
    <row r="220" spans="1:6" x14ac:dyDescent="0.2">
      <c r="A220" s="25" t="s">
        <v>5976</v>
      </c>
      <c r="B220" s="82" t="s">
        <v>368</v>
      </c>
      <c r="C220" s="83">
        <v>10428.200000000001</v>
      </c>
      <c r="D220" s="83">
        <v>10428.200000000001</v>
      </c>
      <c r="E220" s="83">
        <f t="shared" si="7"/>
        <v>0</v>
      </c>
      <c r="F220" s="82"/>
    </row>
    <row r="221" spans="1:6" x14ac:dyDescent="0.2">
      <c r="A221" s="25" t="s">
        <v>5975</v>
      </c>
      <c r="B221" s="82" t="s">
        <v>5974</v>
      </c>
      <c r="C221" s="83">
        <v>107280.49</v>
      </c>
      <c r="D221" s="83">
        <v>467142.94</v>
      </c>
      <c r="E221" s="83">
        <f t="shared" si="7"/>
        <v>359862.45</v>
      </c>
      <c r="F221" s="82"/>
    </row>
    <row r="222" spans="1:6" x14ac:dyDescent="0.2">
      <c r="A222" s="25" t="s">
        <v>5973</v>
      </c>
      <c r="B222" s="82" t="s">
        <v>4543</v>
      </c>
      <c r="C222" s="83">
        <v>2684444.63</v>
      </c>
      <c r="D222" s="83">
        <v>3058790.49</v>
      </c>
      <c r="E222" s="83">
        <f t="shared" si="7"/>
        <v>374345.86000000034</v>
      </c>
      <c r="F222" s="82"/>
    </row>
    <row r="223" spans="1:6" x14ac:dyDescent="0.2">
      <c r="A223" s="25" t="s">
        <v>5972</v>
      </c>
      <c r="B223" s="82" t="s">
        <v>5971</v>
      </c>
      <c r="C223" s="83">
        <v>1421966.23</v>
      </c>
      <c r="D223" s="83">
        <v>1421966.23</v>
      </c>
      <c r="E223" s="83">
        <f t="shared" si="7"/>
        <v>0</v>
      </c>
      <c r="F223" s="82"/>
    </row>
    <row r="224" spans="1:6" x14ac:dyDescent="0.2">
      <c r="A224" s="25" t="s">
        <v>5970</v>
      </c>
      <c r="B224" s="82" t="s">
        <v>5969</v>
      </c>
      <c r="C224" s="83">
        <v>120016.91</v>
      </c>
      <c r="D224" s="83">
        <v>120016.91</v>
      </c>
      <c r="E224" s="83">
        <f t="shared" si="7"/>
        <v>0</v>
      </c>
      <c r="F224" s="82"/>
    </row>
    <row r="225" spans="1:6" x14ac:dyDescent="0.2">
      <c r="A225" s="25" t="s">
        <v>5968</v>
      </c>
      <c r="B225" s="82" t="s">
        <v>5967</v>
      </c>
      <c r="C225" s="83">
        <v>85448.42</v>
      </c>
      <c r="D225" s="83">
        <v>85448.42</v>
      </c>
      <c r="E225" s="83">
        <f t="shared" si="7"/>
        <v>0</v>
      </c>
      <c r="F225" s="82"/>
    </row>
    <row r="226" spans="1:6" x14ac:dyDescent="0.2">
      <c r="A226" s="25" t="s">
        <v>5966</v>
      </c>
      <c r="B226" s="82" t="s">
        <v>5965</v>
      </c>
      <c r="C226" s="83">
        <v>260529.93</v>
      </c>
      <c r="D226" s="83">
        <v>291269.93</v>
      </c>
      <c r="E226" s="83">
        <f t="shared" si="7"/>
        <v>30740</v>
      </c>
      <c r="F226" s="82"/>
    </row>
    <row r="227" spans="1:6" x14ac:dyDescent="0.2">
      <c r="A227" s="25" t="s">
        <v>5964</v>
      </c>
      <c r="B227" s="82" t="s">
        <v>5963</v>
      </c>
      <c r="C227" s="83">
        <v>564666.13</v>
      </c>
      <c r="D227" s="83">
        <v>660999.93999999994</v>
      </c>
      <c r="E227" s="83">
        <f t="shared" si="7"/>
        <v>96333.809999999939</v>
      </c>
      <c r="F227" s="82"/>
    </row>
    <row r="228" spans="1:6" x14ac:dyDescent="0.2">
      <c r="A228" s="25" t="s">
        <v>5962</v>
      </c>
      <c r="B228" s="82" t="s">
        <v>346</v>
      </c>
      <c r="C228" s="83">
        <v>8397</v>
      </c>
      <c r="D228" s="83">
        <v>20391</v>
      </c>
      <c r="E228" s="83">
        <f t="shared" si="7"/>
        <v>11994</v>
      </c>
      <c r="F228" s="82"/>
    </row>
    <row r="229" spans="1:6" x14ac:dyDescent="0.2">
      <c r="A229" s="25" t="s">
        <v>5961</v>
      </c>
      <c r="B229" s="82" t="s">
        <v>5960</v>
      </c>
      <c r="C229" s="83">
        <v>2000000</v>
      </c>
      <c r="D229" s="83">
        <v>2000000</v>
      </c>
      <c r="E229" s="83">
        <f t="shared" si="7"/>
        <v>0</v>
      </c>
      <c r="F229" s="82"/>
    </row>
    <row r="230" spans="1:6" x14ac:dyDescent="0.2">
      <c r="A230" s="25" t="s">
        <v>5959</v>
      </c>
      <c r="B230" s="82" t="s">
        <v>5958</v>
      </c>
      <c r="C230" s="83">
        <v>2430000</v>
      </c>
      <c r="D230" s="83">
        <v>2970000</v>
      </c>
      <c r="E230" s="83">
        <f t="shared" si="7"/>
        <v>540000</v>
      </c>
      <c r="F230" s="82"/>
    </row>
    <row r="231" spans="1:6" x14ac:dyDescent="0.2">
      <c r="A231" s="25" t="s">
        <v>5957</v>
      </c>
      <c r="B231" s="82" t="s">
        <v>5956</v>
      </c>
      <c r="C231" s="83">
        <v>2000001</v>
      </c>
      <c r="D231" s="83">
        <v>2000000</v>
      </c>
      <c r="E231" s="83">
        <f t="shared" si="7"/>
        <v>-1</v>
      </c>
      <c r="F231" s="82"/>
    </row>
    <row r="232" spans="1:6" x14ac:dyDescent="0.2">
      <c r="A232" s="25" t="s">
        <v>5955</v>
      </c>
      <c r="B232" s="82" t="s">
        <v>5954</v>
      </c>
      <c r="C232" s="83">
        <v>270000</v>
      </c>
      <c r="D232" s="83">
        <v>270000</v>
      </c>
      <c r="E232" s="83">
        <f t="shared" si="7"/>
        <v>0</v>
      </c>
      <c r="F232" s="82"/>
    </row>
    <row r="233" spans="1:6" x14ac:dyDescent="0.2">
      <c r="A233" s="25" t="s">
        <v>5953</v>
      </c>
      <c r="B233" s="82" t="s">
        <v>5952</v>
      </c>
      <c r="C233" s="83">
        <v>500000</v>
      </c>
      <c r="D233" s="83">
        <v>500000</v>
      </c>
      <c r="E233" s="83">
        <f t="shared" si="7"/>
        <v>0</v>
      </c>
      <c r="F233" s="82"/>
    </row>
    <row r="234" spans="1:6" x14ac:dyDescent="0.2">
      <c r="A234" s="25" t="s">
        <v>5951</v>
      </c>
      <c r="B234" s="82" t="s">
        <v>5950</v>
      </c>
      <c r="C234" s="83">
        <v>700000</v>
      </c>
      <c r="D234" s="83">
        <v>350000</v>
      </c>
      <c r="E234" s="83">
        <f t="shared" si="7"/>
        <v>-350000</v>
      </c>
      <c r="F234" s="82"/>
    </row>
    <row r="235" spans="1:6" x14ac:dyDescent="0.2">
      <c r="A235" s="25" t="s">
        <v>5949</v>
      </c>
      <c r="B235" s="82" t="s">
        <v>5948</v>
      </c>
      <c r="C235" s="83">
        <v>810000</v>
      </c>
      <c r="D235" s="83">
        <v>900000</v>
      </c>
      <c r="E235" s="83">
        <f t="shared" si="7"/>
        <v>90000</v>
      </c>
      <c r="F235" s="82"/>
    </row>
    <row r="236" spans="1:6" x14ac:dyDescent="0.2">
      <c r="A236" s="25" t="s">
        <v>5947</v>
      </c>
      <c r="B236" s="82" t="s">
        <v>5946</v>
      </c>
      <c r="C236" s="83">
        <v>540000</v>
      </c>
      <c r="D236" s="83">
        <v>540000</v>
      </c>
      <c r="E236" s="83">
        <f t="shared" si="7"/>
        <v>0</v>
      </c>
      <c r="F236" s="82"/>
    </row>
    <row r="237" spans="1:6" x14ac:dyDescent="0.2">
      <c r="A237" s="25" t="s">
        <v>5945</v>
      </c>
      <c r="B237" s="82" t="s">
        <v>5944</v>
      </c>
      <c r="C237" s="83">
        <v>250000</v>
      </c>
      <c r="D237" s="83">
        <v>300000</v>
      </c>
      <c r="E237" s="83">
        <f t="shared" si="7"/>
        <v>50000</v>
      </c>
      <c r="F237" s="82"/>
    </row>
    <row r="238" spans="1:6" x14ac:dyDescent="0.2">
      <c r="A238" s="25" t="s">
        <v>5943</v>
      </c>
      <c r="B238" s="82" t="s">
        <v>5942</v>
      </c>
      <c r="C238" s="83">
        <v>320000</v>
      </c>
      <c r="D238" s="83">
        <v>300000</v>
      </c>
      <c r="E238" s="83">
        <f t="shared" si="7"/>
        <v>-20000</v>
      </c>
      <c r="F238" s="82"/>
    </row>
    <row r="239" spans="1:6" x14ac:dyDescent="0.2">
      <c r="A239" s="25" t="s">
        <v>5941</v>
      </c>
      <c r="B239" s="82" t="s">
        <v>5940</v>
      </c>
      <c r="C239" s="83">
        <v>40000</v>
      </c>
      <c r="D239" s="83">
        <v>40000</v>
      </c>
      <c r="E239" s="83">
        <f t="shared" si="7"/>
        <v>0</v>
      </c>
      <c r="F239" s="82"/>
    </row>
    <row r="240" spans="1:6" x14ac:dyDescent="0.2">
      <c r="A240" s="25" t="s">
        <v>5939</v>
      </c>
      <c r="B240" s="82" t="s">
        <v>5779</v>
      </c>
      <c r="C240" s="83">
        <v>1007999</v>
      </c>
      <c r="D240" s="83">
        <v>1161999</v>
      </c>
      <c r="E240" s="83">
        <f t="shared" si="7"/>
        <v>154000</v>
      </c>
      <c r="F240" s="82"/>
    </row>
    <row r="241" spans="1:6" x14ac:dyDescent="0.2">
      <c r="A241" s="25" t="s">
        <v>5938</v>
      </c>
      <c r="B241" s="82" t="s">
        <v>5937</v>
      </c>
      <c r="C241" s="83">
        <v>120000</v>
      </c>
      <c r="D241" s="83">
        <v>120000</v>
      </c>
      <c r="E241" s="83">
        <f t="shared" si="7"/>
        <v>0</v>
      </c>
      <c r="F241" s="82"/>
    </row>
    <row r="242" spans="1:6" x14ac:dyDescent="0.2">
      <c r="A242" s="25" t="s">
        <v>5936</v>
      </c>
      <c r="B242" s="82" t="s">
        <v>5935</v>
      </c>
      <c r="C242" s="83">
        <v>108000</v>
      </c>
      <c r="D242" s="83">
        <v>144000</v>
      </c>
      <c r="E242" s="83">
        <f t="shared" si="7"/>
        <v>36000</v>
      </c>
      <c r="F242" s="82"/>
    </row>
    <row r="243" spans="1:6" x14ac:dyDescent="0.2">
      <c r="A243" s="25" t="s">
        <v>5934</v>
      </c>
      <c r="B243" s="82" t="s">
        <v>5932</v>
      </c>
      <c r="C243" s="83">
        <v>139000</v>
      </c>
      <c r="D243" s="83">
        <v>139000</v>
      </c>
      <c r="E243" s="83">
        <f t="shared" si="7"/>
        <v>0</v>
      </c>
      <c r="F243" s="82"/>
    </row>
    <row r="244" spans="1:6" x14ac:dyDescent="0.2">
      <c r="A244" s="25" t="s">
        <v>5933</v>
      </c>
      <c r="B244" s="82" t="s">
        <v>5932</v>
      </c>
      <c r="C244" s="83">
        <v>44500</v>
      </c>
      <c r="D244" s="83">
        <v>44500</v>
      </c>
      <c r="E244" s="83">
        <f t="shared" si="7"/>
        <v>0</v>
      </c>
      <c r="F244" s="82"/>
    </row>
    <row r="245" spans="1:6" x14ac:dyDescent="0.2">
      <c r="A245" s="25" t="s">
        <v>5931</v>
      </c>
      <c r="B245" s="82" t="s">
        <v>5930</v>
      </c>
      <c r="C245" s="83">
        <v>100000</v>
      </c>
      <c r="D245" s="83">
        <v>100000</v>
      </c>
      <c r="E245" s="83">
        <f t="shared" si="7"/>
        <v>0</v>
      </c>
      <c r="F245" s="82"/>
    </row>
    <row r="246" spans="1:6" x14ac:dyDescent="0.2">
      <c r="A246" s="25" t="s">
        <v>5929</v>
      </c>
      <c r="B246" s="82" t="s">
        <v>5928</v>
      </c>
      <c r="C246" s="83">
        <v>196000</v>
      </c>
      <c r="D246" s="83">
        <v>196000</v>
      </c>
      <c r="E246" s="83">
        <f t="shared" ref="E246:E277" si="8">D246-C246</f>
        <v>0</v>
      </c>
      <c r="F246" s="82"/>
    </row>
    <row r="247" spans="1:6" x14ac:dyDescent="0.2">
      <c r="A247" s="25" t="s">
        <v>5927</v>
      </c>
      <c r="B247" s="82" t="s">
        <v>5926</v>
      </c>
      <c r="C247" s="83">
        <v>39000</v>
      </c>
      <c r="D247" s="83">
        <v>52000</v>
      </c>
      <c r="E247" s="83">
        <f t="shared" si="8"/>
        <v>13000</v>
      </c>
      <c r="F247" s="82"/>
    </row>
    <row r="248" spans="1:6" x14ac:dyDescent="0.2">
      <c r="A248" s="25" t="s">
        <v>5925</v>
      </c>
      <c r="B248" s="82" t="s">
        <v>5924</v>
      </c>
      <c r="C248" s="83">
        <v>84000</v>
      </c>
      <c r="D248" s="83">
        <v>108000</v>
      </c>
      <c r="E248" s="83">
        <f t="shared" si="8"/>
        <v>24000</v>
      </c>
      <c r="F248" s="82"/>
    </row>
    <row r="249" spans="1:6" x14ac:dyDescent="0.2">
      <c r="A249" s="25" t="s">
        <v>5923</v>
      </c>
      <c r="B249" s="82" t="s">
        <v>5922</v>
      </c>
      <c r="C249" s="83">
        <v>100000</v>
      </c>
      <c r="D249" s="83">
        <v>100000</v>
      </c>
      <c r="E249" s="83">
        <f t="shared" si="8"/>
        <v>0</v>
      </c>
      <c r="F249" s="82"/>
    </row>
    <row r="250" spans="1:6" x14ac:dyDescent="0.2">
      <c r="A250" s="25" t="s">
        <v>5921</v>
      </c>
      <c r="B250" s="82" t="s">
        <v>5920</v>
      </c>
      <c r="C250" s="83">
        <v>75002</v>
      </c>
      <c r="D250" s="83">
        <v>75000</v>
      </c>
      <c r="E250" s="83">
        <f t="shared" si="8"/>
        <v>-2</v>
      </c>
      <c r="F250" s="82"/>
    </row>
    <row r="251" spans="1:6" x14ac:dyDescent="0.2">
      <c r="A251" s="25" t="s">
        <v>5919</v>
      </c>
      <c r="B251" s="82" t="s">
        <v>5918</v>
      </c>
      <c r="C251" s="83">
        <v>84000</v>
      </c>
      <c r="D251" s="83">
        <v>96000</v>
      </c>
      <c r="E251" s="83">
        <f t="shared" si="8"/>
        <v>12000</v>
      </c>
      <c r="F251" s="82"/>
    </row>
    <row r="252" spans="1:6" x14ac:dyDescent="0.2">
      <c r="A252" s="25" t="s">
        <v>5917</v>
      </c>
      <c r="B252" s="82" t="s">
        <v>5916</v>
      </c>
      <c r="C252" s="83">
        <v>40000</v>
      </c>
      <c r="D252" s="83">
        <v>40000</v>
      </c>
      <c r="E252" s="83">
        <f t="shared" si="8"/>
        <v>0</v>
      </c>
      <c r="F252" s="82"/>
    </row>
    <row r="253" spans="1:6" x14ac:dyDescent="0.2">
      <c r="A253" s="25" t="s">
        <v>5915</v>
      </c>
      <c r="B253" s="82" t="s">
        <v>5914</v>
      </c>
      <c r="C253" s="83">
        <v>72000</v>
      </c>
      <c r="D253" s="83">
        <v>72000</v>
      </c>
      <c r="E253" s="83">
        <f t="shared" si="8"/>
        <v>0</v>
      </c>
      <c r="F253" s="82"/>
    </row>
    <row r="254" spans="1:6" x14ac:dyDescent="0.2">
      <c r="A254" s="25" t="s">
        <v>5913</v>
      </c>
      <c r="B254" s="82" t="s">
        <v>5912</v>
      </c>
      <c r="C254" s="83">
        <v>90000</v>
      </c>
      <c r="D254" s="83">
        <v>130000</v>
      </c>
      <c r="E254" s="83">
        <f t="shared" si="8"/>
        <v>40000</v>
      </c>
      <c r="F254" s="82"/>
    </row>
    <row r="255" spans="1:6" x14ac:dyDescent="0.2">
      <c r="A255" s="25" t="s">
        <v>5911</v>
      </c>
      <c r="B255" s="82" t="s">
        <v>5910</v>
      </c>
      <c r="C255" s="83">
        <v>110000</v>
      </c>
      <c r="D255" s="83">
        <v>135000</v>
      </c>
      <c r="E255" s="83">
        <f t="shared" si="8"/>
        <v>25000</v>
      </c>
      <c r="F255" s="82"/>
    </row>
    <row r="256" spans="1:6" x14ac:dyDescent="0.2">
      <c r="A256" s="25" t="s">
        <v>5909</v>
      </c>
      <c r="B256" s="82" t="s">
        <v>5908</v>
      </c>
      <c r="C256" s="83">
        <v>135000</v>
      </c>
      <c r="D256" s="83">
        <v>240000</v>
      </c>
      <c r="E256" s="83">
        <f t="shared" si="8"/>
        <v>105000</v>
      </c>
      <c r="F256" s="82"/>
    </row>
    <row r="257" spans="1:6" x14ac:dyDescent="0.2">
      <c r="A257" s="25" t="s">
        <v>5907</v>
      </c>
      <c r="B257" s="82" t="s">
        <v>5906</v>
      </c>
      <c r="C257" s="83">
        <v>220000</v>
      </c>
      <c r="D257" s="83">
        <v>120000</v>
      </c>
      <c r="E257" s="83">
        <f t="shared" si="8"/>
        <v>-100000</v>
      </c>
      <c r="F257" s="82"/>
    </row>
    <row r="258" spans="1:6" x14ac:dyDescent="0.2">
      <c r="A258" s="25" t="s">
        <v>5905</v>
      </c>
      <c r="B258" s="82" t="s">
        <v>5904</v>
      </c>
      <c r="C258" s="83">
        <v>90000</v>
      </c>
      <c r="D258" s="83">
        <v>31500</v>
      </c>
      <c r="E258" s="83">
        <f t="shared" si="8"/>
        <v>-58500</v>
      </c>
      <c r="F258" s="82"/>
    </row>
    <row r="259" spans="1:6" x14ac:dyDescent="0.2">
      <c r="A259" s="25" t="s">
        <v>5903</v>
      </c>
      <c r="B259" s="82" t="s">
        <v>5902</v>
      </c>
      <c r="C259" s="83">
        <v>38500</v>
      </c>
      <c r="D259" s="83">
        <v>8000</v>
      </c>
      <c r="E259" s="83">
        <f t="shared" si="8"/>
        <v>-30500</v>
      </c>
      <c r="F259" s="82"/>
    </row>
    <row r="260" spans="1:6" x14ac:dyDescent="0.2">
      <c r="A260" s="25" t="s">
        <v>5901</v>
      </c>
      <c r="B260" s="82" t="s">
        <v>5900</v>
      </c>
      <c r="C260" s="83">
        <v>35000</v>
      </c>
      <c r="D260" s="83">
        <v>35000</v>
      </c>
      <c r="E260" s="83">
        <f t="shared" si="8"/>
        <v>0</v>
      </c>
      <c r="F260" s="82"/>
    </row>
    <row r="261" spans="1:6" x14ac:dyDescent="0.2">
      <c r="A261" s="25" t="s">
        <v>5899</v>
      </c>
      <c r="B261" s="82" t="s">
        <v>5898</v>
      </c>
      <c r="C261" s="83">
        <v>95000</v>
      </c>
      <c r="D261" s="83">
        <v>60000</v>
      </c>
      <c r="E261" s="83">
        <f t="shared" si="8"/>
        <v>-35000</v>
      </c>
      <c r="F261" s="82"/>
    </row>
    <row r="262" spans="1:6" x14ac:dyDescent="0.2">
      <c r="A262" s="25" t="s">
        <v>5897</v>
      </c>
      <c r="B262" s="82" t="s">
        <v>5896</v>
      </c>
      <c r="C262" s="83">
        <v>16000</v>
      </c>
      <c r="D262" s="83">
        <v>8000</v>
      </c>
      <c r="E262" s="83">
        <f t="shared" si="8"/>
        <v>-8000</v>
      </c>
      <c r="F262" s="82"/>
    </row>
    <row r="263" spans="1:6" x14ac:dyDescent="0.2">
      <c r="A263" s="25" t="s">
        <v>5895</v>
      </c>
      <c r="B263" s="82" t="s">
        <v>5894</v>
      </c>
      <c r="C263" s="83">
        <v>72000</v>
      </c>
      <c r="D263" s="83">
        <v>72000</v>
      </c>
      <c r="E263" s="83">
        <f t="shared" si="8"/>
        <v>0</v>
      </c>
      <c r="F263" s="82"/>
    </row>
    <row r="264" spans="1:6" x14ac:dyDescent="0.2">
      <c r="A264" s="25" t="s">
        <v>5893</v>
      </c>
      <c r="B264" s="82" t="s">
        <v>5892</v>
      </c>
      <c r="C264" s="83">
        <v>36000</v>
      </c>
      <c r="D264" s="83">
        <v>36000</v>
      </c>
      <c r="E264" s="83">
        <f t="shared" si="8"/>
        <v>0</v>
      </c>
      <c r="F264" s="82"/>
    </row>
    <row r="265" spans="1:6" x14ac:dyDescent="0.2">
      <c r="A265" s="25" t="s">
        <v>5891</v>
      </c>
      <c r="B265" s="82" t="s">
        <v>5890</v>
      </c>
      <c r="C265" s="83">
        <v>72000</v>
      </c>
      <c r="D265" s="83">
        <v>84000</v>
      </c>
      <c r="E265" s="83">
        <f t="shared" si="8"/>
        <v>12000</v>
      </c>
      <c r="F265" s="82"/>
    </row>
    <row r="266" spans="1:6" x14ac:dyDescent="0.2">
      <c r="A266" s="25" t="s">
        <v>5889</v>
      </c>
      <c r="B266" s="82" t="s">
        <v>5888</v>
      </c>
      <c r="C266" s="83">
        <v>60000</v>
      </c>
      <c r="D266" s="83">
        <v>60000</v>
      </c>
      <c r="E266" s="83">
        <f t="shared" si="8"/>
        <v>0</v>
      </c>
      <c r="F266" s="82"/>
    </row>
    <row r="267" spans="1:6" x14ac:dyDescent="0.2">
      <c r="A267" s="25" t="s">
        <v>5887</v>
      </c>
      <c r="B267" s="82" t="s">
        <v>5886</v>
      </c>
      <c r="C267" s="83">
        <v>25000</v>
      </c>
      <c r="D267" s="83">
        <v>25000</v>
      </c>
      <c r="E267" s="83">
        <f t="shared" si="8"/>
        <v>0</v>
      </c>
      <c r="F267" s="82"/>
    </row>
    <row r="268" spans="1:6" x14ac:dyDescent="0.2">
      <c r="A268" s="25" t="s">
        <v>5885</v>
      </c>
      <c r="B268" s="82" t="s">
        <v>5884</v>
      </c>
      <c r="C268" s="83">
        <v>50000</v>
      </c>
      <c r="D268" s="83">
        <v>50000</v>
      </c>
      <c r="E268" s="83">
        <f t="shared" si="8"/>
        <v>0</v>
      </c>
      <c r="F268" s="82"/>
    </row>
    <row r="269" spans="1:6" x14ac:dyDescent="0.2">
      <c r="A269" s="25" t="s">
        <v>5883</v>
      </c>
      <c r="B269" s="82" t="s">
        <v>5882</v>
      </c>
      <c r="C269" s="83">
        <v>1</v>
      </c>
      <c r="D269" s="83">
        <v>2</v>
      </c>
      <c r="E269" s="83">
        <f t="shared" si="8"/>
        <v>1</v>
      </c>
      <c r="F269" s="82"/>
    </row>
    <row r="270" spans="1:6" x14ac:dyDescent="0.2">
      <c r="A270" s="25" t="s">
        <v>5881</v>
      </c>
      <c r="B270" s="82" t="s">
        <v>5880</v>
      </c>
      <c r="C270" s="83">
        <v>224000</v>
      </c>
      <c r="D270" s="83">
        <v>249000</v>
      </c>
      <c r="E270" s="83">
        <f t="shared" si="8"/>
        <v>25000</v>
      </c>
      <c r="F270" s="82"/>
    </row>
    <row r="271" spans="1:6" x14ac:dyDescent="0.2">
      <c r="A271" s="25" t="s">
        <v>5879</v>
      </c>
      <c r="B271" s="82" t="s">
        <v>5878</v>
      </c>
      <c r="C271" s="83">
        <v>50000</v>
      </c>
      <c r="D271" s="83">
        <v>50000</v>
      </c>
      <c r="E271" s="83">
        <f t="shared" si="8"/>
        <v>0</v>
      </c>
      <c r="F271" s="82"/>
    </row>
    <row r="272" spans="1:6" x14ac:dyDescent="0.2">
      <c r="A272" s="25" t="s">
        <v>5877</v>
      </c>
      <c r="B272" s="82" t="s">
        <v>5876</v>
      </c>
      <c r="C272" s="83">
        <v>56000</v>
      </c>
      <c r="D272" s="83">
        <v>70000</v>
      </c>
      <c r="E272" s="83">
        <f t="shared" si="8"/>
        <v>14000</v>
      </c>
      <c r="F272" s="82"/>
    </row>
    <row r="273" spans="1:6" x14ac:dyDescent="0.2">
      <c r="A273" s="25" t="s">
        <v>5875</v>
      </c>
      <c r="B273" s="82" t="s">
        <v>5717</v>
      </c>
      <c r="C273" s="83">
        <v>35000</v>
      </c>
      <c r="D273" s="83">
        <v>35000</v>
      </c>
      <c r="E273" s="83">
        <f t="shared" si="8"/>
        <v>0</v>
      </c>
      <c r="F273" s="82"/>
    </row>
    <row r="274" spans="1:6" x14ac:dyDescent="0.2">
      <c r="A274" s="25" t="s">
        <v>5874</v>
      </c>
      <c r="B274" s="82" t="s">
        <v>5873</v>
      </c>
      <c r="C274" s="83">
        <v>60000</v>
      </c>
      <c r="D274" s="83">
        <v>72001</v>
      </c>
      <c r="E274" s="83">
        <f t="shared" si="8"/>
        <v>12001</v>
      </c>
      <c r="F274" s="82"/>
    </row>
    <row r="275" spans="1:6" x14ac:dyDescent="0.2">
      <c r="A275" s="25" t="s">
        <v>5872</v>
      </c>
      <c r="B275" s="82" t="s">
        <v>5871</v>
      </c>
      <c r="C275" s="83">
        <v>42500</v>
      </c>
      <c r="D275" s="83">
        <v>42500</v>
      </c>
      <c r="E275" s="83">
        <f t="shared" si="8"/>
        <v>0</v>
      </c>
      <c r="F275" s="82"/>
    </row>
    <row r="276" spans="1:6" x14ac:dyDescent="0.2">
      <c r="A276" s="25" t="s">
        <v>5870</v>
      </c>
      <c r="B276" s="82" t="s">
        <v>5869</v>
      </c>
      <c r="C276" s="83">
        <v>105000</v>
      </c>
      <c r="D276" s="83">
        <v>90000</v>
      </c>
      <c r="E276" s="83">
        <f t="shared" si="8"/>
        <v>-15000</v>
      </c>
      <c r="F276" s="82"/>
    </row>
    <row r="277" spans="1:6" x14ac:dyDescent="0.2">
      <c r="A277" s="25" t="s">
        <v>5868</v>
      </c>
      <c r="B277" s="82" t="s">
        <v>5848</v>
      </c>
      <c r="C277" s="83">
        <v>15000</v>
      </c>
      <c r="D277" s="83">
        <v>15000</v>
      </c>
      <c r="E277" s="83">
        <f t="shared" si="8"/>
        <v>0</v>
      </c>
      <c r="F277" s="82"/>
    </row>
    <row r="278" spans="1:6" x14ac:dyDescent="0.2">
      <c r="A278" s="25" t="s">
        <v>5867</v>
      </c>
      <c r="B278" s="82" t="s">
        <v>5866</v>
      </c>
      <c r="C278" s="83">
        <v>21000</v>
      </c>
      <c r="D278" s="83">
        <v>14000</v>
      </c>
      <c r="E278" s="83">
        <f t="shared" ref="E278:E309" si="9">D278-C278</f>
        <v>-7000</v>
      </c>
      <c r="F278" s="82"/>
    </row>
    <row r="279" spans="1:6" x14ac:dyDescent="0.2">
      <c r="A279" s="25" t="s">
        <v>5865</v>
      </c>
      <c r="B279" s="82" t="s">
        <v>5864</v>
      </c>
      <c r="C279" s="83">
        <v>20000</v>
      </c>
      <c r="D279" s="83">
        <v>20000</v>
      </c>
      <c r="E279" s="83">
        <f t="shared" si="9"/>
        <v>0</v>
      </c>
      <c r="F279" s="82"/>
    </row>
    <row r="280" spans="1:6" x14ac:dyDescent="0.2">
      <c r="A280" s="25" t="s">
        <v>5863</v>
      </c>
      <c r="B280" s="82" t="s">
        <v>5862</v>
      </c>
      <c r="C280" s="83">
        <v>180000</v>
      </c>
      <c r="D280" s="83">
        <v>180000</v>
      </c>
      <c r="E280" s="83">
        <f t="shared" si="9"/>
        <v>0</v>
      </c>
      <c r="F280" s="82"/>
    </row>
    <row r="281" spans="1:6" x14ac:dyDescent="0.2">
      <c r="A281" s="25" t="s">
        <v>5861</v>
      </c>
      <c r="B281" s="82" t="s">
        <v>5860</v>
      </c>
      <c r="C281" s="83">
        <v>40000</v>
      </c>
      <c r="D281" s="83">
        <v>40000</v>
      </c>
      <c r="E281" s="83">
        <f t="shared" si="9"/>
        <v>0</v>
      </c>
      <c r="F281" s="82"/>
    </row>
    <row r="282" spans="1:6" x14ac:dyDescent="0.2">
      <c r="A282" s="25" t="s">
        <v>5859</v>
      </c>
      <c r="B282" s="82" t="s">
        <v>5858</v>
      </c>
      <c r="C282" s="83">
        <v>36000</v>
      </c>
      <c r="D282" s="83">
        <v>30000</v>
      </c>
      <c r="E282" s="83">
        <f t="shared" si="9"/>
        <v>-6000</v>
      </c>
      <c r="F282" s="82"/>
    </row>
    <row r="283" spans="1:6" x14ac:dyDescent="0.2">
      <c r="A283" s="25" t="s">
        <v>5857</v>
      </c>
      <c r="B283" s="82" t="s">
        <v>5856</v>
      </c>
      <c r="C283" s="83">
        <v>36000</v>
      </c>
      <c r="D283" s="83">
        <v>0</v>
      </c>
      <c r="E283" s="83">
        <f t="shared" si="9"/>
        <v>-36000</v>
      </c>
      <c r="F283" s="82"/>
    </row>
    <row r="284" spans="1:6" x14ac:dyDescent="0.2">
      <c r="A284" s="25" t="s">
        <v>5855</v>
      </c>
      <c r="B284" s="82" t="s">
        <v>5854</v>
      </c>
      <c r="C284" s="83">
        <v>14003</v>
      </c>
      <c r="D284" s="83">
        <v>14003</v>
      </c>
      <c r="E284" s="83">
        <f t="shared" si="9"/>
        <v>0</v>
      </c>
      <c r="F284" s="82"/>
    </row>
    <row r="285" spans="1:6" x14ac:dyDescent="0.2">
      <c r="A285" s="25" t="s">
        <v>5853</v>
      </c>
      <c r="B285" s="82" t="s">
        <v>5852</v>
      </c>
      <c r="C285" s="83">
        <v>80000</v>
      </c>
      <c r="D285" s="83">
        <v>80000</v>
      </c>
      <c r="E285" s="83">
        <f t="shared" si="9"/>
        <v>0</v>
      </c>
      <c r="F285" s="82"/>
    </row>
    <row r="286" spans="1:6" x14ac:dyDescent="0.2">
      <c r="A286" s="25" t="s">
        <v>5851</v>
      </c>
      <c r="B286" s="82" t="s">
        <v>5850</v>
      </c>
      <c r="C286" s="83">
        <v>45000</v>
      </c>
      <c r="D286" s="83">
        <v>45000</v>
      </c>
      <c r="E286" s="83">
        <f t="shared" si="9"/>
        <v>0</v>
      </c>
      <c r="F286" s="82"/>
    </row>
    <row r="287" spans="1:6" x14ac:dyDescent="0.2">
      <c r="A287" s="25" t="s">
        <v>5849</v>
      </c>
      <c r="B287" s="82" t="s">
        <v>5848</v>
      </c>
      <c r="C287" s="83">
        <v>30000</v>
      </c>
      <c r="D287" s="83">
        <v>30000</v>
      </c>
      <c r="E287" s="83">
        <f t="shared" si="9"/>
        <v>0</v>
      </c>
      <c r="F287" s="82"/>
    </row>
    <row r="288" spans="1:6" x14ac:dyDescent="0.2">
      <c r="A288" s="25" t="s">
        <v>5847</v>
      </c>
      <c r="B288" s="82" t="s">
        <v>5846</v>
      </c>
      <c r="C288" s="83">
        <v>9000</v>
      </c>
      <c r="D288" s="83">
        <v>9000</v>
      </c>
      <c r="E288" s="83">
        <f t="shared" si="9"/>
        <v>0</v>
      </c>
      <c r="F288" s="82"/>
    </row>
    <row r="289" spans="1:6" x14ac:dyDescent="0.2">
      <c r="A289" s="25" t="s">
        <v>5845</v>
      </c>
      <c r="B289" s="82" t="s">
        <v>5804</v>
      </c>
      <c r="C289" s="83">
        <v>0</v>
      </c>
      <c r="D289" s="83">
        <v>2500</v>
      </c>
      <c r="E289" s="83">
        <f t="shared" si="9"/>
        <v>2500</v>
      </c>
      <c r="F289" s="82"/>
    </row>
    <row r="290" spans="1:6" x14ac:dyDescent="0.2">
      <c r="A290" s="25" t="s">
        <v>5844</v>
      </c>
      <c r="B290" s="82" t="s">
        <v>5843</v>
      </c>
      <c r="C290" s="83">
        <v>13000</v>
      </c>
      <c r="D290" s="83">
        <v>19500</v>
      </c>
      <c r="E290" s="83">
        <f t="shared" si="9"/>
        <v>6500</v>
      </c>
      <c r="F290" s="82"/>
    </row>
    <row r="291" spans="1:6" x14ac:dyDescent="0.2">
      <c r="A291" s="25" t="s">
        <v>5842</v>
      </c>
      <c r="B291" s="82" t="s">
        <v>5841</v>
      </c>
      <c r="C291" s="83">
        <v>25001</v>
      </c>
      <c r="D291" s="83">
        <v>25001</v>
      </c>
      <c r="E291" s="83">
        <f t="shared" si="9"/>
        <v>0</v>
      </c>
      <c r="F291" s="82"/>
    </row>
    <row r="292" spans="1:6" x14ac:dyDescent="0.2">
      <c r="A292" s="25" t="s">
        <v>5840</v>
      </c>
      <c r="B292" s="82" t="s">
        <v>5839</v>
      </c>
      <c r="C292" s="83">
        <v>12000</v>
      </c>
      <c r="D292" s="83">
        <v>12000</v>
      </c>
      <c r="E292" s="83">
        <f t="shared" si="9"/>
        <v>0</v>
      </c>
      <c r="F292" s="82"/>
    </row>
    <row r="293" spans="1:6" x14ac:dyDescent="0.2">
      <c r="A293" s="25" t="s">
        <v>5838</v>
      </c>
      <c r="B293" s="82" t="s">
        <v>5837</v>
      </c>
      <c r="C293" s="83">
        <v>45000</v>
      </c>
      <c r="D293" s="83">
        <v>45000</v>
      </c>
      <c r="E293" s="83">
        <f t="shared" si="9"/>
        <v>0</v>
      </c>
      <c r="F293" s="82"/>
    </row>
    <row r="294" spans="1:6" x14ac:dyDescent="0.2">
      <c r="A294" s="25" t="s">
        <v>5836</v>
      </c>
      <c r="B294" s="82" t="s">
        <v>5835</v>
      </c>
      <c r="C294" s="83">
        <v>20000</v>
      </c>
      <c r="D294" s="83">
        <v>15000</v>
      </c>
      <c r="E294" s="83">
        <f t="shared" si="9"/>
        <v>-5000</v>
      </c>
      <c r="F294" s="82"/>
    </row>
    <row r="295" spans="1:6" x14ac:dyDescent="0.2">
      <c r="A295" s="25" t="s">
        <v>5834</v>
      </c>
      <c r="B295" s="82" t="s">
        <v>5833</v>
      </c>
      <c r="C295" s="83">
        <v>20002</v>
      </c>
      <c r="D295" s="83">
        <v>20002</v>
      </c>
      <c r="E295" s="83">
        <f t="shared" si="9"/>
        <v>0</v>
      </c>
      <c r="F295" s="82"/>
    </row>
    <row r="296" spans="1:6" x14ac:dyDescent="0.2">
      <c r="A296" s="25" t="s">
        <v>5832</v>
      </c>
      <c r="B296" s="82" t="s">
        <v>5831</v>
      </c>
      <c r="C296" s="83">
        <v>42000</v>
      </c>
      <c r="D296" s="83">
        <v>40500</v>
      </c>
      <c r="E296" s="83">
        <f t="shared" si="9"/>
        <v>-1500</v>
      </c>
      <c r="F296" s="82"/>
    </row>
    <row r="297" spans="1:6" x14ac:dyDescent="0.2">
      <c r="A297" s="25" t="s">
        <v>5830</v>
      </c>
      <c r="B297" s="82" t="s">
        <v>5829</v>
      </c>
      <c r="C297" s="83">
        <v>6000</v>
      </c>
      <c r="D297" s="83">
        <v>6000</v>
      </c>
      <c r="E297" s="83">
        <f t="shared" si="9"/>
        <v>0</v>
      </c>
      <c r="F297" s="82"/>
    </row>
    <row r="298" spans="1:6" x14ac:dyDescent="0.2">
      <c r="A298" s="25" t="s">
        <v>5828</v>
      </c>
      <c r="B298" s="82" t="s">
        <v>5781</v>
      </c>
      <c r="C298" s="83">
        <v>60000</v>
      </c>
      <c r="D298" s="83">
        <v>54000</v>
      </c>
      <c r="E298" s="83">
        <f t="shared" si="9"/>
        <v>-6000</v>
      </c>
      <c r="F298" s="82"/>
    </row>
    <row r="299" spans="1:6" x14ac:dyDescent="0.2">
      <c r="A299" s="25" t="s">
        <v>5827</v>
      </c>
      <c r="B299" s="82" t="s">
        <v>5736</v>
      </c>
      <c r="C299" s="83">
        <v>10499</v>
      </c>
      <c r="D299" s="83">
        <v>10499</v>
      </c>
      <c r="E299" s="83">
        <f t="shared" si="9"/>
        <v>0</v>
      </c>
      <c r="F299" s="82"/>
    </row>
    <row r="300" spans="1:6" x14ac:dyDescent="0.2">
      <c r="A300" s="25" t="s">
        <v>5826</v>
      </c>
      <c r="B300" s="82" t="s">
        <v>5825</v>
      </c>
      <c r="C300" s="83">
        <v>35000</v>
      </c>
      <c r="D300" s="83">
        <v>28000</v>
      </c>
      <c r="E300" s="83">
        <f t="shared" si="9"/>
        <v>-7000</v>
      </c>
      <c r="F300" s="82"/>
    </row>
    <row r="301" spans="1:6" x14ac:dyDescent="0.2">
      <c r="A301" s="25" t="s">
        <v>5824</v>
      </c>
      <c r="B301" s="82" t="s">
        <v>5823</v>
      </c>
      <c r="C301" s="83">
        <v>4500</v>
      </c>
      <c r="D301" s="83">
        <v>4500</v>
      </c>
      <c r="E301" s="83">
        <f t="shared" si="9"/>
        <v>0</v>
      </c>
      <c r="F301" s="82"/>
    </row>
    <row r="302" spans="1:6" x14ac:dyDescent="0.2">
      <c r="A302" s="25" t="s">
        <v>5822</v>
      </c>
      <c r="B302" s="82" t="s">
        <v>5777</v>
      </c>
      <c r="C302" s="83">
        <v>19501</v>
      </c>
      <c r="D302" s="83">
        <v>19500</v>
      </c>
      <c r="E302" s="83">
        <f t="shared" si="9"/>
        <v>-1</v>
      </c>
      <c r="F302" s="82"/>
    </row>
    <row r="303" spans="1:6" x14ac:dyDescent="0.2">
      <c r="A303" s="25" t="s">
        <v>5821</v>
      </c>
      <c r="B303" s="82" t="s">
        <v>5820</v>
      </c>
      <c r="C303" s="83">
        <v>1200</v>
      </c>
      <c r="D303" s="83">
        <v>1200</v>
      </c>
      <c r="E303" s="83">
        <f t="shared" si="9"/>
        <v>0</v>
      </c>
      <c r="F303" s="82"/>
    </row>
    <row r="304" spans="1:6" x14ac:dyDescent="0.2">
      <c r="A304" s="25" t="s">
        <v>5819</v>
      </c>
      <c r="B304" s="82" t="s">
        <v>5818</v>
      </c>
      <c r="C304" s="83">
        <v>24000</v>
      </c>
      <c r="D304" s="83">
        <v>24000</v>
      </c>
      <c r="E304" s="83">
        <f t="shared" si="9"/>
        <v>0</v>
      </c>
      <c r="F304" s="82"/>
    </row>
    <row r="305" spans="1:6" x14ac:dyDescent="0.2">
      <c r="A305" s="25" t="s">
        <v>5817</v>
      </c>
      <c r="B305" s="82" t="s">
        <v>5816</v>
      </c>
      <c r="C305" s="83">
        <v>6000</v>
      </c>
      <c r="D305" s="83">
        <v>6000</v>
      </c>
      <c r="E305" s="83">
        <f t="shared" si="9"/>
        <v>0</v>
      </c>
      <c r="F305" s="82"/>
    </row>
    <row r="306" spans="1:6" x14ac:dyDescent="0.2">
      <c r="A306" s="25" t="s">
        <v>5815</v>
      </c>
      <c r="B306" s="82" t="s">
        <v>5814</v>
      </c>
      <c r="C306" s="83">
        <v>5000</v>
      </c>
      <c r="D306" s="83">
        <v>0</v>
      </c>
      <c r="E306" s="83">
        <f t="shared" si="9"/>
        <v>-5000</v>
      </c>
      <c r="F306" s="82"/>
    </row>
    <row r="307" spans="1:6" x14ac:dyDescent="0.2">
      <c r="A307" s="25" t="s">
        <v>5813</v>
      </c>
      <c r="B307" s="82" t="s">
        <v>5812</v>
      </c>
      <c r="C307" s="83">
        <v>10000</v>
      </c>
      <c r="D307" s="83">
        <v>10000</v>
      </c>
      <c r="E307" s="83">
        <f t="shared" si="9"/>
        <v>0</v>
      </c>
      <c r="F307" s="82"/>
    </row>
    <row r="308" spans="1:6" x14ac:dyDescent="0.2">
      <c r="A308" s="25" t="s">
        <v>5811</v>
      </c>
      <c r="B308" s="82" t="s">
        <v>5810</v>
      </c>
      <c r="C308" s="83">
        <v>5000</v>
      </c>
      <c r="D308" s="83">
        <v>5000</v>
      </c>
      <c r="E308" s="83">
        <f t="shared" si="9"/>
        <v>0</v>
      </c>
      <c r="F308" s="82"/>
    </row>
    <row r="309" spans="1:6" x14ac:dyDescent="0.2">
      <c r="A309" s="25" t="s">
        <v>5809</v>
      </c>
      <c r="B309" s="82" t="s">
        <v>5702</v>
      </c>
      <c r="C309" s="83">
        <v>7000</v>
      </c>
      <c r="D309" s="83">
        <v>7000</v>
      </c>
      <c r="E309" s="83">
        <f t="shared" si="9"/>
        <v>0</v>
      </c>
      <c r="F309" s="82"/>
    </row>
    <row r="310" spans="1:6" x14ac:dyDescent="0.2">
      <c r="A310" s="25" t="s">
        <v>5808</v>
      </c>
      <c r="B310" s="82" t="s">
        <v>5807</v>
      </c>
      <c r="C310" s="83">
        <v>35000</v>
      </c>
      <c r="D310" s="83">
        <v>28000</v>
      </c>
      <c r="E310" s="83">
        <f t="shared" ref="E310:E341" si="10">D310-C310</f>
        <v>-7000</v>
      </c>
      <c r="F310" s="82"/>
    </row>
    <row r="311" spans="1:6" x14ac:dyDescent="0.2">
      <c r="A311" s="25" t="s">
        <v>5806</v>
      </c>
      <c r="B311" s="82" t="s">
        <v>5738</v>
      </c>
      <c r="C311" s="83">
        <v>3000</v>
      </c>
      <c r="D311" s="83">
        <v>3000</v>
      </c>
      <c r="E311" s="83">
        <f t="shared" si="10"/>
        <v>0</v>
      </c>
      <c r="F311" s="82"/>
    </row>
    <row r="312" spans="1:6" x14ac:dyDescent="0.2">
      <c r="A312" s="25" t="s">
        <v>5805</v>
      </c>
      <c r="B312" s="82" t="s">
        <v>5804</v>
      </c>
      <c r="C312" s="83">
        <v>10000</v>
      </c>
      <c r="D312" s="83">
        <v>10000</v>
      </c>
      <c r="E312" s="83">
        <f t="shared" si="10"/>
        <v>0</v>
      </c>
      <c r="F312" s="82"/>
    </row>
    <row r="313" spans="1:6" x14ac:dyDescent="0.2">
      <c r="A313" s="25" t="s">
        <v>5803</v>
      </c>
      <c r="B313" s="82" t="s">
        <v>5708</v>
      </c>
      <c r="C313" s="83">
        <v>108000</v>
      </c>
      <c r="D313" s="83">
        <v>108000</v>
      </c>
      <c r="E313" s="83">
        <f t="shared" si="10"/>
        <v>0</v>
      </c>
      <c r="F313" s="82"/>
    </row>
    <row r="314" spans="1:6" x14ac:dyDescent="0.2">
      <c r="A314" s="25" t="s">
        <v>5802</v>
      </c>
      <c r="B314" s="82" t="s">
        <v>5801</v>
      </c>
      <c r="C314" s="83">
        <v>4200</v>
      </c>
      <c r="D314" s="83">
        <v>4200</v>
      </c>
      <c r="E314" s="83">
        <f t="shared" si="10"/>
        <v>0</v>
      </c>
      <c r="F314" s="82"/>
    </row>
    <row r="315" spans="1:6" x14ac:dyDescent="0.2">
      <c r="A315" s="25" t="s">
        <v>5800</v>
      </c>
      <c r="B315" s="82" t="s">
        <v>5799</v>
      </c>
      <c r="C315" s="83">
        <v>2000</v>
      </c>
      <c r="D315" s="83">
        <v>2000</v>
      </c>
      <c r="E315" s="83">
        <f t="shared" si="10"/>
        <v>0</v>
      </c>
      <c r="F315" s="82"/>
    </row>
    <row r="316" spans="1:6" x14ac:dyDescent="0.2">
      <c r="A316" s="25" t="s">
        <v>5798</v>
      </c>
      <c r="B316" s="82" t="s">
        <v>5797</v>
      </c>
      <c r="C316" s="83">
        <v>18000</v>
      </c>
      <c r="D316" s="83">
        <v>19800</v>
      </c>
      <c r="E316" s="83">
        <f t="shared" si="10"/>
        <v>1800</v>
      </c>
      <c r="F316" s="82"/>
    </row>
    <row r="317" spans="1:6" x14ac:dyDescent="0.2">
      <c r="A317" s="25" t="s">
        <v>5796</v>
      </c>
      <c r="B317" s="82" t="s">
        <v>5795</v>
      </c>
      <c r="C317" s="83">
        <v>1800</v>
      </c>
      <c r="D317" s="83">
        <v>1800</v>
      </c>
      <c r="E317" s="83">
        <f t="shared" si="10"/>
        <v>0</v>
      </c>
      <c r="F317" s="82"/>
    </row>
    <row r="318" spans="1:6" x14ac:dyDescent="0.2">
      <c r="A318" s="25" t="s">
        <v>5794</v>
      </c>
      <c r="B318" s="82" t="s">
        <v>5748</v>
      </c>
      <c r="C318" s="83">
        <v>3503</v>
      </c>
      <c r="D318" s="83">
        <v>3503</v>
      </c>
      <c r="E318" s="83">
        <f t="shared" si="10"/>
        <v>0</v>
      </c>
      <c r="F318" s="82"/>
    </row>
    <row r="319" spans="1:6" x14ac:dyDescent="0.2">
      <c r="A319" s="25" t="s">
        <v>5793</v>
      </c>
      <c r="B319" s="82" t="s">
        <v>5726</v>
      </c>
      <c r="C319" s="83">
        <v>12001</v>
      </c>
      <c r="D319" s="83">
        <v>12001</v>
      </c>
      <c r="E319" s="83">
        <f t="shared" si="10"/>
        <v>0</v>
      </c>
      <c r="F319" s="82"/>
    </row>
    <row r="320" spans="1:6" x14ac:dyDescent="0.2">
      <c r="A320" s="25" t="s">
        <v>5792</v>
      </c>
      <c r="B320" s="82" t="s">
        <v>5791</v>
      </c>
      <c r="C320" s="83">
        <v>1700</v>
      </c>
      <c r="D320" s="83">
        <v>850</v>
      </c>
      <c r="E320" s="83">
        <f t="shared" si="10"/>
        <v>-850</v>
      </c>
      <c r="F320" s="82"/>
    </row>
    <row r="321" spans="1:6" x14ac:dyDescent="0.2">
      <c r="A321" s="25" t="s">
        <v>5790</v>
      </c>
      <c r="B321" s="82" t="s">
        <v>5789</v>
      </c>
      <c r="C321" s="83">
        <v>501</v>
      </c>
      <c r="D321" s="83">
        <v>501</v>
      </c>
      <c r="E321" s="83">
        <f t="shared" si="10"/>
        <v>0</v>
      </c>
      <c r="F321" s="82"/>
    </row>
    <row r="322" spans="1:6" x14ac:dyDescent="0.2">
      <c r="A322" s="25" t="s">
        <v>5788</v>
      </c>
      <c r="B322" s="82" t="s">
        <v>5787</v>
      </c>
      <c r="C322" s="83">
        <v>300</v>
      </c>
      <c r="D322" s="83">
        <v>302</v>
      </c>
      <c r="E322" s="83">
        <f t="shared" si="10"/>
        <v>2</v>
      </c>
      <c r="F322" s="82"/>
    </row>
    <row r="323" spans="1:6" x14ac:dyDescent="0.2">
      <c r="A323" s="25" t="s">
        <v>5786</v>
      </c>
      <c r="B323" s="82" t="s">
        <v>5785</v>
      </c>
      <c r="C323" s="83">
        <v>38</v>
      </c>
      <c r="D323" s="83">
        <v>38</v>
      </c>
      <c r="E323" s="83">
        <f t="shared" si="10"/>
        <v>0</v>
      </c>
      <c r="F323" s="82"/>
    </row>
    <row r="324" spans="1:6" x14ac:dyDescent="0.2">
      <c r="A324" s="25" t="s">
        <v>5784</v>
      </c>
      <c r="B324" s="82" t="s">
        <v>5783</v>
      </c>
      <c r="C324" s="83">
        <v>20</v>
      </c>
      <c r="D324" s="83">
        <v>21</v>
      </c>
      <c r="E324" s="83">
        <f t="shared" si="10"/>
        <v>1</v>
      </c>
      <c r="F324" s="82"/>
    </row>
    <row r="325" spans="1:6" x14ac:dyDescent="0.2">
      <c r="A325" s="25" t="s">
        <v>5782</v>
      </c>
      <c r="B325" s="82" t="s">
        <v>5781</v>
      </c>
      <c r="C325" s="83">
        <v>9</v>
      </c>
      <c r="D325" s="83">
        <v>8</v>
      </c>
      <c r="E325" s="83">
        <f t="shared" si="10"/>
        <v>-1</v>
      </c>
      <c r="F325" s="82"/>
    </row>
    <row r="326" spans="1:6" x14ac:dyDescent="0.2">
      <c r="A326" s="25" t="s">
        <v>5780</v>
      </c>
      <c r="B326" s="82" t="s">
        <v>5779</v>
      </c>
      <c r="C326" s="83">
        <v>6</v>
      </c>
      <c r="D326" s="83">
        <v>6</v>
      </c>
      <c r="E326" s="83">
        <f t="shared" si="10"/>
        <v>0</v>
      </c>
      <c r="F326" s="82"/>
    </row>
    <row r="327" spans="1:6" x14ac:dyDescent="0.2">
      <c r="A327" s="25" t="s">
        <v>5778</v>
      </c>
      <c r="B327" s="82" t="s">
        <v>5777</v>
      </c>
      <c r="C327" s="83">
        <v>9</v>
      </c>
      <c r="D327" s="83">
        <v>9</v>
      </c>
      <c r="E327" s="83">
        <f t="shared" si="10"/>
        <v>0</v>
      </c>
      <c r="F327" s="82"/>
    </row>
    <row r="328" spans="1:6" x14ac:dyDescent="0.2">
      <c r="A328" s="25" t="s">
        <v>5776</v>
      </c>
      <c r="B328" s="82" t="s">
        <v>5775</v>
      </c>
      <c r="C328" s="83">
        <v>3</v>
      </c>
      <c r="D328" s="83">
        <v>3</v>
      </c>
      <c r="E328" s="83">
        <f t="shared" si="10"/>
        <v>0</v>
      </c>
      <c r="F328" s="82"/>
    </row>
    <row r="329" spans="1:6" x14ac:dyDescent="0.2">
      <c r="A329" s="25" t="s">
        <v>5774</v>
      </c>
      <c r="B329" s="82" t="s">
        <v>5700</v>
      </c>
      <c r="C329" s="83">
        <v>1005</v>
      </c>
      <c r="D329" s="83">
        <v>1005</v>
      </c>
      <c r="E329" s="83">
        <f t="shared" si="10"/>
        <v>0</v>
      </c>
      <c r="F329" s="82"/>
    </row>
    <row r="330" spans="1:6" x14ac:dyDescent="0.2">
      <c r="A330" s="25" t="s">
        <v>5773</v>
      </c>
      <c r="B330" s="82" t="s">
        <v>5772</v>
      </c>
      <c r="C330" s="83">
        <v>8</v>
      </c>
      <c r="D330" s="83">
        <v>8</v>
      </c>
      <c r="E330" s="83">
        <f t="shared" si="10"/>
        <v>0</v>
      </c>
      <c r="F330" s="82"/>
    </row>
    <row r="331" spans="1:6" x14ac:dyDescent="0.2">
      <c r="A331" s="25" t="s">
        <v>5771</v>
      </c>
      <c r="B331" s="82" t="s">
        <v>5770</v>
      </c>
      <c r="C331" s="83">
        <v>2</v>
      </c>
      <c r="D331" s="83">
        <v>1</v>
      </c>
      <c r="E331" s="83">
        <f t="shared" si="10"/>
        <v>-1</v>
      </c>
      <c r="F331" s="82"/>
    </row>
    <row r="332" spans="1:6" x14ac:dyDescent="0.2">
      <c r="A332" s="25" t="s">
        <v>5769</v>
      </c>
      <c r="B332" s="82" t="s">
        <v>5768</v>
      </c>
      <c r="C332" s="83">
        <v>2</v>
      </c>
      <c r="D332" s="83">
        <v>10</v>
      </c>
      <c r="E332" s="83">
        <f t="shared" si="10"/>
        <v>8</v>
      </c>
      <c r="F332" s="82"/>
    </row>
    <row r="333" spans="1:6" x14ac:dyDescent="0.2">
      <c r="A333" s="25" t="s">
        <v>5767</v>
      </c>
      <c r="B333" s="82" t="s">
        <v>5766</v>
      </c>
      <c r="C333" s="83">
        <v>3</v>
      </c>
      <c r="D333" s="83">
        <v>3</v>
      </c>
      <c r="E333" s="83">
        <f t="shared" si="10"/>
        <v>0</v>
      </c>
      <c r="F333" s="82"/>
    </row>
    <row r="334" spans="1:6" x14ac:dyDescent="0.2">
      <c r="A334" s="25" t="s">
        <v>5765</v>
      </c>
      <c r="B334" s="82" t="s">
        <v>5764</v>
      </c>
      <c r="C334" s="83">
        <v>4</v>
      </c>
      <c r="D334" s="83">
        <v>5</v>
      </c>
      <c r="E334" s="83">
        <f t="shared" si="10"/>
        <v>1</v>
      </c>
      <c r="F334" s="82"/>
    </row>
    <row r="335" spans="1:6" x14ac:dyDescent="0.2">
      <c r="A335" s="25" t="s">
        <v>5763</v>
      </c>
      <c r="B335" s="82" t="s">
        <v>5762</v>
      </c>
      <c r="C335" s="83">
        <v>5</v>
      </c>
      <c r="D335" s="83">
        <v>5</v>
      </c>
      <c r="E335" s="83">
        <f t="shared" si="10"/>
        <v>0</v>
      </c>
      <c r="F335" s="82"/>
    </row>
    <row r="336" spans="1:6" x14ac:dyDescent="0.2">
      <c r="A336" s="25" t="s">
        <v>5761</v>
      </c>
      <c r="B336" s="82" t="s">
        <v>5760</v>
      </c>
      <c r="C336" s="83">
        <v>2</v>
      </c>
      <c r="D336" s="83">
        <v>2</v>
      </c>
      <c r="E336" s="83">
        <f t="shared" si="10"/>
        <v>0</v>
      </c>
      <c r="F336" s="82"/>
    </row>
    <row r="337" spans="1:6" x14ac:dyDescent="0.2">
      <c r="A337" s="25" t="s">
        <v>5759</v>
      </c>
      <c r="B337" s="82" t="s">
        <v>5758</v>
      </c>
      <c r="C337" s="83">
        <v>1</v>
      </c>
      <c r="D337" s="83">
        <v>1</v>
      </c>
      <c r="E337" s="83">
        <f t="shared" si="10"/>
        <v>0</v>
      </c>
      <c r="F337" s="82"/>
    </row>
    <row r="338" spans="1:6" x14ac:dyDescent="0.2">
      <c r="A338" s="25" t="s">
        <v>5757</v>
      </c>
      <c r="B338" s="82" t="s">
        <v>5756</v>
      </c>
      <c r="C338" s="83">
        <v>2</v>
      </c>
      <c r="D338" s="83">
        <v>2</v>
      </c>
      <c r="E338" s="83">
        <f t="shared" si="10"/>
        <v>0</v>
      </c>
      <c r="F338" s="82"/>
    </row>
    <row r="339" spans="1:6" x14ac:dyDescent="0.2">
      <c r="A339" s="25" t="s">
        <v>5755</v>
      </c>
      <c r="B339" s="82" t="s">
        <v>5754</v>
      </c>
      <c r="C339" s="83">
        <v>2</v>
      </c>
      <c r="D339" s="83">
        <v>2</v>
      </c>
      <c r="E339" s="83">
        <f t="shared" si="10"/>
        <v>0</v>
      </c>
      <c r="F339" s="82"/>
    </row>
    <row r="340" spans="1:6" x14ac:dyDescent="0.2">
      <c r="A340" s="25" t="s">
        <v>5753</v>
      </c>
      <c r="B340" s="82" t="s">
        <v>5752</v>
      </c>
      <c r="C340" s="83">
        <v>2</v>
      </c>
      <c r="D340" s="83">
        <v>2</v>
      </c>
      <c r="E340" s="83">
        <f t="shared" si="10"/>
        <v>0</v>
      </c>
      <c r="F340" s="82"/>
    </row>
    <row r="341" spans="1:6" x14ac:dyDescent="0.2">
      <c r="A341" s="25" t="s">
        <v>5751</v>
      </c>
      <c r="B341" s="82" t="s">
        <v>5750</v>
      </c>
      <c r="C341" s="83">
        <v>1</v>
      </c>
      <c r="D341" s="83">
        <v>0</v>
      </c>
      <c r="E341" s="83">
        <f t="shared" si="10"/>
        <v>-1</v>
      </c>
      <c r="F341" s="82"/>
    </row>
    <row r="342" spans="1:6" x14ac:dyDescent="0.2">
      <c r="A342" s="25" t="s">
        <v>5749</v>
      </c>
      <c r="B342" s="82" t="s">
        <v>5748</v>
      </c>
      <c r="C342" s="83">
        <v>5</v>
      </c>
      <c r="D342" s="83">
        <v>6</v>
      </c>
      <c r="E342" s="83">
        <f t="shared" ref="E342:E373" si="11">D342-C342</f>
        <v>1</v>
      </c>
      <c r="F342" s="82"/>
    </row>
    <row r="343" spans="1:6" x14ac:dyDescent="0.2">
      <c r="A343" s="25" t="s">
        <v>5747</v>
      </c>
      <c r="B343" s="82" t="s">
        <v>5746</v>
      </c>
      <c r="C343" s="83">
        <v>1</v>
      </c>
      <c r="D343" s="83">
        <v>1</v>
      </c>
      <c r="E343" s="83">
        <f t="shared" si="11"/>
        <v>0</v>
      </c>
      <c r="F343" s="82"/>
    </row>
    <row r="344" spans="1:6" x14ac:dyDescent="0.2">
      <c r="A344" s="25" t="s">
        <v>5745</v>
      </c>
      <c r="B344" s="82" t="s">
        <v>5744</v>
      </c>
      <c r="C344" s="83">
        <v>1</v>
      </c>
      <c r="D344" s="83">
        <v>1</v>
      </c>
      <c r="E344" s="83">
        <f t="shared" si="11"/>
        <v>0</v>
      </c>
      <c r="F344" s="82"/>
    </row>
    <row r="345" spans="1:6" x14ac:dyDescent="0.2">
      <c r="A345" s="25" t="s">
        <v>5743</v>
      </c>
      <c r="B345" s="82" t="s">
        <v>5742</v>
      </c>
      <c r="C345" s="83">
        <v>1</v>
      </c>
      <c r="D345" s="83">
        <v>1</v>
      </c>
      <c r="E345" s="83">
        <f t="shared" si="11"/>
        <v>0</v>
      </c>
      <c r="F345" s="82"/>
    </row>
    <row r="346" spans="1:6" x14ac:dyDescent="0.2">
      <c r="A346" s="25" t="s">
        <v>5741</v>
      </c>
      <c r="B346" s="82" t="s">
        <v>5740</v>
      </c>
      <c r="C346" s="83">
        <v>2</v>
      </c>
      <c r="D346" s="83">
        <v>2</v>
      </c>
      <c r="E346" s="83">
        <f t="shared" si="11"/>
        <v>0</v>
      </c>
      <c r="F346" s="82"/>
    </row>
    <row r="347" spans="1:6" x14ac:dyDescent="0.2">
      <c r="A347" s="25" t="s">
        <v>5739</v>
      </c>
      <c r="B347" s="82" t="s">
        <v>5738</v>
      </c>
      <c r="C347" s="83">
        <v>2</v>
      </c>
      <c r="D347" s="83">
        <v>2</v>
      </c>
      <c r="E347" s="83">
        <f t="shared" si="11"/>
        <v>0</v>
      </c>
      <c r="F347" s="82"/>
    </row>
    <row r="348" spans="1:6" x14ac:dyDescent="0.2">
      <c r="A348" s="25" t="s">
        <v>5737</v>
      </c>
      <c r="B348" s="82" t="s">
        <v>5736</v>
      </c>
      <c r="C348" s="83">
        <v>1</v>
      </c>
      <c r="D348" s="83">
        <v>1</v>
      </c>
      <c r="E348" s="83">
        <f t="shared" si="11"/>
        <v>0</v>
      </c>
      <c r="F348" s="82"/>
    </row>
    <row r="349" spans="1:6" x14ac:dyDescent="0.2">
      <c r="A349" s="25" t="s">
        <v>5735</v>
      </c>
      <c r="B349" s="82" t="s">
        <v>5734</v>
      </c>
      <c r="C349" s="83">
        <v>2</v>
      </c>
      <c r="D349" s="83">
        <v>2</v>
      </c>
      <c r="E349" s="83">
        <f t="shared" si="11"/>
        <v>0</v>
      </c>
      <c r="F349" s="82"/>
    </row>
    <row r="350" spans="1:6" x14ac:dyDescent="0.2">
      <c r="A350" s="25" t="s">
        <v>5733</v>
      </c>
      <c r="B350" s="82" t="s">
        <v>5732</v>
      </c>
      <c r="C350" s="83">
        <v>150002</v>
      </c>
      <c r="D350" s="83">
        <v>200002</v>
      </c>
      <c r="E350" s="83">
        <f t="shared" si="11"/>
        <v>50000</v>
      </c>
      <c r="F350" s="82"/>
    </row>
    <row r="351" spans="1:6" x14ac:dyDescent="0.2">
      <c r="A351" s="25" t="s">
        <v>5731</v>
      </c>
      <c r="B351" s="82" t="s">
        <v>5730</v>
      </c>
      <c r="C351" s="83">
        <v>5000</v>
      </c>
      <c r="D351" s="83">
        <v>5000</v>
      </c>
      <c r="E351" s="83">
        <f t="shared" si="11"/>
        <v>0</v>
      </c>
      <c r="F351" s="82"/>
    </row>
    <row r="352" spans="1:6" x14ac:dyDescent="0.2">
      <c r="A352" s="25" t="s">
        <v>5729</v>
      </c>
      <c r="B352" s="82" t="s">
        <v>5728</v>
      </c>
      <c r="C352" s="83">
        <v>3</v>
      </c>
      <c r="D352" s="83">
        <v>3</v>
      </c>
      <c r="E352" s="83">
        <f t="shared" si="11"/>
        <v>0</v>
      </c>
      <c r="F352" s="82"/>
    </row>
    <row r="353" spans="1:6" x14ac:dyDescent="0.2">
      <c r="A353" s="25" t="s">
        <v>5727</v>
      </c>
      <c r="B353" s="82" t="s">
        <v>5726</v>
      </c>
      <c r="C353" s="83">
        <v>5</v>
      </c>
      <c r="D353" s="83">
        <v>5</v>
      </c>
      <c r="E353" s="83">
        <f t="shared" si="11"/>
        <v>0</v>
      </c>
      <c r="F353" s="82"/>
    </row>
    <row r="354" spans="1:6" x14ac:dyDescent="0.2">
      <c r="A354" s="25" t="s">
        <v>5725</v>
      </c>
      <c r="B354" s="82" t="s">
        <v>5702</v>
      </c>
      <c r="C354" s="83">
        <v>6</v>
      </c>
      <c r="D354" s="83">
        <v>6</v>
      </c>
      <c r="E354" s="83">
        <f t="shared" si="11"/>
        <v>0</v>
      </c>
      <c r="F354" s="82"/>
    </row>
    <row r="355" spans="1:6" x14ac:dyDescent="0.2">
      <c r="A355" s="25" t="s">
        <v>5724</v>
      </c>
      <c r="B355" s="82" t="s">
        <v>5723</v>
      </c>
      <c r="C355" s="83">
        <v>2</v>
      </c>
      <c r="D355" s="83">
        <v>3</v>
      </c>
      <c r="E355" s="83">
        <f t="shared" si="11"/>
        <v>1</v>
      </c>
      <c r="F355" s="82"/>
    </row>
    <row r="356" spans="1:6" x14ac:dyDescent="0.2">
      <c r="A356" s="25" t="s">
        <v>5722</v>
      </c>
      <c r="B356" s="82" t="s">
        <v>5721</v>
      </c>
      <c r="C356" s="83">
        <v>1</v>
      </c>
      <c r="D356" s="83">
        <v>1</v>
      </c>
      <c r="E356" s="83">
        <f t="shared" si="11"/>
        <v>0</v>
      </c>
      <c r="F356" s="82"/>
    </row>
    <row r="357" spans="1:6" x14ac:dyDescent="0.2">
      <c r="A357" s="25" t="s">
        <v>5720</v>
      </c>
      <c r="B357" s="82" t="s">
        <v>5719</v>
      </c>
      <c r="C357" s="83">
        <v>1</v>
      </c>
      <c r="D357" s="83">
        <v>1</v>
      </c>
      <c r="E357" s="83">
        <f t="shared" si="11"/>
        <v>0</v>
      </c>
      <c r="F357" s="82"/>
    </row>
    <row r="358" spans="1:6" x14ac:dyDescent="0.2">
      <c r="A358" s="25" t="s">
        <v>5718</v>
      </c>
      <c r="B358" s="82" t="s">
        <v>5717</v>
      </c>
      <c r="C358" s="83">
        <v>1</v>
      </c>
      <c r="D358" s="83">
        <v>1</v>
      </c>
      <c r="E358" s="83">
        <f t="shared" si="11"/>
        <v>0</v>
      </c>
      <c r="F358" s="82"/>
    </row>
    <row r="359" spans="1:6" x14ac:dyDescent="0.2">
      <c r="A359" s="25" t="s">
        <v>5716</v>
      </c>
      <c r="B359" s="82" t="s">
        <v>5715</v>
      </c>
      <c r="C359" s="83">
        <v>1</v>
      </c>
      <c r="D359" s="83">
        <v>1</v>
      </c>
      <c r="E359" s="83">
        <f t="shared" si="11"/>
        <v>0</v>
      </c>
      <c r="F359" s="82"/>
    </row>
    <row r="360" spans="1:6" x14ac:dyDescent="0.2">
      <c r="A360" s="25" t="s">
        <v>5714</v>
      </c>
      <c r="B360" s="82" t="s">
        <v>5713</v>
      </c>
      <c r="C360" s="83">
        <v>1</v>
      </c>
      <c r="D360" s="83">
        <v>1</v>
      </c>
      <c r="E360" s="83">
        <f t="shared" si="11"/>
        <v>0</v>
      </c>
      <c r="F360" s="82"/>
    </row>
    <row r="361" spans="1:6" x14ac:dyDescent="0.2">
      <c r="A361" s="25" t="s">
        <v>5712</v>
      </c>
      <c r="B361" s="82" t="s">
        <v>5711</v>
      </c>
      <c r="C361" s="83">
        <v>1</v>
      </c>
      <c r="D361" s="83">
        <v>1</v>
      </c>
      <c r="E361" s="83">
        <f t="shared" si="11"/>
        <v>0</v>
      </c>
      <c r="F361" s="82"/>
    </row>
    <row r="362" spans="1:6" x14ac:dyDescent="0.2">
      <c r="A362" s="25" t="s">
        <v>5710</v>
      </c>
      <c r="B362" s="82" t="s">
        <v>5694</v>
      </c>
      <c r="C362" s="83">
        <v>2</v>
      </c>
      <c r="D362" s="83">
        <v>2</v>
      </c>
      <c r="E362" s="83">
        <f t="shared" si="11"/>
        <v>0</v>
      </c>
      <c r="F362" s="82"/>
    </row>
    <row r="363" spans="1:6" x14ac:dyDescent="0.2">
      <c r="A363" s="25" t="s">
        <v>5709</v>
      </c>
      <c r="B363" s="82" t="s">
        <v>5708</v>
      </c>
      <c r="C363" s="83">
        <v>1</v>
      </c>
      <c r="D363" s="83">
        <v>1</v>
      </c>
      <c r="E363" s="83">
        <f t="shared" si="11"/>
        <v>0</v>
      </c>
      <c r="F363" s="82"/>
    </row>
    <row r="364" spans="1:6" x14ac:dyDescent="0.2">
      <c r="A364" s="25" t="s">
        <v>5707</v>
      </c>
      <c r="B364" s="82" t="s">
        <v>5706</v>
      </c>
      <c r="C364" s="83">
        <v>1</v>
      </c>
      <c r="D364" s="83">
        <v>1</v>
      </c>
      <c r="E364" s="83">
        <f t="shared" si="11"/>
        <v>0</v>
      </c>
      <c r="F364" s="82"/>
    </row>
    <row r="365" spans="1:6" x14ac:dyDescent="0.2">
      <c r="A365" s="25" t="s">
        <v>5705</v>
      </c>
      <c r="B365" s="82" t="s">
        <v>5704</v>
      </c>
      <c r="C365" s="83">
        <v>18001</v>
      </c>
      <c r="D365" s="83">
        <v>18001</v>
      </c>
      <c r="E365" s="83">
        <f t="shared" si="11"/>
        <v>0</v>
      </c>
      <c r="F365" s="82"/>
    </row>
    <row r="366" spans="1:6" x14ac:dyDescent="0.2">
      <c r="A366" s="25" t="s">
        <v>5703</v>
      </c>
      <c r="B366" s="82" t="s">
        <v>5702</v>
      </c>
      <c r="C366" s="83">
        <v>2</v>
      </c>
      <c r="D366" s="83">
        <v>2</v>
      </c>
      <c r="E366" s="83">
        <f t="shared" si="11"/>
        <v>0</v>
      </c>
      <c r="F366" s="82"/>
    </row>
    <row r="367" spans="1:6" x14ac:dyDescent="0.2">
      <c r="A367" s="25" t="s">
        <v>5701</v>
      </c>
      <c r="B367" s="82" t="s">
        <v>5700</v>
      </c>
      <c r="C367" s="83">
        <v>1000</v>
      </c>
      <c r="D367" s="83">
        <v>1000</v>
      </c>
      <c r="E367" s="83">
        <f t="shared" si="11"/>
        <v>0</v>
      </c>
      <c r="F367" s="82"/>
    </row>
    <row r="368" spans="1:6" x14ac:dyDescent="0.2">
      <c r="A368" s="25" t="s">
        <v>5699</v>
      </c>
      <c r="B368" s="82" t="s">
        <v>5698</v>
      </c>
      <c r="C368" s="83">
        <v>30000</v>
      </c>
      <c r="D368" s="83">
        <v>30000</v>
      </c>
      <c r="E368" s="83">
        <f t="shared" si="11"/>
        <v>0</v>
      </c>
      <c r="F368" s="82"/>
    </row>
    <row r="369" spans="1:6" x14ac:dyDescent="0.2">
      <c r="A369" s="25" t="s">
        <v>5697</v>
      </c>
      <c r="B369" s="82" t="s">
        <v>5696</v>
      </c>
      <c r="C369" s="83">
        <v>23000</v>
      </c>
      <c r="D369" s="83">
        <v>34500</v>
      </c>
      <c r="E369" s="83">
        <f t="shared" si="11"/>
        <v>11500</v>
      </c>
      <c r="F369" s="82"/>
    </row>
    <row r="370" spans="1:6" x14ac:dyDescent="0.2">
      <c r="A370" s="25" t="s">
        <v>5695</v>
      </c>
      <c r="B370" s="82" t="s">
        <v>5694</v>
      </c>
      <c r="C370" s="83">
        <v>0</v>
      </c>
      <c r="D370" s="83">
        <v>2</v>
      </c>
      <c r="E370" s="83">
        <f t="shared" si="11"/>
        <v>2</v>
      </c>
      <c r="F370" s="82"/>
    </row>
    <row r="371" spans="1:6" x14ac:dyDescent="0.2">
      <c r="A371" s="25" t="s">
        <v>5693</v>
      </c>
      <c r="B371" s="82" t="s">
        <v>5692</v>
      </c>
      <c r="C371" s="83">
        <v>0</v>
      </c>
      <c r="D371" s="83">
        <v>1</v>
      </c>
      <c r="E371" s="83">
        <f t="shared" si="11"/>
        <v>1</v>
      </c>
      <c r="F371" s="82"/>
    </row>
    <row r="372" spans="1:6" x14ac:dyDescent="0.2">
      <c r="A372" s="25" t="s">
        <v>5691</v>
      </c>
      <c r="B372" s="82" t="s">
        <v>5690</v>
      </c>
      <c r="C372" s="83">
        <v>1200</v>
      </c>
      <c r="D372" s="83">
        <v>1209</v>
      </c>
      <c r="E372" s="83">
        <f t="shared" si="11"/>
        <v>9</v>
      </c>
      <c r="F372" s="82"/>
    </row>
    <row r="373" spans="1:6" x14ac:dyDescent="0.2">
      <c r="A373" s="25" t="s">
        <v>5689</v>
      </c>
      <c r="B373" s="82" t="s">
        <v>5688</v>
      </c>
      <c r="C373" s="83">
        <v>320</v>
      </c>
      <c r="D373" s="83">
        <v>320</v>
      </c>
      <c r="E373" s="83">
        <f t="shared" si="11"/>
        <v>0</v>
      </c>
      <c r="F373" s="82"/>
    </row>
    <row r="374" spans="1:6" x14ac:dyDescent="0.2">
      <c r="A374" s="25" t="s">
        <v>5687</v>
      </c>
      <c r="B374" s="82" t="s">
        <v>5686</v>
      </c>
      <c r="C374" s="83">
        <v>500</v>
      </c>
      <c r="D374" s="83">
        <v>500</v>
      </c>
      <c r="E374" s="83">
        <f t="shared" ref="E374" si="12">D374-C374</f>
        <v>0</v>
      </c>
      <c r="F374" s="82"/>
    </row>
    <row r="375" spans="1:6" x14ac:dyDescent="0.2">
      <c r="A375" s="25" t="s">
        <v>5685</v>
      </c>
      <c r="B375" s="82" t="s">
        <v>5684</v>
      </c>
      <c r="C375" s="83">
        <v>0</v>
      </c>
      <c r="D375" s="83">
        <v>1</v>
      </c>
      <c r="E375" s="83"/>
      <c r="F375" s="82"/>
    </row>
    <row r="376" spans="1:6" x14ac:dyDescent="0.2">
      <c r="A376" s="25" t="s">
        <v>5683</v>
      </c>
      <c r="B376" s="82" t="s">
        <v>5682</v>
      </c>
      <c r="C376" s="83">
        <v>200</v>
      </c>
      <c r="D376" s="83">
        <v>200</v>
      </c>
      <c r="E376" s="83">
        <f>D376-C376</f>
        <v>0</v>
      </c>
      <c r="F376" s="82"/>
    </row>
    <row r="377" spans="1:6" x14ac:dyDescent="0.2">
      <c r="A377" s="25" t="s">
        <v>5681</v>
      </c>
      <c r="B377" s="82" t="s">
        <v>5680</v>
      </c>
      <c r="C377" s="83">
        <v>400</v>
      </c>
      <c r="D377" s="83">
        <v>400</v>
      </c>
      <c r="E377" s="83">
        <f>D377-C377</f>
        <v>0</v>
      </c>
      <c r="F377" s="82"/>
    </row>
    <row r="378" spans="1:6" x14ac:dyDescent="0.2">
      <c r="A378" s="25" t="s">
        <v>5679</v>
      </c>
      <c r="B378" s="82" t="s">
        <v>5678</v>
      </c>
      <c r="C378" s="83">
        <v>0</v>
      </c>
      <c r="D378" s="83">
        <v>1</v>
      </c>
      <c r="E378" s="83"/>
      <c r="F378" s="82"/>
    </row>
    <row r="379" spans="1:6" x14ac:dyDescent="0.2">
      <c r="A379" s="25" t="s">
        <v>5677</v>
      </c>
      <c r="B379" s="82" t="s">
        <v>5676</v>
      </c>
      <c r="C379" s="83">
        <v>1750</v>
      </c>
      <c r="D379" s="83">
        <v>1</v>
      </c>
      <c r="E379" s="83">
        <f t="shared" ref="E379:E394" si="13">D379-C379</f>
        <v>-1749</v>
      </c>
      <c r="F379" s="82"/>
    </row>
    <row r="380" spans="1:6" x14ac:dyDescent="0.2">
      <c r="A380" s="25" t="s">
        <v>5675</v>
      </c>
      <c r="B380" s="82" t="s">
        <v>5674</v>
      </c>
      <c r="C380" s="83">
        <v>31750</v>
      </c>
      <c r="D380" s="83">
        <v>31750</v>
      </c>
      <c r="E380" s="83">
        <f t="shared" si="13"/>
        <v>0</v>
      </c>
      <c r="F380" s="82"/>
    </row>
    <row r="381" spans="1:6" x14ac:dyDescent="0.2">
      <c r="A381" s="25" t="s">
        <v>5673</v>
      </c>
      <c r="B381" s="82" t="s">
        <v>5672</v>
      </c>
      <c r="C381" s="83">
        <v>15000</v>
      </c>
      <c r="D381" s="83">
        <v>15000</v>
      </c>
      <c r="E381" s="83">
        <f t="shared" si="13"/>
        <v>0</v>
      </c>
      <c r="F381" s="82"/>
    </row>
    <row r="382" spans="1:6" x14ac:dyDescent="0.2">
      <c r="A382" s="25" t="s">
        <v>5671</v>
      </c>
      <c r="B382" s="82" t="s">
        <v>5670</v>
      </c>
      <c r="C382" s="83">
        <v>15000</v>
      </c>
      <c r="D382" s="83">
        <v>15000</v>
      </c>
      <c r="E382" s="83">
        <f t="shared" si="13"/>
        <v>0</v>
      </c>
      <c r="F382" s="82"/>
    </row>
    <row r="383" spans="1:6" x14ac:dyDescent="0.2">
      <c r="A383" s="25" t="s">
        <v>5669</v>
      </c>
      <c r="B383" s="82" t="s">
        <v>5668</v>
      </c>
      <c r="C383" s="83">
        <v>6200</v>
      </c>
      <c r="D383" s="83">
        <v>6200</v>
      </c>
      <c r="E383" s="83">
        <f t="shared" si="13"/>
        <v>0</v>
      </c>
      <c r="F383" s="82"/>
    </row>
    <row r="384" spans="1:6" x14ac:dyDescent="0.2">
      <c r="A384" s="25" t="s">
        <v>5667</v>
      </c>
      <c r="B384" s="82" t="s">
        <v>5666</v>
      </c>
      <c r="C384" s="83">
        <v>7000</v>
      </c>
      <c r="D384" s="83">
        <v>7000</v>
      </c>
      <c r="E384" s="83">
        <f t="shared" si="13"/>
        <v>0</v>
      </c>
      <c r="F384" s="82"/>
    </row>
    <row r="385" spans="1:6" x14ac:dyDescent="0.2">
      <c r="A385" s="25" t="s">
        <v>5665</v>
      </c>
      <c r="B385" s="82" t="s">
        <v>5664</v>
      </c>
      <c r="C385" s="83">
        <v>26900</v>
      </c>
      <c r="D385" s="83">
        <v>7400</v>
      </c>
      <c r="E385" s="83">
        <f t="shared" si="13"/>
        <v>-19500</v>
      </c>
      <c r="F385" s="82"/>
    </row>
    <row r="386" spans="1:6" x14ac:dyDescent="0.2">
      <c r="A386" s="25" t="s">
        <v>5663</v>
      </c>
      <c r="B386" s="82" t="s">
        <v>5662</v>
      </c>
      <c r="C386" s="83">
        <v>180000</v>
      </c>
      <c r="D386" s="83">
        <v>180000</v>
      </c>
      <c r="E386" s="83">
        <f t="shared" si="13"/>
        <v>0</v>
      </c>
      <c r="F386" s="82"/>
    </row>
    <row r="387" spans="1:6" x14ac:dyDescent="0.2">
      <c r="A387" s="25" t="s">
        <v>5661</v>
      </c>
      <c r="B387" s="82" t="s">
        <v>5660</v>
      </c>
      <c r="C387" s="83">
        <v>0</v>
      </c>
      <c r="D387" s="83">
        <v>330.9</v>
      </c>
      <c r="E387" s="83">
        <f t="shared" si="13"/>
        <v>330.9</v>
      </c>
      <c r="F387" s="82"/>
    </row>
    <row r="388" spans="1:6" x14ac:dyDescent="0.2">
      <c r="A388" s="25" t="s">
        <v>5659</v>
      </c>
      <c r="B388" s="82" t="s">
        <v>5658</v>
      </c>
      <c r="C388" s="83">
        <v>6000</v>
      </c>
      <c r="D388" s="83">
        <v>6000</v>
      </c>
      <c r="E388" s="83">
        <f t="shared" si="13"/>
        <v>0</v>
      </c>
      <c r="F388" s="82"/>
    </row>
    <row r="389" spans="1:6" x14ac:dyDescent="0.2">
      <c r="A389" s="25" t="s">
        <v>5657</v>
      </c>
      <c r="B389" s="82" t="s">
        <v>5656</v>
      </c>
      <c r="C389" s="83">
        <v>550</v>
      </c>
      <c r="D389" s="83">
        <v>550</v>
      </c>
      <c r="E389" s="83">
        <f t="shared" si="13"/>
        <v>0</v>
      </c>
      <c r="F389" s="82"/>
    </row>
    <row r="390" spans="1:6" x14ac:dyDescent="0.2">
      <c r="A390" s="25" t="s">
        <v>5655</v>
      </c>
      <c r="B390" s="82" t="s">
        <v>5654</v>
      </c>
      <c r="C390" s="83">
        <v>13750</v>
      </c>
      <c r="D390" s="83">
        <v>13750</v>
      </c>
      <c r="E390" s="83">
        <f t="shared" si="13"/>
        <v>0</v>
      </c>
      <c r="F390" s="82"/>
    </row>
    <row r="391" spans="1:6" x14ac:dyDescent="0.2">
      <c r="A391" s="25" t="s">
        <v>5653</v>
      </c>
      <c r="B391" s="82" t="s">
        <v>5652</v>
      </c>
      <c r="C391" s="83">
        <v>2000</v>
      </c>
      <c r="D391" s="83">
        <v>2000</v>
      </c>
      <c r="E391" s="83">
        <f t="shared" si="13"/>
        <v>0</v>
      </c>
      <c r="F391" s="82"/>
    </row>
    <row r="392" spans="1:6" x14ac:dyDescent="0.2">
      <c r="A392" s="25" t="s">
        <v>5651</v>
      </c>
      <c r="B392" s="82" t="s">
        <v>5650</v>
      </c>
      <c r="C392" s="83">
        <v>2000</v>
      </c>
      <c r="D392" s="83">
        <v>2000</v>
      </c>
      <c r="E392" s="83">
        <f t="shared" si="13"/>
        <v>0</v>
      </c>
      <c r="F392" s="82"/>
    </row>
    <row r="393" spans="1:6" x14ac:dyDescent="0.2">
      <c r="A393" s="25" t="s">
        <v>5649</v>
      </c>
      <c r="B393" s="82" t="s">
        <v>5648</v>
      </c>
      <c r="C393" s="83">
        <v>2000</v>
      </c>
      <c r="D393" s="83">
        <v>2000</v>
      </c>
      <c r="E393" s="83">
        <f t="shared" si="13"/>
        <v>0</v>
      </c>
      <c r="F393" s="82"/>
    </row>
    <row r="394" spans="1:6" x14ac:dyDescent="0.2">
      <c r="A394" s="25" t="s">
        <v>5647</v>
      </c>
      <c r="B394" s="82" t="s">
        <v>5646</v>
      </c>
      <c r="C394" s="83">
        <v>5</v>
      </c>
      <c r="D394" s="83">
        <v>8</v>
      </c>
      <c r="E394" s="83">
        <f t="shared" si="13"/>
        <v>3</v>
      </c>
      <c r="F394" s="82"/>
    </row>
    <row r="395" spans="1:6" x14ac:dyDescent="0.2">
      <c r="A395" s="25" t="s">
        <v>5645</v>
      </c>
      <c r="B395" s="82" t="s">
        <v>5644</v>
      </c>
      <c r="C395" s="83">
        <v>0</v>
      </c>
      <c r="D395" s="83">
        <v>4</v>
      </c>
      <c r="E395" s="83"/>
      <c r="F395" s="82"/>
    </row>
    <row r="396" spans="1:6" x14ac:dyDescent="0.2">
      <c r="A396" s="25" t="s">
        <v>5643</v>
      </c>
      <c r="B396" s="82" t="s">
        <v>5642</v>
      </c>
      <c r="C396" s="83">
        <v>40000</v>
      </c>
      <c r="D396" s="83">
        <v>40000</v>
      </c>
      <c r="E396" s="83">
        <f t="shared" ref="E396:E434" si="14">D396-C396</f>
        <v>0</v>
      </c>
      <c r="F396" s="82"/>
    </row>
    <row r="397" spans="1:6" x14ac:dyDescent="0.2">
      <c r="A397" s="25" t="s">
        <v>5641</v>
      </c>
      <c r="B397" s="82" t="s">
        <v>5640</v>
      </c>
      <c r="C397" s="83">
        <v>11500</v>
      </c>
      <c r="D397" s="83">
        <v>11500</v>
      </c>
      <c r="E397" s="83">
        <f t="shared" si="14"/>
        <v>0</v>
      </c>
      <c r="F397" s="82"/>
    </row>
    <row r="398" spans="1:6" x14ac:dyDescent="0.2">
      <c r="A398" s="25" t="s">
        <v>5639</v>
      </c>
      <c r="B398" s="82" t="s">
        <v>5638</v>
      </c>
      <c r="C398" s="83">
        <v>69180.06</v>
      </c>
      <c r="D398" s="83">
        <v>64842.8</v>
      </c>
      <c r="E398" s="83">
        <f t="shared" si="14"/>
        <v>-4337.2599999999948</v>
      </c>
      <c r="F398" s="82"/>
    </row>
    <row r="399" spans="1:6" x14ac:dyDescent="0.2">
      <c r="A399" s="25" t="s">
        <v>5637</v>
      </c>
      <c r="B399" s="82" t="s">
        <v>5636</v>
      </c>
      <c r="C399" s="83">
        <v>29800</v>
      </c>
      <c r="D399" s="83">
        <v>29800</v>
      </c>
      <c r="E399" s="83">
        <f t="shared" si="14"/>
        <v>0</v>
      </c>
      <c r="F399" s="82"/>
    </row>
    <row r="400" spans="1:6" x14ac:dyDescent="0.2">
      <c r="A400" s="25" t="s">
        <v>5635</v>
      </c>
      <c r="B400" s="82" t="s">
        <v>5634</v>
      </c>
      <c r="C400" s="83">
        <v>5600</v>
      </c>
      <c r="D400" s="83">
        <v>5600</v>
      </c>
      <c r="E400" s="83">
        <f t="shared" si="14"/>
        <v>0</v>
      </c>
      <c r="F400" s="82"/>
    </row>
    <row r="401" spans="1:6" x14ac:dyDescent="0.2">
      <c r="A401" s="25" t="s">
        <v>5633</v>
      </c>
      <c r="B401" s="82" t="s">
        <v>5632</v>
      </c>
      <c r="C401" s="83">
        <v>901</v>
      </c>
      <c r="D401" s="83">
        <v>901</v>
      </c>
      <c r="E401" s="83">
        <f t="shared" si="14"/>
        <v>0</v>
      </c>
      <c r="F401" s="82"/>
    </row>
    <row r="402" spans="1:6" x14ac:dyDescent="0.2">
      <c r="A402" s="25" t="s">
        <v>5631</v>
      </c>
      <c r="B402" s="82" t="s">
        <v>5630</v>
      </c>
      <c r="C402" s="83">
        <v>7500</v>
      </c>
      <c r="D402" s="83">
        <v>7500</v>
      </c>
      <c r="E402" s="83">
        <f t="shared" si="14"/>
        <v>0</v>
      </c>
      <c r="F402" s="82"/>
    </row>
    <row r="403" spans="1:6" x14ac:dyDescent="0.2">
      <c r="A403" s="25" t="s">
        <v>5629</v>
      </c>
      <c r="B403" s="82" t="s">
        <v>5628</v>
      </c>
      <c r="C403" s="83">
        <v>0</v>
      </c>
      <c r="D403" s="83">
        <v>7000</v>
      </c>
      <c r="E403" s="83">
        <f t="shared" si="14"/>
        <v>7000</v>
      </c>
      <c r="F403" s="82"/>
    </row>
    <row r="404" spans="1:6" x14ac:dyDescent="0.2">
      <c r="A404" s="25" t="s">
        <v>5627</v>
      </c>
      <c r="B404" s="82" t="s">
        <v>5626</v>
      </c>
      <c r="C404" s="83">
        <v>16000</v>
      </c>
      <c r="D404" s="83">
        <v>16000</v>
      </c>
      <c r="E404" s="83">
        <f t="shared" si="14"/>
        <v>0</v>
      </c>
      <c r="F404" s="82"/>
    </row>
    <row r="405" spans="1:6" x14ac:dyDescent="0.2">
      <c r="A405" s="25" t="s">
        <v>5625</v>
      </c>
      <c r="B405" s="82" t="s">
        <v>5624</v>
      </c>
      <c r="C405" s="83">
        <v>8000</v>
      </c>
      <c r="D405" s="83">
        <v>8000</v>
      </c>
      <c r="E405" s="83">
        <f t="shared" si="14"/>
        <v>0</v>
      </c>
      <c r="F405" s="82"/>
    </row>
    <row r="406" spans="1:6" x14ac:dyDescent="0.2">
      <c r="A406" s="25" t="s">
        <v>5623</v>
      </c>
      <c r="B406" s="82" t="s">
        <v>5622</v>
      </c>
      <c r="C406" s="83">
        <v>54050</v>
      </c>
      <c r="D406" s="83">
        <v>47050</v>
      </c>
      <c r="E406" s="83">
        <f t="shared" si="14"/>
        <v>-7000</v>
      </c>
      <c r="F406" s="82"/>
    </row>
    <row r="407" spans="1:6" x14ac:dyDescent="0.2">
      <c r="A407" s="25" t="s">
        <v>5621</v>
      </c>
      <c r="B407" s="82" t="s">
        <v>5620</v>
      </c>
      <c r="C407" s="83">
        <v>27762.9</v>
      </c>
      <c r="D407" s="83">
        <v>22451.55</v>
      </c>
      <c r="E407" s="83">
        <f t="shared" si="14"/>
        <v>-5311.3500000000022</v>
      </c>
      <c r="F407" s="82"/>
    </row>
    <row r="408" spans="1:6" x14ac:dyDescent="0.2">
      <c r="A408" s="25" t="s">
        <v>5619</v>
      </c>
      <c r="B408" s="82" t="s">
        <v>5618</v>
      </c>
      <c r="C408" s="83">
        <v>4</v>
      </c>
      <c r="D408" s="83">
        <v>4</v>
      </c>
      <c r="E408" s="83">
        <f t="shared" si="14"/>
        <v>0</v>
      </c>
      <c r="F408" s="82"/>
    </row>
    <row r="409" spans="1:6" x14ac:dyDescent="0.2">
      <c r="A409" s="25" t="s">
        <v>5617</v>
      </c>
      <c r="B409" s="82" t="s">
        <v>5616</v>
      </c>
      <c r="C409" s="83">
        <v>120000</v>
      </c>
      <c r="D409" s="83">
        <v>120000</v>
      </c>
      <c r="E409" s="83">
        <f t="shared" si="14"/>
        <v>0</v>
      </c>
      <c r="F409" s="82"/>
    </row>
    <row r="410" spans="1:6" x14ac:dyDescent="0.2">
      <c r="A410" s="25" t="s">
        <v>5615</v>
      </c>
      <c r="B410" s="82" t="s">
        <v>5614</v>
      </c>
      <c r="C410" s="83">
        <v>84000</v>
      </c>
      <c r="D410" s="83">
        <v>90000</v>
      </c>
      <c r="E410" s="83">
        <f t="shared" si="14"/>
        <v>6000</v>
      </c>
      <c r="F410" s="82"/>
    </row>
    <row r="411" spans="1:6" x14ac:dyDescent="0.2">
      <c r="A411" s="25" t="s">
        <v>5613</v>
      </c>
      <c r="B411" s="82" t="s">
        <v>5612</v>
      </c>
      <c r="C411" s="83">
        <v>40000</v>
      </c>
      <c r="D411" s="83">
        <v>20000</v>
      </c>
      <c r="E411" s="83">
        <f t="shared" si="14"/>
        <v>-20000</v>
      </c>
      <c r="F411" s="82"/>
    </row>
    <row r="412" spans="1:6" x14ac:dyDescent="0.2">
      <c r="A412" s="25" t="s">
        <v>5611</v>
      </c>
      <c r="B412" s="82" t="s">
        <v>5610</v>
      </c>
      <c r="C412" s="83">
        <v>10000</v>
      </c>
      <c r="D412" s="83">
        <v>10000</v>
      </c>
      <c r="E412" s="83">
        <f t="shared" si="14"/>
        <v>0</v>
      </c>
      <c r="F412" s="82"/>
    </row>
    <row r="413" spans="1:6" x14ac:dyDescent="0.2">
      <c r="A413" s="25" t="s">
        <v>5609</v>
      </c>
      <c r="B413" s="82" t="s">
        <v>5608</v>
      </c>
      <c r="C413" s="83">
        <v>2</v>
      </c>
      <c r="D413" s="83">
        <v>2</v>
      </c>
      <c r="E413" s="83">
        <f t="shared" si="14"/>
        <v>0</v>
      </c>
      <c r="F413" s="82"/>
    </row>
    <row r="414" spans="1:6" x14ac:dyDescent="0.2">
      <c r="A414" s="25" t="s">
        <v>5607</v>
      </c>
      <c r="B414" s="82" t="s">
        <v>5606</v>
      </c>
      <c r="C414" s="83">
        <v>60000</v>
      </c>
      <c r="D414" s="83">
        <v>60000</v>
      </c>
      <c r="E414" s="83">
        <f t="shared" si="14"/>
        <v>0</v>
      </c>
      <c r="F414" s="82"/>
    </row>
    <row r="415" spans="1:6" x14ac:dyDescent="0.2">
      <c r="A415" s="25" t="s">
        <v>5605</v>
      </c>
      <c r="B415" s="82" t="s">
        <v>5604</v>
      </c>
      <c r="C415" s="83">
        <v>14000</v>
      </c>
      <c r="D415" s="83">
        <v>17000</v>
      </c>
      <c r="E415" s="83">
        <f t="shared" si="14"/>
        <v>3000</v>
      </c>
      <c r="F415" s="82"/>
    </row>
    <row r="416" spans="1:6" x14ac:dyDescent="0.2">
      <c r="A416" s="25" t="s">
        <v>5603</v>
      </c>
      <c r="B416" s="82" t="s">
        <v>5602</v>
      </c>
      <c r="C416" s="83">
        <v>34000</v>
      </c>
      <c r="D416" s="83">
        <v>32000</v>
      </c>
      <c r="E416" s="83">
        <f t="shared" si="14"/>
        <v>-2000</v>
      </c>
      <c r="F416" s="82"/>
    </row>
    <row r="417" spans="1:6" x14ac:dyDescent="0.2">
      <c r="A417" s="25" t="s">
        <v>5601</v>
      </c>
      <c r="B417" s="82" t="s">
        <v>5600</v>
      </c>
      <c r="C417" s="83">
        <v>1500</v>
      </c>
      <c r="D417" s="83">
        <v>1500</v>
      </c>
      <c r="E417" s="83">
        <f t="shared" si="14"/>
        <v>0</v>
      </c>
      <c r="F417" s="82"/>
    </row>
    <row r="418" spans="1:6" x14ac:dyDescent="0.2">
      <c r="A418" s="25" t="s">
        <v>5599</v>
      </c>
      <c r="B418" s="82" t="s">
        <v>5598</v>
      </c>
      <c r="C418" s="83">
        <v>5500</v>
      </c>
      <c r="D418" s="83">
        <v>5000</v>
      </c>
      <c r="E418" s="83">
        <f t="shared" si="14"/>
        <v>-500</v>
      </c>
      <c r="F418" s="82"/>
    </row>
    <row r="419" spans="1:6" x14ac:dyDescent="0.2">
      <c r="A419" s="25" t="s">
        <v>5597</v>
      </c>
      <c r="B419" s="82" t="s">
        <v>5596</v>
      </c>
      <c r="C419" s="83">
        <v>2100</v>
      </c>
      <c r="D419" s="83">
        <v>2100</v>
      </c>
      <c r="E419" s="83">
        <f t="shared" si="14"/>
        <v>0</v>
      </c>
      <c r="F419" s="82"/>
    </row>
    <row r="420" spans="1:6" x14ac:dyDescent="0.2">
      <c r="A420" s="25" t="s">
        <v>5595</v>
      </c>
      <c r="B420" s="82" t="s">
        <v>5594</v>
      </c>
      <c r="C420" s="83">
        <v>500</v>
      </c>
      <c r="D420" s="83">
        <v>500</v>
      </c>
      <c r="E420" s="83">
        <f t="shared" si="14"/>
        <v>0</v>
      </c>
      <c r="F420" s="82"/>
    </row>
    <row r="421" spans="1:6" x14ac:dyDescent="0.2">
      <c r="A421" s="25" t="s">
        <v>5593</v>
      </c>
      <c r="B421" s="82" t="s">
        <v>5592</v>
      </c>
      <c r="C421" s="83">
        <v>3780</v>
      </c>
      <c r="D421" s="83">
        <v>1790</v>
      </c>
      <c r="E421" s="83">
        <f t="shared" si="14"/>
        <v>-1990</v>
      </c>
      <c r="F421" s="82"/>
    </row>
    <row r="422" spans="1:6" x14ac:dyDescent="0.2">
      <c r="A422" s="25" t="s">
        <v>5591</v>
      </c>
      <c r="B422" s="82" t="s">
        <v>5590</v>
      </c>
      <c r="C422" s="83">
        <v>0</v>
      </c>
      <c r="D422" s="83">
        <v>0</v>
      </c>
      <c r="E422" s="83">
        <f t="shared" si="14"/>
        <v>0</v>
      </c>
      <c r="F422" s="82"/>
    </row>
    <row r="423" spans="1:6" x14ac:dyDescent="0.2">
      <c r="A423" s="25" t="s">
        <v>5589</v>
      </c>
      <c r="B423" s="82" t="s">
        <v>5588</v>
      </c>
      <c r="C423" s="83">
        <v>1</v>
      </c>
      <c r="D423" s="83">
        <v>1</v>
      </c>
      <c r="E423" s="83">
        <f t="shared" si="14"/>
        <v>0</v>
      </c>
      <c r="F423" s="82"/>
    </row>
    <row r="424" spans="1:6" x14ac:dyDescent="0.2">
      <c r="A424" s="25" t="s">
        <v>5587</v>
      </c>
      <c r="B424" s="82" t="s">
        <v>5586</v>
      </c>
      <c r="C424" s="83">
        <v>1</v>
      </c>
      <c r="D424" s="83">
        <v>1</v>
      </c>
      <c r="E424" s="83">
        <f t="shared" si="14"/>
        <v>0</v>
      </c>
      <c r="F424" s="82"/>
    </row>
    <row r="425" spans="1:6" x14ac:dyDescent="0.2">
      <c r="A425" s="25" t="s">
        <v>5585</v>
      </c>
      <c r="B425" s="82" t="s">
        <v>5584</v>
      </c>
      <c r="C425" s="83">
        <v>499</v>
      </c>
      <c r="D425" s="83">
        <v>499</v>
      </c>
      <c r="E425" s="83">
        <f t="shared" si="14"/>
        <v>0</v>
      </c>
      <c r="F425" s="82"/>
    </row>
    <row r="426" spans="1:6" x14ac:dyDescent="0.2">
      <c r="A426" s="25" t="s">
        <v>5583</v>
      </c>
      <c r="B426" s="82" t="s">
        <v>5582</v>
      </c>
      <c r="C426" s="83">
        <v>1</v>
      </c>
      <c r="D426" s="83">
        <v>1</v>
      </c>
      <c r="E426" s="83">
        <f t="shared" si="14"/>
        <v>0</v>
      </c>
      <c r="F426" s="82"/>
    </row>
    <row r="427" spans="1:6" x14ac:dyDescent="0.2">
      <c r="A427" s="25" t="s">
        <v>5581</v>
      </c>
      <c r="B427" s="82" t="s">
        <v>5580</v>
      </c>
      <c r="C427" s="83">
        <v>30</v>
      </c>
      <c r="D427" s="83">
        <v>30</v>
      </c>
      <c r="E427" s="83">
        <f t="shared" si="14"/>
        <v>0</v>
      </c>
      <c r="F427" s="82"/>
    </row>
    <row r="428" spans="1:6" x14ac:dyDescent="0.2">
      <c r="A428" s="25" t="s">
        <v>5579</v>
      </c>
      <c r="B428" s="82" t="s">
        <v>5578</v>
      </c>
      <c r="C428" s="83">
        <v>62</v>
      </c>
      <c r="D428" s="83">
        <v>62</v>
      </c>
      <c r="E428" s="83">
        <f t="shared" si="14"/>
        <v>0</v>
      </c>
      <c r="F428" s="82"/>
    </row>
    <row r="429" spans="1:6" x14ac:dyDescent="0.2">
      <c r="A429" s="25" t="s">
        <v>5577</v>
      </c>
      <c r="B429" s="82" t="s">
        <v>5576</v>
      </c>
      <c r="C429" s="83">
        <v>2251</v>
      </c>
      <c r="D429" s="83">
        <v>2266</v>
      </c>
      <c r="E429" s="83">
        <f t="shared" si="14"/>
        <v>15</v>
      </c>
      <c r="F429" s="82"/>
    </row>
    <row r="430" spans="1:6" x14ac:dyDescent="0.2">
      <c r="A430" s="25" t="s">
        <v>5575</v>
      </c>
      <c r="B430" s="82" t="s">
        <v>5574</v>
      </c>
      <c r="C430" s="83">
        <v>0</v>
      </c>
      <c r="D430" s="83">
        <v>3000</v>
      </c>
      <c r="E430" s="83">
        <f t="shared" si="14"/>
        <v>3000</v>
      </c>
      <c r="F430" s="82"/>
    </row>
    <row r="431" spans="1:6" x14ac:dyDescent="0.2">
      <c r="A431" s="25" t="s">
        <v>5573</v>
      </c>
      <c r="B431" s="82" t="s">
        <v>5572</v>
      </c>
      <c r="C431" s="83">
        <v>0</v>
      </c>
      <c r="D431" s="83">
        <v>2030</v>
      </c>
      <c r="E431" s="83">
        <f t="shared" si="14"/>
        <v>2030</v>
      </c>
      <c r="F431" s="82"/>
    </row>
    <row r="432" spans="1:6" x14ac:dyDescent="0.2">
      <c r="A432" s="25" t="s">
        <v>5571</v>
      </c>
      <c r="B432" s="82" t="s">
        <v>5570</v>
      </c>
      <c r="C432" s="83">
        <v>0</v>
      </c>
      <c r="D432" s="83">
        <v>9338</v>
      </c>
      <c r="E432" s="83">
        <f t="shared" si="14"/>
        <v>9338</v>
      </c>
      <c r="F432" s="82"/>
    </row>
    <row r="433" spans="1:8" x14ac:dyDescent="0.2">
      <c r="A433" s="25" t="s">
        <v>5569</v>
      </c>
      <c r="B433" s="82" t="s">
        <v>5568</v>
      </c>
      <c r="C433" s="83">
        <v>0</v>
      </c>
      <c r="D433" s="83">
        <v>20880</v>
      </c>
      <c r="E433" s="83">
        <f t="shared" si="14"/>
        <v>20880</v>
      </c>
      <c r="F433" s="82"/>
    </row>
    <row r="434" spans="1:8" x14ac:dyDescent="0.2">
      <c r="A434" s="25" t="s">
        <v>5567</v>
      </c>
      <c r="B434" s="82" t="s">
        <v>5566</v>
      </c>
      <c r="C434" s="83">
        <v>307312.5</v>
      </c>
      <c r="D434" s="83">
        <v>307312.5</v>
      </c>
      <c r="E434" s="83">
        <f t="shared" si="14"/>
        <v>0</v>
      </c>
      <c r="F434" s="82"/>
    </row>
    <row r="435" spans="1:8" x14ac:dyDescent="0.2">
      <c r="A435" s="81"/>
      <c r="B435" s="81" t="s">
        <v>345</v>
      </c>
      <c r="C435" s="51">
        <f>SUM(C214:C434)</f>
        <v>23377832.109999996</v>
      </c>
      <c r="D435" s="51">
        <f>SUM(D214:D434)</f>
        <v>24941375.189999998</v>
      </c>
      <c r="E435" s="51">
        <f>SUM(E214:E434)</f>
        <v>1563537.0800000003</v>
      </c>
      <c r="F435" s="51"/>
    </row>
    <row r="436" spans="1:8" s="15" customFormat="1" x14ac:dyDescent="0.2">
      <c r="A436" s="126"/>
      <c r="B436" s="126"/>
      <c r="C436" s="18"/>
      <c r="D436" s="18"/>
      <c r="E436" s="18"/>
      <c r="F436" s="18"/>
    </row>
    <row r="437" spans="1:8" s="15" customFormat="1" x14ac:dyDescent="0.2">
      <c r="A437" s="126"/>
      <c r="B437" s="126"/>
      <c r="C437" s="18"/>
      <c r="D437" s="18"/>
      <c r="E437" s="18"/>
      <c r="F437" s="18"/>
    </row>
    <row r="438" spans="1:8" s="15" customFormat="1" ht="11.25" customHeight="1" x14ac:dyDescent="0.2">
      <c r="A438" s="35" t="s">
        <v>344</v>
      </c>
      <c r="B438" s="35"/>
      <c r="C438" s="121"/>
      <c r="D438" s="121"/>
      <c r="E438" s="121"/>
      <c r="G438" s="89" t="s">
        <v>302</v>
      </c>
    </row>
    <row r="439" spans="1:8" s="15" customFormat="1" x14ac:dyDescent="0.2">
      <c r="A439" s="108"/>
      <c r="B439" s="108"/>
      <c r="C439" s="33"/>
      <c r="D439" s="31"/>
      <c r="E439" s="31"/>
      <c r="F439" s="1"/>
    </row>
    <row r="440" spans="1:8" s="15" customFormat="1" ht="27.9" customHeight="1" x14ac:dyDescent="0.2">
      <c r="A440" s="30" t="s">
        <v>102</v>
      </c>
      <c r="B440" s="29" t="s">
        <v>101</v>
      </c>
      <c r="C440" s="120" t="s">
        <v>301</v>
      </c>
      <c r="D440" s="120" t="s">
        <v>300</v>
      </c>
      <c r="E440" s="120" t="s">
        <v>299</v>
      </c>
      <c r="F440" s="119" t="s">
        <v>298</v>
      </c>
      <c r="G440" s="119" t="s">
        <v>297</v>
      </c>
      <c r="H440" s="119" t="s">
        <v>296</v>
      </c>
    </row>
    <row r="441" spans="1:8" s="15" customFormat="1" x14ac:dyDescent="0.2">
      <c r="A441" s="25"/>
      <c r="B441" s="1225" t="s">
        <v>13593</v>
      </c>
      <c r="C441" s="24"/>
      <c r="D441" s="83"/>
      <c r="E441" s="83"/>
      <c r="F441" s="82"/>
      <c r="G441" s="82"/>
      <c r="H441" s="82"/>
    </row>
    <row r="442" spans="1:8" s="15" customFormat="1" x14ac:dyDescent="0.2">
      <c r="A442" s="81"/>
      <c r="B442" s="81" t="s">
        <v>339</v>
      </c>
      <c r="C442" s="51">
        <f>SUM(C441:C441)</f>
        <v>0</v>
      </c>
      <c r="D442" s="51">
        <f>SUM(D441:D441)</f>
        <v>0</v>
      </c>
      <c r="E442" s="51">
        <f>SUM(E441:E441)</f>
        <v>0</v>
      </c>
      <c r="F442" s="51"/>
      <c r="G442" s="51"/>
      <c r="H442" s="51"/>
    </row>
    <row r="443" spans="1:8" s="15" customFormat="1" x14ac:dyDescent="0.2">
      <c r="A443" s="125"/>
      <c r="B443" s="125"/>
      <c r="C443" s="124"/>
      <c r="D443" s="124"/>
      <c r="E443" s="124"/>
      <c r="F443" s="18"/>
    </row>
    <row r="445" spans="1:8" x14ac:dyDescent="0.2">
      <c r="A445" s="35" t="s">
        <v>338</v>
      </c>
      <c r="B445" s="35"/>
      <c r="C445" s="121"/>
      <c r="D445" s="121"/>
      <c r="E445" s="121"/>
      <c r="G445" s="89" t="s">
        <v>302</v>
      </c>
    </row>
    <row r="446" spans="1:8" x14ac:dyDescent="0.2">
      <c r="A446" s="108"/>
      <c r="B446" s="108"/>
      <c r="C446" s="33"/>
      <c r="H446" s="31"/>
    </row>
    <row r="447" spans="1:8" ht="27.9" customHeight="1" x14ac:dyDescent="0.2">
      <c r="A447" s="30" t="s">
        <v>102</v>
      </c>
      <c r="B447" s="29" t="s">
        <v>101</v>
      </c>
      <c r="C447" s="120" t="s">
        <v>301</v>
      </c>
      <c r="D447" s="120" t="s">
        <v>300</v>
      </c>
      <c r="E447" s="120" t="s">
        <v>299</v>
      </c>
      <c r="F447" s="119" t="s">
        <v>298</v>
      </c>
      <c r="G447" s="119" t="s">
        <v>297</v>
      </c>
      <c r="H447" s="119" t="s">
        <v>296</v>
      </c>
    </row>
    <row r="448" spans="1:8" x14ac:dyDescent="0.2">
      <c r="A448" s="25"/>
      <c r="B448" s="1225" t="s">
        <v>13593</v>
      </c>
      <c r="C448" s="24"/>
      <c r="D448" s="83"/>
      <c r="E448" s="83"/>
      <c r="F448" s="82"/>
      <c r="G448" s="82"/>
      <c r="H448" s="82"/>
    </row>
    <row r="449" spans="1:8" x14ac:dyDescent="0.2">
      <c r="A449" s="81"/>
      <c r="B449" s="81" t="s">
        <v>337</v>
      </c>
      <c r="C449" s="51">
        <f>SUM(C448:C448)</f>
        <v>0</v>
      </c>
      <c r="D449" s="51">
        <f>SUM(D448:D448)</f>
        <v>0</v>
      </c>
      <c r="E449" s="51">
        <f>SUM(E448:E448)</f>
        <v>0</v>
      </c>
      <c r="F449" s="51"/>
      <c r="G449" s="51"/>
      <c r="H449" s="51"/>
    </row>
    <row r="452" spans="1:8" x14ac:dyDescent="0.2">
      <c r="A452" s="35" t="s">
        <v>336</v>
      </c>
      <c r="B452" s="35"/>
      <c r="C452" s="121"/>
      <c r="D452" s="121"/>
      <c r="E452" s="121"/>
      <c r="G452" s="89" t="s">
        <v>302</v>
      </c>
    </row>
    <row r="453" spans="1:8" x14ac:dyDescent="0.2">
      <c r="A453" s="108"/>
      <c r="B453" s="108"/>
      <c r="C453" s="33"/>
    </row>
    <row r="454" spans="1:8" ht="27.9" customHeight="1" x14ac:dyDescent="0.2">
      <c r="A454" s="30" t="s">
        <v>102</v>
      </c>
      <c r="B454" s="29" t="s">
        <v>101</v>
      </c>
      <c r="C454" s="120" t="s">
        <v>301</v>
      </c>
      <c r="D454" s="120" t="s">
        <v>300</v>
      </c>
      <c r="E454" s="120" t="s">
        <v>299</v>
      </c>
      <c r="F454" s="119" t="s">
        <v>298</v>
      </c>
      <c r="G454" s="119" t="s">
        <v>297</v>
      </c>
      <c r="H454" s="119" t="s">
        <v>296</v>
      </c>
    </row>
    <row r="455" spans="1:8" x14ac:dyDescent="0.2">
      <c r="A455" s="25">
        <v>55151</v>
      </c>
      <c r="B455" s="82" t="s">
        <v>5565</v>
      </c>
      <c r="C455" s="24">
        <v>206345.31358333299</v>
      </c>
      <c r="D455" s="83">
        <v>229074.58854999964</v>
      </c>
      <c r="E455" s="83">
        <f t="shared" ref="E455:E465" si="15">D455-C455</f>
        <v>22729.27496666665</v>
      </c>
      <c r="F455" s="82" t="s">
        <v>5554</v>
      </c>
      <c r="G455" s="82" t="s">
        <v>5553</v>
      </c>
      <c r="H455" s="461">
        <v>0.1</v>
      </c>
    </row>
    <row r="456" spans="1:8" x14ac:dyDescent="0.2">
      <c r="A456" s="25">
        <v>55156</v>
      </c>
      <c r="B456" s="82" t="s">
        <v>5564</v>
      </c>
      <c r="C456" s="24">
        <v>124151.81199999998</v>
      </c>
      <c r="D456" s="83">
        <v>144847.75773333327</v>
      </c>
      <c r="E456" s="83">
        <f t="shared" si="15"/>
        <v>20695.945733333298</v>
      </c>
      <c r="F456" s="82" t="s">
        <v>5554</v>
      </c>
      <c r="G456" s="82" t="s">
        <v>5553</v>
      </c>
      <c r="H456" s="461">
        <v>0.08</v>
      </c>
    </row>
    <row r="457" spans="1:8" x14ac:dyDescent="0.2">
      <c r="A457" s="25">
        <v>55156</v>
      </c>
      <c r="B457" s="82" t="s">
        <v>5563</v>
      </c>
      <c r="C457" s="24">
        <v>1263533.0586583337</v>
      </c>
      <c r="D457" s="83">
        <v>1429090.3177983339</v>
      </c>
      <c r="E457" s="83">
        <f t="shared" si="15"/>
        <v>165557.25914000021</v>
      </c>
      <c r="F457" s="82" t="s">
        <v>5554</v>
      </c>
      <c r="G457" s="82" t="s">
        <v>5553</v>
      </c>
      <c r="H457" s="461">
        <v>0.1</v>
      </c>
    </row>
    <row r="458" spans="1:8" x14ac:dyDescent="0.2">
      <c r="A458" s="25">
        <v>55156</v>
      </c>
      <c r="B458" s="82" t="s">
        <v>5562</v>
      </c>
      <c r="C458" s="24">
        <v>71610.134166666685</v>
      </c>
      <c r="D458" s="83">
        <v>75968.640166666664</v>
      </c>
      <c r="E458" s="83">
        <f t="shared" si="15"/>
        <v>4358.5059999999794</v>
      </c>
      <c r="F458" s="82" t="s">
        <v>5554</v>
      </c>
      <c r="G458" s="82" t="s">
        <v>5553</v>
      </c>
      <c r="H458" s="461">
        <v>0.1</v>
      </c>
    </row>
    <row r="459" spans="1:8" x14ac:dyDescent="0.2">
      <c r="A459" s="25">
        <v>55151</v>
      </c>
      <c r="B459" s="82" t="s">
        <v>5561</v>
      </c>
      <c r="C459" s="24">
        <v>63815.081666666665</v>
      </c>
      <c r="D459" s="83">
        <v>73068.043666666665</v>
      </c>
      <c r="E459" s="83">
        <f t="shared" si="15"/>
        <v>9252.9619999999995</v>
      </c>
      <c r="F459" s="82" t="s">
        <v>5554</v>
      </c>
      <c r="G459" s="82" t="s">
        <v>5553</v>
      </c>
      <c r="H459" s="461">
        <v>0.1</v>
      </c>
    </row>
    <row r="460" spans="1:8" x14ac:dyDescent="0.2">
      <c r="A460" s="25">
        <v>55156</v>
      </c>
      <c r="B460" s="82" t="s">
        <v>5560</v>
      </c>
      <c r="C460" s="24">
        <v>602113.56187500013</v>
      </c>
      <c r="D460" s="83">
        <v>755399.97887500003</v>
      </c>
      <c r="E460" s="83">
        <f t="shared" si="15"/>
        <v>153286.4169999999</v>
      </c>
      <c r="F460" s="82" t="s">
        <v>5554</v>
      </c>
      <c r="G460" s="82" t="s">
        <v>5553</v>
      </c>
      <c r="H460" s="461">
        <v>0.3</v>
      </c>
    </row>
    <row r="461" spans="1:8" x14ac:dyDescent="0.2">
      <c r="A461" s="25">
        <v>55154</v>
      </c>
      <c r="B461" s="82" t="s">
        <v>5559</v>
      </c>
      <c r="C461" s="24">
        <v>2192586.6816666671</v>
      </c>
      <c r="D461" s="83">
        <v>2491031.1966666672</v>
      </c>
      <c r="E461" s="83">
        <f t="shared" si="15"/>
        <v>298444.51500000013</v>
      </c>
      <c r="F461" s="82" t="s">
        <v>5554</v>
      </c>
      <c r="G461" s="82" t="s">
        <v>5553</v>
      </c>
      <c r="H461" s="461">
        <v>0.25</v>
      </c>
    </row>
    <row r="462" spans="1:8" x14ac:dyDescent="0.2">
      <c r="A462" s="25">
        <v>55156</v>
      </c>
      <c r="B462" s="82" t="s">
        <v>5558</v>
      </c>
      <c r="C462" s="24">
        <v>129084.27916666672</v>
      </c>
      <c r="D462" s="83">
        <v>161090.47416666677</v>
      </c>
      <c r="E462" s="83">
        <f t="shared" si="15"/>
        <v>32006.195000000051</v>
      </c>
      <c r="F462" s="82" t="s">
        <v>5554</v>
      </c>
      <c r="G462" s="82" t="s">
        <v>5553</v>
      </c>
      <c r="H462" s="461">
        <v>0.1</v>
      </c>
    </row>
    <row r="463" spans="1:8" x14ac:dyDescent="0.2">
      <c r="A463" s="25">
        <v>55156</v>
      </c>
      <c r="B463" s="82" t="s">
        <v>5557</v>
      </c>
      <c r="C463" s="24">
        <v>11117.704166666665</v>
      </c>
      <c r="D463" s="83">
        <v>13017.705166666661</v>
      </c>
      <c r="E463" s="83">
        <f t="shared" si="15"/>
        <v>1900.0009999999966</v>
      </c>
      <c r="F463" s="82" t="s">
        <v>5554</v>
      </c>
      <c r="G463" s="82" t="s">
        <v>5553</v>
      </c>
      <c r="H463" s="461">
        <v>0.1</v>
      </c>
    </row>
    <row r="464" spans="1:8" x14ac:dyDescent="0.2">
      <c r="A464" s="25">
        <v>55156</v>
      </c>
      <c r="B464" s="82" t="s">
        <v>5556</v>
      </c>
      <c r="C464" s="24">
        <v>4948.3583333333308</v>
      </c>
      <c r="D464" s="83">
        <v>5289.1663333333281</v>
      </c>
      <c r="E464" s="83">
        <f t="shared" si="15"/>
        <v>340.80799999999726</v>
      </c>
      <c r="F464" s="82" t="s">
        <v>5554</v>
      </c>
      <c r="G464" s="82" t="s">
        <v>5553</v>
      </c>
      <c r="H464" s="461">
        <v>0.1</v>
      </c>
    </row>
    <row r="465" spans="1:8" x14ac:dyDescent="0.2">
      <c r="A465" s="25">
        <v>55153</v>
      </c>
      <c r="B465" s="82" t="s">
        <v>5555</v>
      </c>
      <c r="C465" s="24">
        <v>12105.110833333329</v>
      </c>
      <c r="D465" s="83">
        <v>33486.382333333328</v>
      </c>
      <c r="E465" s="83">
        <f t="shared" si="15"/>
        <v>21381.271499999999</v>
      </c>
      <c r="F465" s="82" t="s">
        <v>5554</v>
      </c>
      <c r="G465" s="82" t="s">
        <v>5553</v>
      </c>
      <c r="H465" s="461">
        <v>0.1</v>
      </c>
    </row>
    <row r="466" spans="1:8" x14ac:dyDescent="0.2">
      <c r="A466" s="81"/>
      <c r="B466" s="81" t="s">
        <v>304</v>
      </c>
      <c r="C466" s="51">
        <f>SUM(C455:C465)</f>
        <v>4681411.0961166667</v>
      </c>
      <c r="D466" s="51">
        <f>SUM(D455:D465)</f>
        <v>5411364.2514566686</v>
      </c>
      <c r="E466" s="51">
        <f>SUM(E455:E465)</f>
        <v>729953.15534000029</v>
      </c>
      <c r="F466" s="51"/>
      <c r="G466" s="51"/>
      <c r="H466" s="51"/>
    </row>
    <row r="469" spans="1:8" x14ac:dyDescent="0.2">
      <c r="A469" s="35" t="s">
        <v>303</v>
      </c>
      <c r="B469" s="35"/>
      <c r="C469" s="121"/>
      <c r="D469" s="121"/>
      <c r="E469" s="121"/>
      <c r="G469" s="89" t="s">
        <v>302</v>
      </c>
    </row>
    <row r="470" spans="1:8" x14ac:dyDescent="0.2">
      <c r="A470" s="108"/>
      <c r="B470" s="108"/>
      <c r="C470" s="33"/>
    </row>
    <row r="471" spans="1:8" ht="27.9" customHeight="1" x14ac:dyDescent="0.2">
      <c r="A471" s="30" t="s">
        <v>102</v>
      </c>
      <c r="B471" s="29" t="s">
        <v>101</v>
      </c>
      <c r="C471" s="120" t="s">
        <v>301</v>
      </c>
      <c r="D471" s="120" t="s">
        <v>300</v>
      </c>
      <c r="E471" s="120" t="s">
        <v>299</v>
      </c>
      <c r="F471" s="119" t="s">
        <v>298</v>
      </c>
      <c r="G471" s="119" t="s">
        <v>297</v>
      </c>
      <c r="H471" s="119" t="s">
        <v>296</v>
      </c>
    </row>
    <row r="472" spans="1:8" x14ac:dyDescent="0.2">
      <c r="A472" s="25"/>
      <c r="B472" s="1225" t="s">
        <v>13593</v>
      </c>
      <c r="C472" s="24"/>
      <c r="D472" s="83"/>
      <c r="E472" s="83"/>
      <c r="F472" s="82"/>
      <c r="G472" s="82"/>
      <c r="H472" s="82"/>
    </row>
    <row r="473" spans="1:8" x14ac:dyDescent="0.2">
      <c r="A473" s="81"/>
      <c r="B473" s="81" t="s">
        <v>295</v>
      </c>
      <c r="C473" s="51">
        <f>SUM(C472:C472)</f>
        <v>0</v>
      </c>
      <c r="D473" s="51">
        <f>SUM(D472:D472)</f>
        <v>0</v>
      </c>
      <c r="E473" s="51">
        <f>SUM(E472:E472)</f>
        <v>0</v>
      </c>
      <c r="F473" s="51"/>
      <c r="G473" s="51"/>
      <c r="H473" s="51"/>
    </row>
  </sheetData>
  <dataValidations count="8">
    <dataValidation allowBlank="1" showInputMessage="1" showErrorMessage="1" prompt="Criterio para la aplicación de depreciación: anual, mensual, trimestral, etc." sqref="F7 F213 F471 F447 F454 F440"/>
    <dataValidation allowBlank="1" showInputMessage="1" showErrorMessage="1" prompt="Diferencia entre el saldo final y el inicial presentados." sqref="E7 E213 E440 E447 E454 E471"/>
    <dataValidation allowBlank="1" showInputMessage="1" showErrorMessage="1" prompt="Corresponde al nombre o descripción de la cuenta de acuerdo al Plan de Cuentas emitido por el CONAC." sqref="B7 B213 B440 B447 B454 B471"/>
    <dataValidation allowBlank="1" showInputMessage="1" showErrorMessage="1" prompt="Indicar el método de depreciación." sqref="G440 G447 G454 G471"/>
    <dataValidation allowBlank="1" showInputMessage="1" showErrorMessage="1" prompt="Indicar la tasa de aplicación." sqref="H440 H447 H454 H471"/>
    <dataValidation allowBlank="1" showInputMessage="1" showErrorMessage="1" prompt="Corresponde al número de la cuenta de acuerdo al Plan de Cuentas emitido por el CONAC (DOF 23/12/2015)." sqref="A7 A213 A440 A447 A454 A471"/>
    <dataValidation allowBlank="1" showInputMessage="1" showErrorMessage="1" prompt="Saldo al 31 de diciembre del año anterior del ejercio que se presenta." sqref="C7 C213 C440 C447 C454 C471"/>
    <dataValidation allowBlank="1" showInputMessage="1" showErrorMessage="1" prompt="Importe final del periodo que corresponde la información financiera trimestral que se presenta." sqref="D7 D213 D440 D447 D454 D471"/>
  </dataValidations>
  <pageMargins left="0.70866141732283472" right="0.70866141732283472" top="0.74803149606299213" bottom="0.74803149606299213" header="0.31496062992125984" footer="0.31496062992125984"/>
  <pageSetup scale="54" fitToHeight="4"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pageSetUpPr fitToPage="1"/>
  </sheetPr>
  <dimension ref="A1:F24"/>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220" t="s">
        <v>396</v>
      </c>
    </row>
    <row r="6" spans="1:6" s="376"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c r="B8" s="1225" t="s">
        <v>13593</v>
      </c>
      <c r="C8" s="24"/>
      <c r="D8" s="136"/>
      <c r="E8" s="136"/>
      <c r="F8" s="135"/>
    </row>
    <row r="9" spans="1:6" x14ac:dyDescent="0.2">
      <c r="A9" s="81"/>
      <c r="B9" s="81" t="s">
        <v>398</v>
      </c>
      <c r="C9" s="51">
        <f>SUM(C8:C8)</f>
        <v>0</v>
      </c>
      <c r="D9" s="51">
        <f>SUM(D8:D8)</f>
        <v>0</v>
      </c>
      <c r="E9" s="51">
        <f>SUM(E8:E8)</f>
        <v>0</v>
      </c>
      <c r="F9" s="81"/>
    </row>
    <row r="10" spans="1:6" x14ac:dyDescent="0.2">
      <c r="A10" s="37"/>
      <c r="B10" s="37"/>
      <c r="C10" s="36"/>
      <c r="D10" s="36"/>
      <c r="E10" s="36"/>
      <c r="F10" s="37"/>
    </row>
    <row r="11" spans="1:6" x14ac:dyDescent="0.2">
      <c r="A11" s="37"/>
      <c r="B11" s="37"/>
      <c r="C11" s="36"/>
      <c r="D11" s="36"/>
      <c r="E11" s="36"/>
      <c r="F11" s="37"/>
    </row>
    <row r="12" spans="1:6" ht="11.25" customHeight="1" x14ac:dyDescent="0.2">
      <c r="A12" s="141" t="s">
        <v>397</v>
      </c>
      <c r="B12" s="141"/>
      <c r="C12" s="140"/>
      <c r="D12" s="140"/>
      <c r="E12" s="140"/>
      <c r="F12" s="220" t="s">
        <v>396</v>
      </c>
    </row>
    <row r="13" spans="1:6" x14ac:dyDescent="0.2">
      <c r="A13" s="359"/>
      <c r="B13" s="359"/>
      <c r="C13" s="115"/>
      <c r="D13" s="115"/>
      <c r="E13" s="115"/>
    </row>
    <row r="14" spans="1:6" ht="15" customHeight="1" x14ac:dyDescent="0.2">
      <c r="A14" s="30" t="s">
        <v>102</v>
      </c>
      <c r="B14" s="29" t="s">
        <v>101</v>
      </c>
      <c r="C14" s="120" t="s">
        <v>301</v>
      </c>
      <c r="D14" s="120" t="s">
        <v>300</v>
      </c>
      <c r="E14" s="120" t="s">
        <v>299</v>
      </c>
      <c r="F14" s="119" t="s">
        <v>298</v>
      </c>
    </row>
    <row r="15" spans="1:6" ht="11.25" customHeight="1" x14ac:dyDescent="0.2">
      <c r="A15" s="25"/>
      <c r="B15" s="1225" t="s">
        <v>13593</v>
      </c>
      <c r="C15" s="24"/>
      <c r="D15" s="24"/>
      <c r="E15" s="24"/>
      <c r="F15" s="135"/>
    </row>
    <row r="16" spans="1:6" x14ac:dyDescent="0.2">
      <c r="A16" s="81"/>
      <c r="B16" s="81" t="s">
        <v>391</v>
      </c>
      <c r="C16" s="51">
        <f>SUM(C15:C15)</f>
        <v>0</v>
      </c>
      <c r="D16" s="51">
        <f>SUM(D15:D15)</f>
        <v>0</v>
      </c>
      <c r="E16" s="51">
        <f>SUM(E15:E15)</f>
        <v>0</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39" t="s">
        <v>390</v>
      </c>
      <c r="B19" s="138"/>
      <c r="C19" s="137"/>
      <c r="D19" s="137"/>
      <c r="E19" s="121"/>
      <c r="F19" s="89" t="s">
        <v>389</v>
      </c>
    </row>
    <row r="20" spans="1:6" x14ac:dyDescent="0.2">
      <c r="A20" s="108"/>
      <c r="B20" s="108"/>
      <c r="C20" s="33"/>
    </row>
    <row r="21" spans="1:6" ht="15" customHeight="1" x14ac:dyDescent="0.2">
      <c r="A21" s="30" t="s">
        <v>102</v>
      </c>
      <c r="B21" s="29" t="s">
        <v>101</v>
      </c>
      <c r="C21" s="120" t="s">
        <v>301</v>
      </c>
      <c r="D21" s="120" t="s">
        <v>300</v>
      </c>
      <c r="E21" s="120" t="s">
        <v>299</v>
      </c>
      <c r="F21" s="119" t="s">
        <v>298</v>
      </c>
    </row>
    <row r="22" spans="1:6" x14ac:dyDescent="0.2">
      <c r="A22" s="56"/>
      <c r="B22" s="1225" t="s">
        <v>13593</v>
      </c>
      <c r="C22" s="24"/>
      <c r="D22" s="136"/>
      <c r="E22" s="136"/>
      <c r="F22" s="135"/>
    </row>
    <row r="23" spans="1:6" x14ac:dyDescent="0.2">
      <c r="A23" s="134"/>
      <c r="B23" s="134" t="s">
        <v>388</v>
      </c>
      <c r="C23" s="133">
        <f>SUM(C22:C22)</f>
        <v>0</v>
      </c>
      <c r="D23" s="133">
        <f>SUM(D22:D22)</f>
        <v>0</v>
      </c>
      <c r="E23" s="133">
        <f>SUM(E22:E22)</f>
        <v>0</v>
      </c>
      <c r="F23" s="133"/>
    </row>
    <row r="24" spans="1:6" x14ac:dyDescent="0.2">
      <c r="A24" s="132"/>
      <c r="B24" s="130"/>
      <c r="C24" s="131"/>
      <c r="D24" s="131"/>
      <c r="E24" s="131"/>
      <c r="F24" s="130"/>
    </row>
  </sheetData>
  <dataValidations count="6">
    <dataValidation allowBlank="1" showInputMessage="1" showErrorMessage="1" prompt="Corresponde al nombre o descripción de la cuenta de acuerdo al Plan de Cuentas emitido por el CONAC." sqref="B7 B21 B14"/>
    <dataValidation allowBlank="1" showInputMessage="1" showErrorMessage="1" prompt="Diferencia entre el saldo final y el inicial presentados." sqref="E7 E21 E14"/>
    <dataValidation allowBlank="1" showInputMessage="1" showErrorMessage="1" prompt="Indicar el medio como se está amortizando el intangible, por tiempo, por uso." sqref="F7 F21 F14"/>
    <dataValidation allowBlank="1" showInputMessage="1" showErrorMessage="1" prompt="Corresponde al número de la cuenta de acuerdo al Plan de Cuentas emitido por el CONAC (DOF 23/12/2015)." sqref="A7 A14 A21"/>
    <dataValidation allowBlank="1" showInputMessage="1" showErrorMessage="1" prompt="Saldo al 31 de diciembre del año anterior del ejercio que se presenta." sqref="C7 C14 C21"/>
    <dataValidation allowBlank="1" showInputMessage="1" showErrorMessage="1" prompt="Importe final del periodo que corresponde la información financiera trimestral que se presenta." sqref="D7 D14 D21"/>
  </dataValidations>
  <pageMargins left="0.70866141732283472" right="0.70866141732283472" top="0.74803149606299213" bottom="0.74803149606299213" header="0.31496062992125984" footer="0.31496062992125984"/>
  <pageSetup scale="65"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dimension ref="A1:Q8"/>
  <sheetViews>
    <sheetView topLeftCell="A3" zoomScaleNormal="100" zoomScaleSheetLayoutView="100" workbookViewId="0">
      <selection activeCell="A8" sqref="A8:H8"/>
    </sheetView>
  </sheetViews>
  <sheetFormatPr baseColWidth="10" defaultColWidth="11.44140625" defaultRowHeight="10.199999999999999" x14ac:dyDescent="0.2"/>
  <cols>
    <col min="1" max="1" width="20.66406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404</v>
      </c>
      <c r="B5" s="102"/>
      <c r="E5" s="101"/>
      <c r="F5" s="101"/>
      <c r="G5" s="101"/>
      <c r="H5" s="220"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73"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dimension ref="A1:H52"/>
  <sheetViews>
    <sheetView topLeftCell="A36" zoomScaleNormal="100" zoomScaleSheetLayoutView="100" workbookViewId="0">
      <selection activeCell="B51" sqref="B51"/>
    </sheetView>
  </sheetViews>
  <sheetFormatPr baseColWidth="10" defaultColWidth="13.6640625" defaultRowHeight="10.199999999999999" x14ac:dyDescent="0.2"/>
  <cols>
    <col min="1" max="1" width="20.6640625" style="1" customWidth="1"/>
    <col min="2" max="2" width="50.6640625" style="1" customWidth="1"/>
    <col min="3" max="7" width="17.6640625" style="31" customWidth="1"/>
    <col min="8" max="8" width="17.6640625" style="1" customWidth="1"/>
    <col min="9" max="16384" width="13.6640625" style="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32"/>
      <c r="C5" s="161"/>
      <c r="D5" s="161"/>
      <c r="E5" s="161"/>
      <c r="F5" s="161"/>
      <c r="G5" s="161"/>
      <c r="H5" s="160" t="s">
        <v>411</v>
      </c>
    </row>
    <row r="6" spans="1:8" x14ac:dyDescent="0.2">
      <c r="A6" s="114"/>
    </row>
    <row r="7" spans="1:8" ht="15" customHeight="1" x14ac:dyDescent="0.2">
      <c r="A7" s="30" t="s">
        <v>102</v>
      </c>
      <c r="B7" s="29" t="s">
        <v>101</v>
      </c>
      <c r="C7" s="27" t="s">
        <v>100</v>
      </c>
      <c r="D7" s="86" t="s">
        <v>231</v>
      </c>
      <c r="E7" s="86" t="s">
        <v>230</v>
      </c>
      <c r="F7" s="86" t="s">
        <v>229</v>
      </c>
      <c r="G7" s="85" t="s">
        <v>228</v>
      </c>
      <c r="H7" s="29" t="s">
        <v>227</v>
      </c>
    </row>
    <row r="8" spans="1:8" x14ac:dyDescent="0.2">
      <c r="A8" s="25" t="s">
        <v>6457</v>
      </c>
      <c r="B8" s="25" t="s">
        <v>6456</v>
      </c>
      <c r="C8" s="24">
        <v>46748</v>
      </c>
      <c r="D8" s="24">
        <v>46748</v>
      </c>
      <c r="E8" s="24"/>
      <c r="F8" s="24"/>
      <c r="G8" s="24"/>
      <c r="H8" s="159"/>
    </row>
    <row r="9" spans="1:8" x14ac:dyDescent="0.2">
      <c r="A9" s="25" t="s">
        <v>6455</v>
      </c>
      <c r="B9" s="25" t="s">
        <v>6454</v>
      </c>
      <c r="C9" s="24">
        <v>17710.18</v>
      </c>
      <c r="D9" s="24">
        <v>17710.18</v>
      </c>
      <c r="E9" s="24"/>
      <c r="F9" s="24"/>
      <c r="G9" s="24"/>
      <c r="H9" s="159"/>
    </row>
    <row r="10" spans="1:8" x14ac:dyDescent="0.2">
      <c r="A10" s="25" t="s">
        <v>6453</v>
      </c>
      <c r="B10" s="25" t="s">
        <v>6452</v>
      </c>
      <c r="C10" s="24">
        <v>27202</v>
      </c>
      <c r="D10" s="24">
        <v>27202</v>
      </c>
      <c r="E10" s="24"/>
      <c r="F10" s="24"/>
      <c r="G10" s="24"/>
      <c r="H10" s="159"/>
    </row>
    <row r="11" spans="1:8" x14ac:dyDescent="0.2">
      <c r="A11" s="25" t="s">
        <v>6451</v>
      </c>
      <c r="B11" s="25" t="s">
        <v>6450</v>
      </c>
      <c r="C11" s="24">
        <v>2399.9899999999998</v>
      </c>
      <c r="D11" s="24">
        <v>2399.9899999999998</v>
      </c>
      <c r="E11" s="24"/>
      <c r="F11" s="24"/>
      <c r="G11" s="24"/>
      <c r="H11" s="159"/>
    </row>
    <row r="12" spans="1:8" x14ac:dyDescent="0.2">
      <c r="A12" s="25" t="s">
        <v>6449</v>
      </c>
      <c r="B12" s="25" t="s">
        <v>6448</v>
      </c>
      <c r="C12" s="24">
        <v>4872</v>
      </c>
      <c r="D12" s="24">
        <v>4872</v>
      </c>
      <c r="E12" s="24"/>
      <c r="F12" s="24"/>
      <c r="G12" s="24"/>
      <c r="H12" s="159"/>
    </row>
    <row r="13" spans="1:8" x14ac:dyDescent="0.2">
      <c r="A13" s="25" t="s">
        <v>6447</v>
      </c>
      <c r="B13" s="25" t="s">
        <v>6446</v>
      </c>
      <c r="C13" s="24">
        <v>4998.21</v>
      </c>
      <c r="D13" s="24">
        <v>4998.21</v>
      </c>
      <c r="E13" s="24"/>
      <c r="F13" s="24"/>
      <c r="G13" s="24"/>
      <c r="H13" s="159"/>
    </row>
    <row r="14" spans="1:8" x14ac:dyDescent="0.2">
      <c r="A14" s="25" t="s">
        <v>6445</v>
      </c>
      <c r="B14" s="25" t="s">
        <v>6444</v>
      </c>
      <c r="C14" s="24">
        <v>38988.19</v>
      </c>
      <c r="D14" s="24">
        <v>38988.19</v>
      </c>
      <c r="E14" s="24"/>
      <c r="F14" s="24"/>
      <c r="G14" s="24"/>
      <c r="H14" s="159"/>
    </row>
    <row r="15" spans="1:8" x14ac:dyDescent="0.2">
      <c r="A15" s="25" t="s">
        <v>6443</v>
      </c>
      <c r="B15" s="25" t="s">
        <v>6442</v>
      </c>
      <c r="C15" s="24">
        <v>47753.7</v>
      </c>
      <c r="D15" s="24">
        <v>47753.7</v>
      </c>
      <c r="E15" s="24"/>
      <c r="F15" s="24"/>
      <c r="G15" s="24"/>
      <c r="H15" s="159"/>
    </row>
    <row r="16" spans="1:8" x14ac:dyDescent="0.2">
      <c r="A16" s="25" t="s">
        <v>6441</v>
      </c>
      <c r="B16" s="25" t="s">
        <v>6440</v>
      </c>
      <c r="C16" s="24">
        <v>2400.02</v>
      </c>
      <c r="D16" s="24">
        <v>2400.02</v>
      </c>
      <c r="E16" s="24"/>
      <c r="F16" s="24"/>
      <c r="G16" s="24"/>
      <c r="H16" s="159"/>
    </row>
    <row r="17" spans="1:8" x14ac:dyDescent="0.2">
      <c r="A17" s="25" t="s">
        <v>6439</v>
      </c>
      <c r="B17" s="25" t="s">
        <v>6438</v>
      </c>
      <c r="C17" s="24">
        <v>5515.8</v>
      </c>
      <c r="D17" s="24">
        <v>5515.8</v>
      </c>
      <c r="E17" s="24"/>
      <c r="F17" s="24"/>
      <c r="G17" s="24"/>
      <c r="H17" s="159"/>
    </row>
    <row r="18" spans="1:8" x14ac:dyDescent="0.2">
      <c r="A18" s="25" t="s">
        <v>6437</v>
      </c>
      <c r="B18" s="25" t="s">
        <v>6436</v>
      </c>
      <c r="C18" s="24">
        <v>30843.49</v>
      </c>
      <c r="D18" s="24">
        <v>30843.49</v>
      </c>
      <c r="E18" s="24"/>
      <c r="F18" s="24"/>
      <c r="G18" s="24"/>
      <c r="H18" s="159"/>
    </row>
    <row r="19" spans="1:8" x14ac:dyDescent="0.2">
      <c r="A19" s="25" t="s">
        <v>6435</v>
      </c>
      <c r="B19" s="25" t="s">
        <v>6434</v>
      </c>
      <c r="C19" s="24">
        <v>2900</v>
      </c>
      <c r="D19" s="24">
        <v>2900</v>
      </c>
      <c r="E19" s="24"/>
      <c r="F19" s="24"/>
      <c r="G19" s="24"/>
      <c r="H19" s="159"/>
    </row>
    <row r="20" spans="1:8" x14ac:dyDescent="0.2">
      <c r="A20" s="25" t="s">
        <v>6433</v>
      </c>
      <c r="B20" s="25" t="s">
        <v>6432</v>
      </c>
      <c r="C20" s="24">
        <v>11425</v>
      </c>
      <c r="D20" s="24">
        <v>11425</v>
      </c>
      <c r="E20" s="24"/>
      <c r="F20" s="24"/>
      <c r="G20" s="24"/>
      <c r="H20" s="159"/>
    </row>
    <row r="21" spans="1:8" x14ac:dyDescent="0.2">
      <c r="A21" s="25" t="s">
        <v>6431</v>
      </c>
      <c r="B21" s="25" t="s">
        <v>6430</v>
      </c>
      <c r="C21" s="24">
        <v>4443.6000000000004</v>
      </c>
      <c r="D21" s="24">
        <v>4443.6000000000004</v>
      </c>
      <c r="E21" s="24"/>
      <c r="F21" s="24"/>
      <c r="G21" s="24"/>
      <c r="H21" s="159"/>
    </row>
    <row r="22" spans="1:8" x14ac:dyDescent="0.2">
      <c r="A22" s="25" t="s">
        <v>6429</v>
      </c>
      <c r="B22" s="25" t="s">
        <v>6428</v>
      </c>
      <c r="C22" s="24">
        <v>3170.43</v>
      </c>
      <c r="D22" s="24">
        <v>3170.43</v>
      </c>
      <c r="E22" s="24"/>
      <c r="F22" s="24"/>
      <c r="G22" s="24"/>
      <c r="H22" s="159"/>
    </row>
    <row r="23" spans="1:8" x14ac:dyDescent="0.2">
      <c r="A23" s="25" t="s">
        <v>6427</v>
      </c>
      <c r="B23" s="25" t="s">
        <v>6426</v>
      </c>
      <c r="C23" s="24">
        <v>93589</v>
      </c>
      <c r="D23" s="24">
        <v>93589</v>
      </c>
      <c r="E23" s="24"/>
      <c r="F23" s="24"/>
      <c r="G23" s="24"/>
      <c r="H23" s="159"/>
    </row>
    <row r="24" spans="1:8" x14ac:dyDescent="0.2">
      <c r="A24" s="25" t="s">
        <v>6425</v>
      </c>
      <c r="B24" s="25" t="s">
        <v>6424</v>
      </c>
      <c r="C24" s="24">
        <v>14674.17</v>
      </c>
      <c r="D24" s="24">
        <v>14674.17</v>
      </c>
      <c r="E24" s="24"/>
      <c r="F24" s="24"/>
      <c r="G24" s="24"/>
      <c r="H24" s="159"/>
    </row>
    <row r="25" spans="1:8" x14ac:dyDescent="0.2">
      <c r="A25" s="25" t="s">
        <v>6423</v>
      </c>
      <c r="B25" s="25" t="s">
        <v>6422</v>
      </c>
      <c r="C25" s="24">
        <v>1727</v>
      </c>
      <c r="D25" s="24">
        <v>1727</v>
      </c>
      <c r="E25" s="24"/>
      <c r="F25" s="24"/>
      <c r="G25" s="24"/>
      <c r="H25" s="159"/>
    </row>
    <row r="26" spans="1:8" ht="20.399999999999999" x14ac:dyDescent="0.2">
      <c r="A26" s="25" t="s">
        <v>6421</v>
      </c>
      <c r="B26" s="25" t="s">
        <v>6420</v>
      </c>
      <c r="C26" s="24">
        <v>4940</v>
      </c>
      <c r="D26" s="24">
        <v>4940</v>
      </c>
      <c r="E26" s="24"/>
      <c r="F26" s="24"/>
      <c r="G26" s="24"/>
      <c r="H26" s="159"/>
    </row>
    <row r="27" spans="1:8" x14ac:dyDescent="0.2">
      <c r="A27" s="25" t="s">
        <v>6419</v>
      </c>
      <c r="B27" s="25" t="s">
        <v>6418</v>
      </c>
      <c r="C27" s="24">
        <v>630</v>
      </c>
      <c r="D27" s="24">
        <v>630</v>
      </c>
      <c r="E27" s="24"/>
      <c r="F27" s="24"/>
      <c r="G27" s="24"/>
      <c r="H27" s="159"/>
    </row>
    <row r="28" spans="1:8" x14ac:dyDescent="0.2">
      <c r="A28" s="25" t="s">
        <v>6417</v>
      </c>
      <c r="B28" s="25" t="s">
        <v>6416</v>
      </c>
      <c r="C28" s="24">
        <v>3016</v>
      </c>
      <c r="D28" s="24">
        <v>3016</v>
      </c>
      <c r="E28" s="24"/>
      <c r="F28" s="24"/>
      <c r="G28" s="24"/>
      <c r="H28" s="159"/>
    </row>
    <row r="29" spans="1:8" x14ac:dyDescent="0.2">
      <c r="A29" s="25" t="s">
        <v>6415</v>
      </c>
      <c r="B29" s="25" t="s">
        <v>6414</v>
      </c>
      <c r="C29" s="24">
        <v>2269.34</v>
      </c>
      <c r="D29" s="24">
        <v>2269.34</v>
      </c>
      <c r="E29" s="24"/>
      <c r="F29" s="24"/>
      <c r="G29" s="24"/>
      <c r="H29" s="159"/>
    </row>
    <row r="30" spans="1:8" x14ac:dyDescent="0.2">
      <c r="A30" s="25" t="s">
        <v>6413</v>
      </c>
      <c r="B30" s="25" t="s">
        <v>6412</v>
      </c>
      <c r="C30" s="24">
        <v>2400</v>
      </c>
      <c r="D30" s="24">
        <v>2400</v>
      </c>
      <c r="E30" s="24"/>
      <c r="F30" s="24"/>
      <c r="G30" s="24"/>
      <c r="H30" s="159"/>
    </row>
    <row r="31" spans="1:8" x14ac:dyDescent="0.2">
      <c r="A31" s="25" t="s">
        <v>6411</v>
      </c>
      <c r="B31" s="25" t="s">
        <v>6410</v>
      </c>
      <c r="C31" s="24">
        <v>24284.25</v>
      </c>
      <c r="D31" s="24">
        <v>24284.25</v>
      </c>
      <c r="E31" s="24"/>
      <c r="F31" s="24"/>
      <c r="G31" s="24"/>
      <c r="H31" s="159"/>
    </row>
    <row r="32" spans="1:8" x14ac:dyDescent="0.2">
      <c r="A32" s="25" t="s">
        <v>6409</v>
      </c>
      <c r="B32" s="25" t="s">
        <v>6408</v>
      </c>
      <c r="C32" s="24">
        <v>24035</v>
      </c>
      <c r="D32" s="24">
        <v>24035</v>
      </c>
      <c r="E32" s="24"/>
      <c r="F32" s="24"/>
      <c r="G32" s="24"/>
      <c r="H32" s="159"/>
    </row>
    <row r="33" spans="1:8" x14ac:dyDescent="0.2">
      <c r="A33" s="25" t="s">
        <v>6407</v>
      </c>
      <c r="B33" s="25" t="s">
        <v>6406</v>
      </c>
      <c r="C33" s="24">
        <v>78733.5</v>
      </c>
      <c r="D33" s="24">
        <v>78733.5</v>
      </c>
      <c r="E33" s="24"/>
      <c r="F33" s="24"/>
      <c r="G33" s="24"/>
      <c r="H33" s="159"/>
    </row>
    <row r="34" spans="1:8" x14ac:dyDescent="0.2">
      <c r="A34" s="25" t="s">
        <v>6405</v>
      </c>
      <c r="B34" s="25" t="s">
        <v>6404</v>
      </c>
      <c r="C34" s="24">
        <v>52977.919999999998</v>
      </c>
      <c r="D34" s="24">
        <v>52977.919999999998</v>
      </c>
      <c r="E34" s="24"/>
      <c r="F34" s="24"/>
      <c r="G34" s="24"/>
      <c r="H34" s="159"/>
    </row>
    <row r="35" spans="1:8" x14ac:dyDescent="0.2">
      <c r="A35" s="25" t="s">
        <v>6403</v>
      </c>
      <c r="B35" s="25" t="s">
        <v>6402</v>
      </c>
      <c r="C35" s="24">
        <v>3584</v>
      </c>
      <c r="D35" s="24">
        <v>3584</v>
      </c>
      <c r="E35" s="24"/>
      <c r="F35" s="24"/>
      <c r="G35" s="24"/>
      <c r="H35" s="159"/>
    </row>
    <row r="36" spans="1:8" x14ac:dyDescent="0.2">
      <c r="A36" s="167" t="s">
        <v>6401</v>
      </c>
      <c r="B36" s="167" t="s">
        <v>6400</v>
      </c>
      <c r="C36" s="24">
        <v>11470.51</v>
      </c>
      <c r="D36" s="24">
        <v>11470.51</v>
      </c>
      <c r="E36" s="24"/>
      <c r="F36" s="24"/>
      <c r="G36" s="24"/>
      <c r="H36" s="159"/>
    </row>
    <row r="37" spans="1:8" x14ac:dyDescent="0.2">
      <c r="A37" s="167" t="s">
        <v>6399</v>
      </c>
      <c r="B37" s="167" t="s">
        <v>2335</v>
      </c>
      <c r="C37" s="24">
        <v>2684.09</v>
      </c>
      <c r="D37" s="24">
        <v>2684.09</v>
      </c>
      <c r="E37" s="24"/>
      <c r="F37" s="24"/>
      <c r="G37" s="24"/>
      <c r="H37" s="159"/>
    </row>
    <row r="38" spans="1:8" x14ac:dyDescent="0.2">
      <c r="A38" s="167" t="s">
        <v>6398</v>
      </c>
      <c r="B38" s="167" t="s">
        <v>6397</v>
      </c>
      <c r="C38" s="24">
        <v>14957.5</v>
      </c>
      <c r="D38" s="24">
        <v>14957.5</v>
      </c>
      <c r="E38" s="24"/>
      <c r="F38" s="24"/>
      <c r="G38" s="24"/>
      <c r="H38" s="159"/>
    </row>
    <row r="39" spans="1:8" x14ac:dyDescent="0.2">
      <c r="A39" s="167" t="s">
        <v>6396</v>
      </c>
      <c r="B39" s="167" t="s">
        <v>6395</v>
      </c>
      <c r="C39" s="24">
        <v>158716.5</v>
      </c>
      <c r="D39" s="24">
        <v>158716.5</v>
      </c>
      <c r="E39" s="24"/>
      <c r="F39" s="24"/>
      <c r="G39" s="24"/>
      <c r="H39" s="159"/>
    </row>
    <row r="40" spans="1:8" x14ac:dyDescent="0.2">
      <c r="A40" s="167" t="s">
        <v>6394</v>
      </c>
      <c r="B40" s="167" t="s">
        <v>6393</v>
      </c>
      <c r="C40" s="24">
        <v>335504.15999999997</v>
      </c>
      <c r="D40" s="24">
        <v>335504.15999999997</v>
      </c>
      <c r="E40" s="24"/>
      <c r="F40" s="24"/>
      <c r="G40" s="24"/>
      <c r="H40" s="159"/>
    </row>
    <row r="41" spans="1:8" x14ac:dyDescent="0.2">
      <c r="A41" s="167" t="s">
        <v>6392</v>
      </c>
      <c r="B41" s="167" t="s">
        <v>6391</v>
      </c>
      <c r="C41" s="24">
        <v>542.72</v>
      </c>
      <c r="D41" s="24">
        <v>542.72</v>
      </c>
      <c r="E41" s="24"/>
      <c r="F41" s="24"/>
      <c r="G41" s="24"/>
      <c r="H41" s="159"/>
    </row>
    <row r="42" spans="1:8" x14ac:dyDescent="0.2">
      <c r="A42" s="167" t="s">
        <v>6390</v>
      </c>
      <c r="B42" s="167" t="s">
        <v>6389</v>
      </c>
      <c r="C42" s="24">
        <v>509.26</v>
      </c>
      <c r="D42" s="24">
        <v>509.26</v>
      </c>
      <c r="E42" s="24"/>
      <c r="F42" s="24"/>
      <c r="G42" s="24"/>
      <c r="H42" s="159"/>
    </row>
    <row r="43" spans="1:8" x14ac:dyDescent="0.2">
      <c r="A43" s="167" t="s">
        <v>6388</v>
      </c>
      <c r="B43" s="167" t="s">
        <v>6387</v>
      </c>
      <c r="C43" s="24">
        <v>257.8</v>
      </c>
      <c r="D43" s="24">
        <v>257.8</v>
      </c>
      <c r="E43" s="24"/>
      <c r="F43" s="24"/>
      <c r="G43" s="24"/>
      <c r="H43" s="159"/>
    </row>
    <row r="44" spans="1:8" x14ac:dyDescent="0.2">
      <c r="A44" s="167" t="s">
        <v>6386</v>
      </c>
      <c r="B44" s="167" t="s">
        <v>2140</v>
      </c>
      <c r="C44" s="24">
        <v>49.17</v>
      </c>
      <c r="D44" s="24">
        <v>49.17</v>
      </c>
      <c r="E44" s="24"/>
      <c r="F44" s="24"/>
      <c r="G44" s="24"/>
      <c r="H44" s="159"/>
    </row>
    <row r="45" spans="1:8" x14ac:dyDescent="0.2">
      <c r="A45" s="158"/>
      <c r="B45" s="158" t="s">
        <v>413</v>
      </c>
      <c r="C45" s="157">
        <f>SUM(C8:C44)</f>
        <v>1082922.5</v>
      </c>
      <c r="D45" s="157">
        <f>SUM(D8:D44)</f>
        <v>1082922.5</v>
      </c>
      <c r="E45" s="157">
        <f>SUM(E8:E35)</f>
        <v>0</v>
      </c>
      <c r="F45" s="157">
        <f>SUM(F8:F35)</f>
        <v>0</v>
      </c>
      <c r="G45" s="157">
        <f>SUM(G8:G35)</f>
        <v>0</v>
      </c>
      <c r="H45" s="157"/>
    </row>
    <row r="48" spans="1:8" x14ac:dyDescent="0.2">
      <c r="A48" s="35" t="s">
        <v>412</v>
      </c>
      <c r="B48" s="32"/>
      <c r="C48" s="161"/>
      <c r="D48" s="161"/>
      <c r="E48" s="161"/>
      <c r="F48" s="161"/>
      <c r="G48" s="161"/>
      <c r="H48" s="160" t="s">
        <v>411</v>
      </c>
    </row>
    <row r="49" spans="1:8" x14ac:dyDescent="0.2">
      <c r="A49" s="114"/>
    </row>
    <row r="50" spans="1:8" ht="15" customHeight="1" x14ac:dyDescent="0.2">
      <c r="A50" s="30" t="s">
        <v>102</v>
      </c>
      <c r="B50" s="29" t="s">
        <v>101</v>
      </c>
      <c r="C50" s="27" t="s">
        <v>100</v>
      </c>
      <c r="D50" s="86" t="s">
        <v>231</v>
      </c>
      <c r="E50" s="86" t="s">
        <v>230</v>
      </c>
      <c r="F50" s="86" t="s">
        <v>229</v>
      </c>
      <c r="G50" s="85" t="s">
        <v>228</v>
      </c>
      <c r="H50" s="29" t="s">
        <v>227</v>
      </c>
    </row>
    <row r="51" spans="1:8" x14ac:dyDescent="0.2">
      <c r="A51" s="25"/>
      <c r="B51" s="1225" t="s">
        <v>13593</v>
      </c>
      <c r="C51" s="24"/>
      <c r="D51" s="24"/>
      <c r="E51" s="24"/>
      <c r="F51" s="24"/>
      <c r="G51" s="24"/>
      <c r="H51" s="159"/>
    </row>
    <row r="52" spans="1:8" x14ac:dyDescent="0.2">
      <c r="A52" s="158"/>
      <c r="B52" s="158" t="s">
        <v>410</v>
      </c>
      <c r="C52" s="157">
        <f>SUM(C51:C51)</f>
        <v>0</v>
      </c>
      <c r="D52" s="157">
        <f>SUM(D51:D51)</f>
        <v>0</v>
      </c>
      <c r="E52" s="157">
        <f>SUM(E51:E51)</f>
        <v>0</v>
      </c>
      <c r="F52" s="157">
        <f>SUM(F51:F51)</f>
        <v>0</v>
      </c>
      <c r="G52" s="157">
        <f>SUM(G51:G51)</f>
        <v>0</v>
      </c>
      <c r="H52" s="157"/>
    </row>
  </sheetData>
  <dataValidations count="8">
    <dataValidation allowBlank="1" showInputMessage="1" showErrorMessage="1" prompt="Corresponde al nombre o descripción de la cuenta de acuerdo al Plan de Cuentas emitido por el CONAC." sqref="B7 B50"/>
    <dataValidation allowBlank="1" showInputMessage="1" showErrorMessage="1" prompt="Importe de la cuentas por cobrar con fecha de vencimiento de 1 a 90 días." sqref="D7 D50"/>
    <dataValidation allowBlank="1" showInputMessage="1" showErrorMessage="1" prompt="Importe de la cuentas por cobrar con fecha de vencimiento de 91 a 180 días." sqref="E7 E50"/>
    <dataValidation allowBlank="1" showInputMessage="1" showErrorMessage="1" prompt="Importe de la cuentas por cobrar con fecha de vencimiento de 181 a 365 días." sqref="F7 F50"/>
    <dataValidation allowBlank="1" showInputMessage="1" showErrorMessage="1" prompt="Importe de la cuentas por cobrar con vencimiento mayor a 365 días." sqref="G7 G50"/>
    <dataValidation allowBlank="1" showInputMessage="1" showErrorMessage="1" prompt="Informar sobre la factibilidad de pago." sqref="H7 H50"/>
    <dataValidation allowBlank="1" showInputMessage="1" showErrorMessage="1" prompt="Corresponde al número de la cuenta de acuerdo al Plan de Cuentas emitido por el CONAC (DOF 23/12/2015)." sqref="A7 A50"/>
    <dataValidation allowBlank="1" showInputMessage="1" showErrorMessage="1" prompt="Saldo final de la Información Financiera Trimestral que se presenta (trimestral: 1er, 2do, 3ro. o 4to.)." sqref="C7 C50"/>
  </dataValidations>
  <pageMargins left="0.7" right="0.7" top="0.75" bottom="0.75" header="0.3" footer="0.3"/>
  <pageSetup scale="55" orientation="landscape"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pageSetUpPr fitToPage="1"/>
  </sheetPr>
  <dimension ref="A1:AB15"/>
  <sheetViews>
    <sheetView topLeftCell="A2"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6458</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dimension ref="A1:D99"/>
  <sheetViews>
    <sheetView topLeftCell="A66" zoomScaleNormal="100" zoomScaleSheetLayoutView="100" workbookViewId="0">
      <selection activeCell="B76" sqref="B76"/>
    </sheetView>
  </sheetViews>
  <sheetFormatPr baseColWidth="10" defaultColWidth="12.44140625" defaultRowHeight="10.199999999999999" x14ac:dyDescent="0.2"/>
  <cols>
    <col min="1" max="1" width="19.6640625" style="375" customWidth="1"/>
    <col min="2" max="2" width="50.6640625" style="375" customWidth="1"/>
    <col min="3" max="4" width="17.6640625" style="47" customWidth="1"/>
    <col min="5" max="16384" width="12.44140625" style="375"/>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220"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t="s">
        <v>6582</v>
      </c>
      <c r="B8" s="44" t="s">
        <v>6382</v>
      </c>
      <c r="C8" s="42">
        <v>2026128.25</v>
      </c>
      <c r="D8" s="24"/>
    </row>
    <row r="9" spans="1:4" x14ac:dyDescent="0.2">
      <c r="A9" s="44" t="s">
        <v>6581</v>
      </c>
      <c r="B9" s="44" t="s">
        <v>6580</v>
      </c>
      <c r="C9" s="42">
        <v>22778.47</v>
      </c>
      <c r="D9" s="24"/>
    </row>
    <row r="10" spans="1:4" x14ac:dyDescent="0.2">
      <c r="A10" s="44" t="s">
        <v>6579</v>
      </c>
      <c r="B10" s="44" t="s">
        <v>6578</v>
      </c>
      <c r="C10" s="42">
        <v>713118</v>
      </c>
      <c r="D10" s="24"/>
    </row>
    <row r="11" spans="1:4" x14ac:dyDescent="0.2">
      <c r="A11" s="44" t="s">
        <v>6577</v>
      </c>
      <c r="B11" s="44" t="s">
        <v>6478</v>
      </c>
      <c r="C11" s="42">
        <v>1156198.8400000001</v>
      </c>
      <c r="D11" s="24"/>
    </row>
    <row r="12" spans="1:4" x14ac:dyDescent="0.2">
      <c r="A12" s="44" t="s">
        <v>6576</v>
      </c>
      <c r="B12" s="44" t="s">
        <v>6575</v>
      </c>
      <c r="C12" s="42">
        <v>70324.5</v>
      </c>
      <c r="D12" s="24"/>
    </row>
    <row r="13" spans="1:4" x14ac:dyDescent="0.2">
      <c r="A13" s="44" t="s">
        <v>6574</v>
      </c>
      <c r="B13" s="44" t="s">
        <v>6573</v>
      </c>
      <c r="C13" s="42">
        <v>2080</v>
      </c>
      <c r="D13" s="24"/>
    </row>
    <row r="14" spans="1:4" x14ac:dyDescent="0.2">
      <c r="A14" s="44" t="s">
        <v>6572</v>
      </c>
      <c r="B14" s="44" t="s">
        <v>6468</v>
      </c>
      <c r="C14" s="42">
        <v>1684605</v>
      </c>
      <c r="D14" s="24"/>
    </row>
    <row r="15" spans="1:4" x14ac:dyDescent="0.2">
      <c r="A15" s="44" t="s">
        <v>6571</v>
      </c>
      <c r="B15" s="44" t="s">
        <v>6570</v>
      </c>
      <c r="C15" s="42">
        <v>109000</v>
      </c>
      <c r="D15" s="24"/>
    </row>
    <row r="16" spans="1:4" x14ac:dyDescent="0.2">
      <c r="A16" s="44" t="s">
        <v>6569</v>
      </c>
      <c r="B16" s="44" t="s">
        <v>6568</v>
      </c>
      <c r="C16" s="42">
        <v>6501.9</v>
      </c>
      <c r="D16" s="24"/>
    </row>
    <row r="17" spans="1:4" x14ac:dyDescent="0.2">
      <c r="A17" s="44" t="s">
        <v>6567</v>
      </c>
      <c r="B17" s="44" t="s">
        <v>6566</v>
      </c>
      <c r="C17" s="42">
        <v>250</v>
      </c>
      <c r="D17" s="24"/>
    </row>
    <row r="18" spans="1:4" x14ac:dyDescent="0.2">
      <c r="A18" s="44" t="s">
        <v>6565</v>
      </c>
      <c r="B18" s="44" t="s">
        <v>6564</v>
      </c>
      <c r="C18" s="42">
        <v>11075.5</v>
      </c>
      <c r="D18" s="24"/>
    </row>
    <row r="19" spans="1:4" x14ac:dyDescent="0.2">
      <c r="A19" s="44" t="s">
        <v>6563</v>
      </c>
      <c r="B19" s="44" t="s">
        <v>6562</v>
      </c>
      <c r="C19" s="42">
        <v>13210</v>
      </c>
      <c r="D19" s="24"/>
    </row>
    <row r="20" spans="1:4" x14ac:dyDescent="0.2">
      <c r="A20" s="44" t="s">
        <v>6561</v>
      </c>
      <c r="B20" s="44" t="s">
        <v>6560</v>
      </c>
      <c r="C20" s="42">
        <v>100110</v>
      </c>
      <c r="D20" s="24"/>
    </row>
    <row r="21" spans="1:4" x14ac:dyDescent="0.2">
      <c r="A21" s="44" t="s">
        <v>6559</v>
      </c>
      <c r="B21" s="44" t="s">
        <v>6558</v>
      </c>
      <c r="C21" s="42">
        <v>116062</v>
      </c>
      <c r="D21" s="24"/>
    </row>
    <row r="22" spans="1:4" x14ac:dyDescent="0.2">
      <c r="A22" s="44" t="s">
        <v>6557</v>
      </c>
      <c r="B22" s="44" t="s">
        <v>6482</v>
      </c>
      <c r="C22" s="42">
        <v>1798128.34</v>
      </c>
      <c r="D22" s="24"/>
    </row>
    <row r="23" spans="1:4" x14ac:dyDescent="0.2">
      <c r="A23" s="44" t="s">
        <v>6556</v>
      </c>
      <c r="B23" s="44" t="s">
        <v>6555</v>
      </c>
      <c r="C23" s="42">
        <v>5000</v>
      </c>
      <c r="D23" s="24"/>
    </row>
    <row r="24" spans="1:4" x14ac:dyDescent="0.2">
      <c r="A24" s="44" t="s">
        <v>6554</v>
      </c>
      <c r="B24" s="44" t="s">
        <v>6486</v>
      </c>
      <c r="C24" s="42">
        <v>13362408.130000001</v>
      </c>
      <c r="D24" s="24"/>
    </row>
    <row r="25" spans="1:4" x14ac:dyDescent="0.2">
      <c r="A25" s="44" t="s">
        <v>6553</v>
      </c>
      <c r="B25" s="44" t="s">
        <v>6484</v>
      </c>
      <c r="C25" s="42">
        <v>4574130.3</v>
      </c>
      <c r="D25" s="24"/>
    </row>
    <row r="26" spans="1:4" x14ac:dyDescent="0.2">
      <c r="A26" s="44" t="s">
        <v>6552</v>
      </c>
      <c r="B26" s="44" t="s">
        <v>6551</v>
      </c>
      <c r="C26" s="42">
        <v>1962154.5</v>
      </c>
      <c r="D26" s="24"/>
    </row>
    <row r="27" spans="1:4" x14ac:dyDescent="0.2">
      <c r="A27" s="44" t="s">
        <v>6550</v>
      </c>
      <c r="B27" s="44" t="s">
        <v>6549</v>
      </c>
      <c r="C27" s="42">
        <v>756635</v>
      </c>
      <c r="D27" s="24"/>
    </row>
    <row r="28" spans="1:4" x14ac:dyDescent="0.2">
      <c r="A28" s="44" t="s">
        <v>6548</v>
      </c>
      <c r="B28" s="44" t="s">
        <v>6547</v>
      </c>
      <c r="C28" s="42">
        <v>1491756</v>
      </c>
      <c r="D28" s="24"/>
    </row>
    <row r="29" spans="1:4" x14ac:dyDescent="0.2">
      <c r="A29" s="44" t="s">
        <v>6546</v>
      </c>
      <c r="B29" s="44" t="s">
        <v>6545</v>
      </c>
      <c r="C29" s="42">
        <v>1000828</v>
      </c>
      <c r="D29" s="24"/>
    </row>
    <row r="30" spans="1:4" x14ac:dyDescent="0.2">
      <c r="A30" s="44" t="s">
        <v>6544</v>
      </c>
      <c r="B30" s="44" t="s">
        <v>6543</v>
      </c>
      <c r="C30" s="42">
        <v>266727.5</v>
      </c>
      <c r="D30" s="24"/>
    </row>
    <row r="31" spans="1:4" x14ac:dyDescent="0.2">
      <c r="A31" s="44" t="s">
        <v>6542</v>
      </c>
      <c r="B31" s="44" t="s">
        <v>6541</v>
      </c>
      <c r="C31" s="42">
        <v>439766</v>
      </c>
      <c r="D31" s="24"/>
    </row>
    <row r="32" spans="1:4" x14ac:dyDescent="0.2">
      <c r="A32" s="44" t="s">
        <v>6540</v>
      </c>
      <c r="B32" s="44" t="s">
        <v>6539</v>
      </c>
      <c r="C32" s="42">
        <v>301047</v>
      </c>
      <c r="D32" s="24"/>
    </row>
    <row r="33" spans="1:4" x14ac:dyDescent="0.2">
      <c r="A33" s="44" t="s">
        <v>6538</v>
      </c>
      <c r="B33" s="44" t="s">
        <v>6537</v>
      </c>
      <c r="C33" s="42">
        <v>93825</v>
      </c>
      <c r="D33" s="24"/>
    </row>
    <row r="34" spans="1:4" x14ac:dyDescent="0.2">
      <c r="A34" s="44" t="s">
        <v>6536</v>
      </c>
      <c r="B34" s="44" t="s">
        <v>6476</v>
      </c>
      <c r="C34" s="42">
        <v>2450200.5</v>
      </c>
      <c r="D34" s="24"/>
    </row>
    <row r="35" spans="1:4" x14ac:dyDescent="0.2">
      <c r="A35" s="44" t="s">
        <v>6535</v>
      </c>
      <c r="B35" s="44" t="s">
        <v>6534</v>
      </c>
      <c r="C35" s="42">
        <v>31422</v>
      </c>
      <c r="D35" s="24"/>
    </row>
    <row r="36" spans="1:4" x14ac:dyDescent="0.2">
      <c r="A36" s="44" t="s">
        <v>6533</v>
      </c>
      <c r="B36" s="44" t="s">
        <v>6532</v>
      </c>
      <c r="C36" s="42">
        <v>50736</v>
      </c>
      <c r="D36" s="24"/>
    </row>
    <row r="37" spans="1:4" x14ac:dyDescent="0.2">
      <c r="A37" s="44" t="s">
        <v>6531</v>
      </c>
      <c r="B37" s="44" t="s">
        <v>6530</v>
      </c>
      <c r="C37" s="42">
        <v>27756</v>
      </c>
      <c r="D37" s="24"/>
    </row>
    <row r="38" spans="1:4" x14ac:dyDescent="0.2">
      <c r="A38" s="44" t="s">
        <v>6529</v>
      </c>
      <c r="B38" s="44" t="s">
        <v>6528</v>
      </c>
      <c r="C38" s="42">
        <v>18426</v>
      </c>
      <c r="D38" s="24"/>
    </row>
    <row r="39" spans="1:4" x14ac:dyDescent="0.2">
      <c r="A39" s="44" t="s">
        <v>6527</v>
      </c>
      <c r="B39" s="44" t="s">
        <v>6526</v>
      </c>
      <c r="C39" s="42">
        <v>22128</v>
      </c>
      <c r="D39" s="24"/>
    </row>
    <row r="40" spans="1:4" x14ac:dyDescent="0.2">
      <c r="A40" s="44" t="s">
        <v>6525</v>
      </c>
      <c r="B40" s="44" t="s">
        <v>6524</v>
      </c>
      <c r="C40" s="42">
        <v>25812</v>
      </c>
      <c r="D40" s="24"/>
    </row>
    <row r="41" spans="1:4" x14ac:dyDescent="0.2">
      <c r="A41" s="44" t="s">
        <v>6523</v>
      </c>
      <c r="B41" s="44" t="s">
        <v>6522</v>
      </c>
      <c r="C41" s="42">
        <v>11052</v>
      </c>
      <c r="D41" s="24"/>
    </row>
    <row r="42" spans="1:4" x14ac:dyDescent="0.2">
      <c r="A42" s="44" t="s">
        <v>6521</v>
      </c>
      <c r="B42" s="44" t="s">
        <v>6520</v>
      </c>
      <c r="C42" s="42">
        <v>44832</v>
      </c>
      <c r="D42" s="24"/>
    </row>
    <row r="43" spans="1:4" x14ac:dyDescent="0.2">
      <c r="A43" s="44" t="s">
        <v>6519</v>
      </c>
      <c r="B43" s="44" t="s">
        <v>6518</v>
      </c>
      <c r="C43" s="42">
        <v>40560</v>
      </c>
      <c r="D43" s="24"/>
    </row>
    <row r="44" spans="1:4" x14ac:dyDescent="0.2">
      <c r="A44" s="44" t="s">
        <v>6517</v>
      </c>
      <c r="B44" s="44" t="s">
        <v>6516</v>
      </c>
      <c r="C44" s="42">
        <v>22128</v>
      </c>
      <c r="D44" s="24"/>
    </row>
    <row r="45" spans="1:4" x14ac:dyDescent="0.2">
      <c r="A45" s="44" t="s">
        <v>6515</v>
      </c>
      <c r="B45" s="44" t="s">
        <v>6514</v>
      </c>
      <c r="C45" s="42">
        <v>18426</v>
      </c>
      <c r="D45" s="24"/>
    </row>
    <row r="46" spans="1:4" x14ac:dyDescent="0.2">
      <c r="A46" s="44" t="s">
        <v>6513</v>
      </c>
      <c r="B46" s="44" t="s">
        <v>6512</v>
      </c>
      <c r="C46" s="42">
        <v>26508</v>
      </c>
      <c r="D46" s="24"/>
    </row>
    <row r="47" spans="1:4" x14ac:dyDescent="0.2">
      <c r="A47" s="44" t="s">
        <v>6511</v>
      </c>
      <c r="B47" s="44" t="s">
        <v>6510</v>
      </c>
      <c r="C47" s="42">
        <v>72612</v>
      </c>
      <c r="D47" s="24"/>
    </row>
    <row r="48" spans="1:4" x14ac:dyDescent="0.2">
      <c r="A48" s="44" t="s">
        <v>6509</v>
      </c>
      <c r="B48" s="44" t="s">
        <v>6508</v>
      </c>
      <c r="C48" s="42">
        <v>15636</v>
      </c>
      <c r="D48" s="24"/>
    </row>
    <row r="49" spans="1:4" x14ac:dyDescent="0.2">
      <c r="A49" s="44" t="s">
        <v>6507</v>
      </c>
      <c r="B49" s="44" t="s">
        <v>6506</v>
      </c>
      <c r="C49" s="42">
        <v>22416</v>
      </c>
      <c r="D49" s="24"/>
    </row>
    <row r="50" spans="1:4" x14ac:dyDescent="0.2">
      <c r="A50" s="44" t="s">
        <v>6505</v>
      </c>
      <c r="B50" s="44" t="s">
        <v>6504</v>
      </c>
      <c r="C50" s="42">
        <v>4356</v>
      </c>
      <c r="D50" s="24"/>
    </row>
    <row r="51" spans="1:4" x14ac:dyDescent="0.2">
      <c r="A51" s="44" t="s">
        <v>6503</v>
      </c>
      <c r="B51" s="44" t="s">
        <v>6502</v>
      </c>
      <c r="C51" s="42">
        <v>101124</v>
      </c>
      <c r="D51" s="24"/>
    </row>
    <row r="52" spans="1:4" x14ac:dyDescent="0.2">
      <c r="A52" s="44" t="s">
        <v>6501</v>
      </c>
      <c r="B52" s="44" t="s">
        <v>6500</v>
      </c>
      <c r="C52" s="42">
        <v>60000</v>
      </c>
      <c r="D52" s="24"/>
    </row>
    <row r="53" spans="1:4" x14ac:dyDescent="0.2">
      <c r="A53" s="44" t="s">
        <v>6499</v>
      </c>
      <c r="B53" s="44" t="s">
        <v>6470</v>
      </c>
      <c r="C53" s="42">
        <v>277872.34000000003</v>
      </c>
      <c r="D53" s="24"/>
    </row>
    <row r="54" spans="1:4" x14ac:dyDescent="0.2">
      <c r="A54" s="44" t="s">
        <v>6498</v>
      </c>
      <c r="B54" s="44" t="s">
        <v>6497</v>
      </c>
      <c r="C54" s="42">
        <v>87252</v>
      </c>
      <c r="D54" s="24"/>
    </row>
    <row r="55" spans="1:4" x14ac:dyDescent="0.2">
      <c r="A55" s="44" t="s">
        <v>6496</v>
      </c>
      <c r="B55" s="44" t="s">
        <v>6495</v>
      </c>
      <c r="C55" s="42">
        <v>77531</v>
      </c>
      <c r="D55" s="24"/>
    </row>
    <row r="56" spans="1:4" x14ac:dyDescent="0.2">
      <c r="A56" s="44" t="s">
        <v>6494</v>
      </c>
      <c r="B56" s="44" t="s">
        <v>6003</v>
      </c>
      <c r="C56" s="42">
        <v>1484903</v>
      </c>
      <c r="D56" s="24"/>
    </row>
    <row r="57" spans="1:4" x14ac:dyDescent="0.2">
      <c r="A57" s="44" t="s">
        <v>6493</v>
      </c>
      <c r="B57" s="44" t="s">
        <v>6492</v>
      </c>
      <c r="C57" s="42">
        <v>208240</v>
      </c>
      <c r="D57" s="24"/>
    </row>
    <row r="58" spans="1:4" x14ac:dyDescent="0.2">
      <c r="A58" s="44" t="s">
        <v>6491</v>
      </c>
      <c r="B58" s="44" t="s">
        <v>6490</v>
      </c>
      <c r="C58" s="42">
        <v>5520.5</v>
      </c>
      <c r="D58" s="24"/>
    </row>
    <row r="59" spans="1:4" x14ac:dyDescent="0.2">
      <c r="A59" s="44" t="s">
        <v>6489</v>
      </c>
      <c r="B59" s="44" t="s">
        <v>6488</v>
      </c>
      <c r="C59" s="42">
        <v>10120</v>
      </c>
      <c r="D59" s="24"/>
    </row>
    <row r="60" spans="1:4" x14ac:dyDescent="0.2">
      <c r="A60" s="44" t="s">
        <v>6487</v>
      </c>
      <c r="B60" s="44" t="s">
        <v>6486</v>
      </c>
      <c r="C60" s="42">
        <v>49017.88</v>
      </c>
      <c r="D60" s="24"/>
    </row>
    <row r="61" spans="1:4" x14ac:dyDescent="0.2">
      <c r="A61" s="44" t="s">
        <v>6485</v>
      </c>
      <c r="B61" s="44" t="s">
        <v>6484</v>
      </c>
      <c r="C61" s="42">
        <v>43288.92</v>
      </c>
      <c r="D61" s="24"/>
    </row>
    <row r="62" spans="1:4" x14ac:dyDescent="0.2">
      <c r="A62" s="44" t="s">
        <v>6483</v>
      </c>
      <c r="B62" s="44" t="s">
        <v>6482</v>
      </c>
      <c r="C62" s="42">
        <v>100691.64</v>
      </c>
      <c r="D62" s="24"/>
    </row>
    <row r="63" spans="1:4" x14ac:dyDescent="0.2">
      <c r="A63" s="44" t="s">
        <v>6481</v>
      </c>
      <c r="B63" s="44" t="s">
        <v>6480</v>
      </c>
      <c r="C63" s="42">
        <v>394495</v>
      </c>
      <c r="D63" s="24"/>
    </row>
    <row r="64" spans="1:4" x14ac:dyDescent="0.2">
      <c r="A64" s="44" t="s">
        <v>6479</v>
      </c>
      <c r="B64" s="44" t="s">
        <v>6478</v>
      </c>
      <c r="C64" s="42">
        <v>510598.66</v>
      </c>
      <c r="D64" s="24"/>
    </row>
    <row r="65" spans="1:4" x14ac:dyDescent="0.2">
      <c r="A65" s="44" t="s">
        <v>6477</v>
      </c>
      <c r="B65" s="44" t="s">
        <v>6476</v>
      </c>
      <c r="C65" s="42">
        <v>637515</v>
      </c>
      <c r="D65" s="24"/>
    </row>
    <row r="66" spans="1:4" x14ac:dyDescent="0.2">
      <c r="A66" s="44" t="s">
        <v>6475</v>
      </c>
      <c r="B66" s="44" t="s">
        <v>6474</v>
      </c>
      <c r="C66" s="42">
        <v>3078263.93</v>
      </c>
      <c r="D66" s="24"/>
    </row>
    <row r="67" spans="1:4" x14ac:dyDescent="0.2">
      <c r="A67" s="44" t="s">
        <v>6473</v>
      </c>
      <c r="B67" s="44" t="s">
        <v>6472</v>
      </c>
      <c r="C67" s="42">
        <v>1002624.76</v>
      </c>
      <c r="D67" s="24"/>
    </row>
    <row r="68" spans="1:4" x14ac:dyDescent="0.2">
      <c r="A68" s="44" t="s">
        <v>6471</v>
      </c>
      <c r="B68" s="44" t="s">
        <v>6470</v>
      </c>
      <c r="C68" s="42">
        <v>2.3199999999999998</v>
      </c>
      <c r="D68" s="24"/>
    </row>
    <row r="69" spans="1:4" x14ac:dyDescent="0.2">
      <c r="A69" s="44" t="s">
        <v>6469</v>
      </c>
      <c r="B69" s="44" t="s">
        <v>6468</v>
      </c>
      <c r="C69" s="42">
        <v>212491</v>
      </c>
      <c r="D69" s="24"/>
    </row>
    <row r="70" spans="1:4" s="376" customFormat="1" x14ac:dyDescent="0.2">
      <c r="A70" s="63"/>
      <c r="B70" s="63" t="s">
        <v>598</v>
      </c>
      <c r="C70" s="39">
        <f>SUM(C8:C69)</f>
        <v>43330406.680000007</v>
      </c>
      <c r="D70" s="51"/>
    </row>
    <row r="71" spans="1:4" s="376" customFormat="1" x14ac:dyDescent="0.2">
      <c r="A71" s="126"/>
      <c r="B71" s="126"/>
      <c r="C71" s="18"/>
      <c r="D71" s="18"/>
    </row>
    <row r="72" spans="1:4" s="376" customFormat="1" x14ac:dyDescent="0.2">
      <c r="A72" s="126"/>
      <c r="B72" s="126"/>
      <c r="C72" s="18"/>
      <c r="D72" s="18"/>
    </row>
    <row r="73" spans="1:4" x14ac:dyDescent="0.2">
      <c r="A73" s="37"/>
      <c r="B73" s="37"/>
      <c r="C73" s="224"/>
      <c r="D73" s="224"/>
    </row>
    <row r="74" spans="1:4" ht="21.75" customHeight="1" x14ac:dyDescent="0.2">
      <c r="A74" s="143" t="s">
        <v>597</v>
      </c>
      <c r="B74" s="143"/>
      <c r="C74" s="228"/>
      <c r="D74" s="220" t="s">
        <v>596</v>
      </c>
    </row>
    <row r="75" spans="1:4" x14ac:dyDescent="0.2">
      <c r="A75" s="149"/>
      <c r="B75" s="149"/>
      <c r="C75" s="150"/>
      <c r="D75" s="227"/>
    </row>
    <row r="76" spans="1:4" ht="15" customHeight="1" x14ac:dyDescent="0.2">
      <c r="A76" s="30" t="s">
        <v>102</v>
      </c>
      <c r="B76" s="29" t="s">
        <v>101</v>
      </c>
      <c r="C76" s="27" t="s">
        <v>100</v>
      </c>
      <c r="D76" s="27" t="s">
        <v>227</v>
      </c>
    </row>
    <row r="77" spans="1:4" x14ac:dyDescent="0.2">
      <c r="A77" s="44" t="s">
        <v>6467</v>
      </c>
      <c r="B77" s="44" t="s">
        <v>5400</v>
      </c>
      <c r="C77" s="42">
        <v>12280485.119999999</v>
      </c>
      <c r="D77" s="24"/>
    </row>
    <row r="78" spans="1:4" x14ac:dyDescent="0.2">
      <c r="A78" s="44" t="s">
        <v>6466</v>
      </c>
      <c r="B78" s="44" t="s">
        <v>6465</v>
      </c>
      <c r="C78" s="42">
        <v>1350000</v>
      </c>
      <c r="D78" s="24"/>
    </row>
    <row r="79" spans="1:4" x14ac:dyDescent="0.2">
      <c r="A79" s="44" t="s">
        <v>6464</v>
      </c>
      <c r="B79" s="44" t="s">
        <v>6463</v>
      </c>
      <c r="C79" s="42">
        <v>91804.5</v>
      </c>
      <c r="D79" s="24"/>
    </row>
    <row r="80" spans="1:4" x14ac:dyDescent="0.2">
      <c r="A80" s="44" t="s">
        <v>6462</v>
      </c>
      <c r="B80" s="44" t="s">
        <v>6461</v>
      </c>
      <c r="C80" s="42">
        <v>439000</v>
      </c>
      <c r="D80" s="24"/>
    </row>
    <row r="81" spans="1:4" x14ac:dyDescent="0.2">
      <c r="A81" s="44" t="s">
        <v>6460</v>
      </c>
      <c r="B81" s="44" t="s">
        <v>6459</v>
      </c>
      <c r="C81" s="42">
        <v>300000</v>
      </c>
      <c r="D81" s="24"/>
    </row>
    <row r="82" spans="1:4" x14ac:dyDescent="0.2">
      <c r="A82" s="63"/>
      <c r="B82" s="63" t="s">
        <v>569</v>
      </c>
      <c r="C82" s="39">
        <f>SUM(C77:C81)</f>
        <v>14461289.619999999</v>
      </c>
      <c r="D82" s="51"/>
    </row>
    <row r="83" spans="1:4" x14ac:dyDescent="0.2">
      <c r="A83" s="37"/>
      <c r="B83" s="37"/>
      <c r="C83" s="224"/>
      <c r="D83" s="224"/>
    </row>
    <row r="84" spans="1:4" x14ac:dyDescent="0.2">
      <c r="A84" s="37"/>
      <c r="B84" s="37"/>
      <c r="C84" s="224"/>
      <c r="D84" s="224"/>
    </row>
    <row r="85" spans="1:4" x14ac:dyDescent="0.2">
      <c r="A85" s="37"/>
      <c r="B85" s="37"/>
      <c r="C85" s="224"/>
      <c r="D85" s="224"/>
    </row>
    <row r="86" spans="1:4" x14ac:dyDescent="0.2">
      <c r="A86" s="37"/>
      <c r="B86" s="37"/>
      <c r="C86" s="224"/>
      <c r="D86" s="224"/>
    </row>
    <row r="87" spans="1:4" x14ac:dyDescent="0.2">
      <c r="A87" s="37"/>
      <c r="B87" s="37"/>
      <c r="C87" s="224"/>
      <c r="D87" s="224"/>
    </row>
    <row r="88" spans="1:4" x14ac:dyDescent="0.2">
      <c r="A88" s="37"/>
      <c r="B88" s="37"/>
      <c r="C88" s="224"/>
      <c r="D88" s="224"/>
    </row>
    <row r="89" spans="1:4" x14ac:dyDescent="0.2">
      <c r="A89" s="37"/>
      <c r="B89" s="37"/>
      <c r="C89" s="224"/>
      <c r="D89" s="224"/>
    </row>
    <row r="90" spans="1:4" x14ac:dyDescent="0.2">
      <c r="A90" s="37"/>
      <c r="B90" s="37"/>
      <c r="C90" s="224"/>
      <c r="D90" s="224"/>
    </row>
    <row r="91" spans="1:4" x14ac:dyDescent="0.2">
      <c r="A91" s="37"/>
      <c r="B91" s="37"/>
      <c r="C91" s="224"/>
      <c r="D91" s="224"/>
    </row>
    <row r="92" spans="1:4" x14ac:dyDescent="0.2">
      <c r="A92" s="37"/>
      <c r="B92" s="37"/>
      <c r="C92" s="224"/>
      <c r="D92" s="224"/>
    </row>
    <row r="93" spans="1:4" x14ac:dyDescent="0.2">
      <c r="A93" s="37"/>
      <c r="B93" s="37"/>
      <c r="C93" s="224"/>
      <c r="D93" s="224"/>
    </row>
    <row r="94" spans="1:4" x14ac:dyDescent="0.2">
      <c r="A94" s="37"/>
      <c r="B94" s="37"/>
      <c r="C94" s="224"/>
      <c r="D94" s="224"/>
    </row>
    <row r="95" spans="1:4" x14ac:dyDescent="0.2">
      <c r="A95" s="37"/>
      <c r="B95" s="37"/>
      <c r="C95" s="224"/>
      <c r="D95" s="224"/>
    </row>
    <row r="96" spans="1:4" x14ac:dyDescent="0.2">
      <c r="A96" s="37"/>
      <c r="B96" s="37"/>
      <c r="C96" s="224"/>
      <c r="D96" s="224"/>
    </row>
    <row r="97" spans="1:4" x14ac:dyDescent="0.2">
      <c r="A97" s="37"/>
      <c r="B97" s="37"/>
      <c r="C97" s="224"/>
      <c r="D97" s="224"/>
    </row>
    <row r="98" spans="1:4" x14ac:dyDescent="0.2">
      <c r="A98" s="37"/>
      <c r="B98" s="37"/>
      <c r="C98" s="224"/>
      <c r="D98" s="224"/>
    </row>
    <row r="99" spans="1:4" x14ac:dyDescent="0.2">
      <c r="A99" s="37"/>
      <c r="B99" s="37"/>
      <c r="C99" s="224"/>
      <c r="D99" s="224"/>
    </row>
  </sheetData>
  <dataValidations count="4">
    <dataValidation allowBlank="1" showInputMessage="1" showErrorMessage="1" prompt="Características cualitativas significativas que les impacten financieramente." sqref="D7 D76"/>
    <dataValidation allowBlank="1" showInputMessage="1" showErrorMessage="1" prompt="Corresponde al nombre o descripción de la cuenta de acuerdo al Plan de Cuentas emitido por el CONAC." sqref="B7 B76"/>
    <dataValidation allowBlank="1" showInputMessage="1" showErrorMessage="1" prompt="Corresponde al número de la cuenta de acuerdo al Plan de Cuentas emitido por el CONAC (DOF 23/12/2015)." sqref="A7 A76"/>
    <dataValidation allowBlank="1" showInputMessage="1" showErrorMessage="1" prompt="Saldo final de la Información Financiera Trimestral que se presenta (trimestral: 1er, 2do, 3ro. o 4to.)." sqref="C7 C76"/>
  </dataValidations>
  <pageMargins left="0.70866141732283472" right="0.70866141732283472" top="0.98425196850393704" bottom="0.98425196850393704" header="0.31496062992125984" footer="0.31496062992125984"/>
  <pageSetup scale="78"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6585</v>
      </c>
      <c r="B8" s="234" t="s">
        <v>6584</v>
      </c>
      <c r="C8" s="233">
        <v>174170.76</v>
      </c>
      <c r="D8" s="232" t="s">
        <v>6583</v>
      </c>
      <c r="E8" s="232"/>
    </row>
    <row r="9" spans="1:5" x14ac:dyDescent="0.2">
      <c r="A9" s="231"/>
      <c r="B9" s="63" t="s">
        <v>710</v>
      </c>
      <c r="C9" s="21">
        <f>SUM(C8:C8)</f>
        <v>174170.76</v>
      </c>
      <c r="D9" s="230"/>
      <c r="E9"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pageSetUpPr fitToPage="1"/>
  </sheetPr>
  <dimension ref="A1:H100"/>
  <sheetViews>
    <sheetView topLeftCell="A73" zoomScaleNormal="100" zoomScaleSheetLayoutView="100" workbookViewId="0">
      <selection activeCell="B98" sqref="B9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
      <c r="G6" s="1"/>
      <c r="H6" s="1"/>
    </row>
    <row r="7" spans="1:8" ht="15" customHeight="1" x14ac:dyDescent="0.2">
      <c r="A7" s="30" t="s">
        <v>102</v>
      </c>
      <c r="B7" s="29" t="s">
        <v>101</v>
      </c>
      <c r="C7" s="27" t="s">
        <v>100</v>
      </c>
      <c r="D7" s="249" t="s">
        <v>1014</v>
      </c>
      <c r="E7" s="248" t="s">
        <v>1013</v>
      </c>
      <c r="F7" s="1"/>
      <c r="G7" s="1"/>
      <c r="H7" s="1"/>
    </row>
    <row r="8" spans="1:8" x14ac:dyDescent="0.2">
      <c r="A8" s="44" t="s">
        <v>6745</v>
      </c>
      <c r="B8" s="44" t="s">
        <v>1009</v>
      </c>
      <c r="C8" s="64">
        <v>12449412.359999999</v>
      </c>
      <c r="D8" s="246">
        <f t="shared" ref="D8:D39" si="0">C8/$C$99</f>
        <v>0.24516434496993733</v>
      </c>
      <c r="E8" s="245"/>
    </row>
    <row r="9" spans="1:8" x14ac:dyDescent="0.2">
      <c r="A9" s="44" t="s">
        <v>6744</v>
      </c>
      <c r="B9" s="44" t="s">
        <v>864</v>
      </c>
      <c r="C9" s="64">
        <v>17706.240000000002</v>
      </c>
      <c r="D9" s="246">
        <f t="shared" si="0"/>
        <v>3.4868623561927736E-4</v>
      </c>
      <c r="E9" s="245"/>
    </row>
    <row r="10" spans="1:8" x14ac:dyDescent="0.2">
      <c r="A10" s="44" t="s">
        <v>6743</v>
      </c>
      <c r="B10" s="44" t="s">
        <v>6742</v>
      </c>
      <c r="C10" s="64">
        <v>676643.63</v>
      </c>
      <c r="D10" s="246">
        <f t="shared" si="0"/>
        <v>1.332503796404336E-2</v>
      </c>
      <c r="E10" s="245"/>
    </row>
    <row r="11" spans="1:8" x14ac:dyDescent="0.2">
      <c r="A11" s="44" t="s">
        <v>6741</v>
      </c>
      <c r="B11" s="44" t="s">
        <v>1002</v>
      </c>
      <c r="C11" s="64">
        <v>281272.15999999997</v>
      </c>
      <c r="D11" s="246">
        <f t="shared" si="0"/>
        <v>5.5390489824436503E-3</v>
      </c>
      <c r="E11" s="245"/>
    </row>
    <row r="12" spans="1:8" x14ac:dyDescent="0.2">
      <c r="A12" s="44" t="s">
        <v>6740</v>
      </c>
      <c r="B12" s="44" t="s">
        <v>6739</v>
      </c>
      <c r="C12" s="64">
        <v>1699146.61</v>
      </c>
      <c r="D12" s="246">
        <f t="shared" si="0"/>
        <v>3.3461030416743268E-2</v>
      </c>
      <c r="E12" s="245"/>
    </row>
    <row r="13" spans="1:8" x14ac:dyDescent="0.2">
      <c r="A13" s="44" t="s">
        <v>6738</v>
      </c>
      <c r="B13" s="44" t="s">
        <v>6737</v>
      </c>
      <c r="C13" s="64">
        <v>506822.19</v>
      </c>
      <c r="D13" s="246">
        <f t="shared" si="0"/>
        <v>9.9807707090504901E-3</v>
      </c>
      <c r="E13" s="245"/>
    </row>
    <row r="14" spans="1:8" x14ac:dyDescent="0.2">
      <c r="A14" s="44" t="s">
        <v>6736</v>
      </c>
      <c r="B14" s="44" t="s">
        <v>6726</v>
      </c>
      <c r="C14" s="64">
        <v>168755.73</v>
      </c>
      <c r="D14" s="246">
        <f t="shared" si="0"/>
        <v>3.3232803934027297E-3</v>
      </c>
      <c r="E14" s="245"/>
    </row>
    <row r="15" spans="1:8" x14ac:dyDescent="0.2">
      <c r="A15" s="44" t="s">
        <v>6735</v>
      </c>
      <c r="B15" s="44" t="s">
        <v>6734</v>
      </c>
      <c r="C15" s="64">
        <v>231902.48</v>
      </c>
      <c r="D15" s="246">
        <f t="shared" si="0"/>
        <v>4.5668195383082319E-3</v>
      </c>
      <c r="E15" s="245"/>
    </row>
    <row r="16" spans="1:8" x14ac:dyDescent="0.2">
      <c r="A16" s="44" t="s">
        <v>6733</v>
      </c>
      <c r="B16" s="44" t="s">
        <v>6730</v>
      </c>
      <c r="C16" s="64">
        <v>121834</v>
      </c>
      <c r="D16" s="246">
        <f t="shared" si="0"/>
        <v>2.399258048599761E-3</v>
      </c>
      <c r="E16" s="245"/>
    </row>
    <row r="17" spans="1:5" x14ac:dyDescent="0.2">
      <c r="A17" s="44" t="s">
        <v>6732</v>
      </c>
      <c r="B17" s="44" t="s">
        <v>6728</v>
      </c>
      <c r="C17" s="64">
        <v>74009.13</v>
      </c>
      <c r="D17" s="246">
        <f t="shared" si="0"/>
        <v>1.4574503079794313E-3</v>
      </c>
      <c r="E17" s="245"/>
    </row>
    <row r="18" spans="1:5" x14ac:dyDescent="0.2">
      <c r="A18" s="44" t="s">
        <v>6731</v>
      </c>
      <c r="B18" s="44" t="s">
        <v>6730</v>
      </c>
      <c r="C18" s="64">
        <v>172175.96</v>
      </c>
      <c r="D18" s="246">
        <f t="shared" si="0"/>
        <v>3.3906344518393099E-3</v>
      </c>
      <c r="E18" s="245"/>
    </row>
    <row r="19" spans="1:5" x14ac:dyDescent="0.2">
      <c r="A19" s="44" t="s">
        <v>6729</v>
      </c>
      <c r="B19" s="44" t="s">
        <v>6728</v>
      </c>
      <c r="C19" s="64">
        <v>36109.79</v>
      </c>
      <c r="D19" s="246">
        <f t="shared" si="0"/>
        <v>7.1110448881877935E-4</v>
      </c>
      <c r="E19" s="245"/>
    </row>
    <row r="20" spans="1:5" x14ac:dyDescent="0.2">
      <c r="A20" s="44" t="s">
        <v>6727</v>
      </c>
      <c r="B20" s="44" t="s">
        <v>6726</v>
      </c>
      <c r="C20" s="64">
        <v>111567.3</v>
      </c>
      <c r="D20" s="246">
        <f t="shared" si="0"/>
        <v>2.1970775192930061E-3</v>
      </c>
      <c r="E20" s="245"/>
    </row>
    <row r="21" spans="1:5" x14ac:dyDescent="0.2">
      <c r="A21" s="44" t="s">
        <v>6725</v>
      </c>
      <c r="B21" s="44" t="s">
        <v>6724</v>
      </c>
      <c r="C21" s="64">
        <v>333548</v>
      </c>
      <c r="D21" s="246">
        <f t="shared" si="0"/>
        <v>6.5685089843094133E-3</v>
      </c>
      <c r="E21" s="245"/>
    </row>
    <row r="22" spans="1:5" x14ac:dyDescent="0.2">
      <c r="A22" s="44" t="s">
        <v>6723</v>
      </c>
      <c r="B22" s="44" t="s">
        <v>998</v>
      </c>
      <c r="C22" s="64">
        <v>1827577.06</v>
      </c>
      <c r="D22" s="246">
        <f t="shared" si="0"/>
        <v>3.5990191331166085E-2</v>
      </c>
      <c r="E22" s="245"/>
    </row>
    <row r="23" spans="1:5" x14ac:dyDescent="0.2">
      <c r="A23" s="44" t="s">
        <v>6722</v>
      </c>
      <c r="B23" s="44" t="s">
        <v>6721</v>
      </c>
      <c r="C23" s="64">
        <v>837196.12</v>
      </c>
      <c r="D23" s="246">
        <f t="shared" si="0"/>
        <v>1.6486773225589665E-2</v>
      </c>
      <c r="E23" s="245"/>
    </row>
    <row r="24" spans="1:5" x14ac:dyDescent="0.2">
      <c r="A24" s="44" t="s">
        <v>6720</v>
      </c>
      <c r="B24" s="44" t="s">
        <v>6719</v>
      </c>
      <c r="C24" s="64">
        <v>862292.2</v>
      </c>
      <c r="D24" s="246">
        <f t="shared" si="0"/>
        <v>1.6980986433136849E-2</v>
      </c>
      <c r="E24" s="245"/>
    </row>
    <row r="25" spans="1:5" x14ac:dyDescent="0.2">
      <c r="A25" s="44" t="s">
        <v>6718</v>
      </c>
      <c r="B25" s="44" t="s">
        <v>6717</v>
      </c>
      <c r="C25" s="64">
        <v>112727.46</v>
      </c>
      <c r="D25" s="246">
        <f t="shared" si="0"/>
        <v>2.2199243700708146E-3</v>
      </c>
      <c r="E25" s="245"/>
    </row>
    <row r="26" spans="1:5" x14ac:dyDescent="0.2">
      <c r="A26" s="44" t="s">
        <v>6716</v>
      </c>
      <c r="B26" s="44" t="s">
        <v>984</v>
      </c>
      <c r="C26" s="64">
        <v>1521322.88</v>
      </c>
      <c r="D26" s="246">
        <f t="shared" si="0"/>
        <v>2.9959175307048676E-2</v>
      </c>
      <c r="E26" s="245"/>
    </row>
    <row r="27" spans="1:5" x14ac:dyDescent="0.2">
      <c r="A27" s="44" t="s">
        <v>6715</v>
      </c>
      <c r="B27" s="44" t="s">
        <v>6714</v>
      </c>
      <c r="C27" s="64">
        <v>119687.16</v>
      </c>
      <c r="D27" s="246">
        <f t="shared" si="0"/>
        <v>2.3569806617532657E-3</v>
      </c>
      <c r="E27" s="245"/>
    </row>
    <row r="28" spans="1:5" x14ac:dyDescent="0.2">
      <c r="A28" s="44" t="s">
        <v>6713</v>
      </c>
      <c r="B28" s="44" t="s">
        <v>980</v>
      </c>
      <c r="C28" s="64">
        <v>126732.7</v>
      </c>
      <c r="D28" s="246">
        <f t="shared" si="0"/>
        <v>2.4957273872299925E-3</v>
      </c>
      <c r="E28" s="245"/>
    </row>
    <row r="29" spans="1:5" x14ac:dyDescent="0.2">
      <c r="A29" s="44" t="s">
        <v>6712</v>
      </c>
      <c r="B29" s="44" t="s">
        <v>6711</v>
      </c>
      <c r="C29" s="64">
        <v>30524.880000000001</v>
      </c>
      <c r="D29" s="246">
        <f t="shared" si="0"/>
        <v>6.0112172318516901E-4</v>
      </c>
      <c r="E29" s="245"/>
    </row>
    <row r="30" spans="1:5" x14ac:dyDescent="0.2">
      <c r="A30" s="44" t="s">
        <v>6710</v>
      </c>
      <c r="B30" s="44" t="s">
        <v>5482</v>
      </c>
      <c r="C30" s="64">
        <v>1235880.8899999999</v>
      </c>
      <c r="D30" s="246">
        <f t="shared" si="0"/>
        <v>2.4338010509735671E-2</v>
      </c>
      <c r="E30" s="245"/>
    </row>
    <row r="31" spans="1:5" x14ac:dyDescent="0.2">
      <c r="A31" s="44" t="s">
        <v>6709</v>
      </c>
      <c r="B31" s="44" t="s">
        <v>5480</v>
      </c>
      <c r="C31" s="64">
        <v>1235880.8899999999</v>
      </c>
      <c r="D31" s="246">
        <f t="shared" si="0"/>
        <v>2.4338010509735671E-2</v>
      </c>
      <c r="E31" s="245"/>
    </row>
    <row r="32" spans="1:5" x14ac:dyDescent="0.2">
      <c r="A32" s="44" t="s">
        <v>6708</v>
      </c>
      <c r="B32" s="44" t="s">
        <v>6707</v>
      </c>
      <c r="C32" s="64">
        <v>480628.89</v>
      </c>
      <c r="D32" s="246">
        <f t="shared" si="0"/>
        <v>9.464950118374749E-3</v>
      </c>
      <c r="E32" s="245"/>
    </row>
    <row r="33" spans="1:5" x14ac:dyDescent="0.2">
      <c r="A33" s="44" t="s">
        <v>6706</v>
      </c>
      <c r="B33" s="44" t="s">
        <v>6705</v>
      </c>
      <c r="C33" s="64">
        <v>131586.94</v>
      </c>
      <c r="D33" s="246">
        <f t="shared" si="0"/>
        <v>2.5913211819821548E-3</v>
      </c>
      <c r="E33" s="245"/>
    </row>
    <row r="34" spans="1:5" x14ac:dyDescent="0.2">
      <c r="A34" s="44" t="s">
        <v>6704</v>
      </c>
      <c r="B34" s="44" t="s">
        <v>960</v>
      </c>
      <c r="C34" s="64">
        <v>339316.83</v>
      </c>
      <c r="D34" s="246">
        <f t="shared" si="0"/>
        <v>6.6821136579514493E-3</v>
      </c>
      <c r="E34" s="245"/>
    </row>
    <row r="35" spans="1:5" x14ac:dyDescent="0.2">
      <c r="A35" s="44" t="s">
        <v>6703</v>
      </c>
      <c r="B35" s="44" t="s">
        <v>6702</v>
      </c>
      <c r="C35" s="64">
        <v>312129.19</v>
      </c>
      <c r="D35" s="246">
        <f t="shared" si="0"/>
        <v>6.1467116840161536E-3</v>
      </c>
      <c r="E35" s="245"/>
    </row>
    <row r="36" spans="1:5" x14ac:dyDescent="0.2">
      <c r="A36" s="44" t="s">
        <v>6701</v>
      </c>
      <c r="B36" s="44" t="s">
        <v>6700</v>
      </c>
      <c r="C36" s="64">
        <v>48618</v>
      </c>
      <c r="D36" s="246">
        <f t="shared" si="0"/>
        <v>9.5742672658554416E-4</v>
      </c>
      <c r="E36" s="245"/>
    </row>
    <row r="37" spans="1:5" x14ac:dyDescent="0.2">
      <c r="A37" s="44" t="s">
        <v>6699</v>
      </c>
      <c r="B37" s="44" t="s">
        <v>6698</v>
      </c>
      <c r="C37" s="64">
        <v>51405.33</v>
      </c>
      <c r="D37" s="246">
        <f t="shared" si="0"/>
        <v>1.0123171835729498E-3</v>
      </c>
      <c r="E37" s="245"/>
    </row>
    <row r="38" spans="1:5" x14ac:dyDescent="0.2">
      <c r="A38" s="44" t="s">
        <v>6697</v>
      </c>
      <c r="B38" s="44" t="s">
        <v>6696</v>
      </c>
      <c r="C38" s="64">
        <v>1835986.91</v>
      </c>
      <c r="D38" s="246">
        <f t="shared" si="0"/>
        <v>3.6155805201678555E-2</v>
      </c>
      <c r="E38" s="245"/>
    </row>
    <row r="39" spans="1:5" x14ac:dyDescent="0.2">
      <c r="A39" s="44" t="s">
        <v>6695</v>
      </c>
      <c r="B39" s="44" t="s">
        <v>6694</v>
      </c>
      <c r="C39" s="64">
        <v>689348.96</v>
      </c>
      <c r="D39" s="246">
        <f t="shared" si="0"/>
        <v>1.3575242055369393E-2</v>
      </c>
      <c r="E39" s="245"/>
    </row>
    <row r="40" spans="1:5" x14ac:dyDescent="0.2">
      <c r="A40" s="44" t="s">
        <v>6693</v>
      </c>
      <c r="B40" s="44" t="s">
        <v>6692</v>
      </c>
      <c r="C40" s="64">
        <v>1674781.94</v>
      </c>
      <c r="D40" s="246">
        <f t="shared" ref="D40:D71" si="1">C40/$C$99</f>
        <v>3.2981220752782654E-2</v>
      </c>
      <c r="E40" s="245"/>
    </row>
    <row r="41" spans="1:5" x14ac:dyDescent="0.2">
      <c r="A41" s="44" t="s">
        <v>6691</v>
      </c>
      <c r="B41" s="44" t="s">
        <v>6690</v>
      </c>
      <c r="C41" s="64">
        <v>3139996.21</v>
      </c>
      <c r="D41" s="246">
        <f t="shared" si="1"/>
        <v>6.1835457913351329E-2</v>
      </c>
      <c r="E41" s="245"/>
    </row>
    <row r="42" spans="1:5" x14ac:dyDescent="0.2">
      <c r="A42" s="44" t="s">
        <v>6689</v>
      </c>
      <c r="B42" s="44" t="s">
        <v>6688</v>
      </c>
      <c r="C42" s="64">
        <v>24778.5</v>
      </c>
      <c r="D42" s="246">
        <f t="shared" si="1"/>
        <v>4.8795915390801567E-4</v>
      </c>
      <c r="E42" s="245"/>
    </row>
    <row r="43" spans="1:5" x14ac:dyDescent="0.2">
      <c r="A43" s="44" t="s">
        <v>6687</v>
      </c>
      <c r="B43" s="44" t="s">
        <v>6686</v>
      </c>
      <c r="C43" s="64">
        <v>1492.81</v>
      </c>
      <c r="D43" s="246">
        <f t="shared" si="1"/>
        <v>2.9397675587522442E-5</v>
      </c>
      <c r="E43" s="245"/>
    </row>
    <row r="44" spans="1:5" x14ac:dyDescent="0.2">
      <c r="A44" s="44" t="s">
        <v>6685</v>
      </c>
      <c r="B44" s="44" t="s">
        <v>6684</v>
      </c>
      <c r="C44" s="64">
        <v>946300.27</v>
      </c>
      <c r="D44" s="246">
        <f t="shared" si="1"/>
        <v>1.8635344314309858E-2</v>
      </c>
      <c r="E44" s="245"/>
    </row>
    <row r="45" spans="1:5" x14ac:dyDescent="0.2">
      <c r="A45" s="44" t="s">
        <v>6683</v>
      </c>
      <c r="B45" s="44" t="s">
        <v>6682</v>
      </c>
      <c r="C45" s="64">
        <v>946975.79</v>
      </c>
      <c r="D45" s="246">
        <f t="shared" si="1"/>
        <v>1.8648647224802743E-2</v>
      </c>
      <c r="E45" s="245"/>
    </row>
    <row r="46" spans="1:5" x14ac:dyDescent="0.2">
      <c r="A46" s="44" t="s">
        <v>6681</v>
      </c>
      <c r="B46" s="44" t="s">
        <v>6680</v>
      </c>
      <c r="C46" s="64">
        <v>432699.76</v>
      </c>
      <c r="D46" s="246">
        <f t="shared" si="1"/>
        <v>8.521089201759648E-3</v>
      </c>
      <c r="E46" s="245"/>
    </row>
    <row r="47" spans="1:5" x14ac:dyDescent="0.2">
      <c r="A47" s="44" t="s">
        <v>6679</v>
      </c>
      <c r="B47" s="44" t="s">
        <v>6678</v>
      </c>
      <c r="C47" s="64">
        <v>1457468.07</v>
      </c>
      <c r="D47" s="246">
        <f t="shared" si="1"/>
        <v>2.8701692446481773E-2</v>
      </c>
      <c r="E47" s="245"/>
    </row>
    <row r="48" spans="1:5" x14ac:dyDescent="0.2">
      <c r="A48" s="44" t="s">
        <v>6677</v>
      </c>
      <c r="B48" s="44" t="s">
        <v>6374</v>
      </c>
      <c r="C48" s="64">
        <v>41357.480000000003</v>
      </c>
      <c r="D48" s="246">
        <f t="shared" si="1"/>
        <v>8.144464333421184E-4</v>
      </c>
      <c r="E48" s="245"/>
    </row>
    <row r="49" spans="1:5" x14ac:dyDescent="0.2">
      <c r="A49" s="44" t="s">
        <v>6676</v>
      </c>
      <c r="B49" s="44" t="s">
        <v>922</v>
      </c>
      <c r="C49" s="64">
        <v>191949.3</v>
      </c>
      <c r="D49" s="246">
        <f t="shared" si="1"/>
        <v>3.7800277668638481E-3</v>
      </c>
      <c r="E49" s="245"/>
    </row>
    <row r="50" spans="1:5" x14ac:dyDescent="0.2">
      <c r="A50" s="44" t="s">
        <v>6675</v>
      </c>
      <c r="B50" s="44" t="s">
        <v>916</v>
      </c>
      <c r="C50" s="64">
        <v>511764.28</v>
      </c>
      <c r="D50" s="246">
        <f t="shared" si="1"/>
        <v>1.0078094520214898E-2</v>
      </c>
      <c r="E50" s="245"/>
    </row>
    <row r="51" spans="1:5" x14ac:dyDescent="0.2">
      <c r="A51" s="44" t="s">
        <v>6674</v>
      </c>
      <c r="B51" s="44" t="s">
        <v>6673</v>
      </c>
      <c r="C51" s="64">
        <v>154357.42000000001</v>
      </c>
      <c r="D51" s="246">
        <f t="shared" si="1"/>
        <v>3.039736709753384E-3</v>
      </c>
      <c r="E51" s="245"/>
    </row>
    <row r="52" spans="1:5" x14ac:dyDescent="0.2">
      <c r="A52" s="44" t="s">
        <v>6672</v>
      </c>
      <c r="B52" s="44" t="s">
        <v>906</v>
      </c>
      <c r="C52" s="64">
        <v>142264.82999999999</v>
      </c>
      <c r="D52" s="246">
        <f t="shared" si="1"/>
        <v>2.8015992121261449E-3</v>
      </c>
      <c r="E52" s="245"/>
    </row>
    <row r="53" spans="1:5" x14ac:dyDescent="0.2">
      <c r="A53" s="44" t="s">
        <v>6671</v>
      </c>
      <c r="B53" s="44" t="s">
        <v>6670</v>
      </c>
      <c r="C53" s="64">
        <v>1311173</v>
      </c>
      <c r="D53" s="246">
        <f t="shared" si="1"/>
        <v>2.5820726343686446E-2</v>
      </c>
      <c r="E53" s="245"/>
    </row>
    <row r="54" spans="1:5" x14ac:dyDescent="0.2">
      <c r="A54" s="44" t="s">
        <v>6669</v>
      </c>
      <c r="B54" s="44" t="s">
        <v>6668</v>
      </c>
      <c r="C54" s="64">
        <v>7632.13</v>
      </c>
      <c r="D54" s="246">
        <f t="shared" si="1"/>
        <v>1.5029835128502466E-4</v>
      </c>
      <c r="E54" s="245"/>
    </row>
    <row r="55" spans="1:5" x14ac:dyDescent="0.2">
      <c r="A55" s="44" t="s">
        <v>6667</v>
      </c>
      <c r="B55" s="44" t="s">
        <v>6666</v>
      </c>
      <c r="C55" s="64">
        <v>115462</v>
      </c>
      <c r="D55" s="246">
        <f t="shared" si="1"/>
        <v>2.2737752417832922E-3</v>
      </c>
      <c r="E55" s="245"/>
    </row>
    <row r="56" spans="1:5" x14ac:dyDescent="0.2">
      <c r="A56" s="44" t="s">
        <v>6665</v>
      </c>
      <c r="B56" s="44" t="s">
        <v>6664</v>
      </c>
      <c r="C56" s="64">
        <v>63047.35</v>
      </c>
      <c r="D56" s="246">
        <f t="shared" si="1"/>
        <v>1.2415816761362686E-3</v>
      </c>
      <c r="E56" s="245"/>
    </row>
    <row r="57" spans="1:5" x14ac:dyDescent="0.2">
      <c r="A57" s="44" t="s">
        <v>6663</v>
      </c>
      <c r="B57" s="44" t="s">
        <v>6662</v>
      </c>
      <c r="C57" s="64">
        <v>9464</v>
      </c>
      <c r="D57" s="246">
        <f t="shared" si="1"/>
        <v>1.8637308281717861E-4</v>
      </c>
      <c r="E57" s="245"/>
    </row>
    <row r="58" spans="1:5" x14ac:dyDescent="0.2">
      <c r="A58" s="44" t="s">
        <v>6661</v>
      </c>
      <c r="B58" s="44" t="s">
        <v>6660</v>
      </c>
      <c r="C58" s="64">
        <v>5311.5</v>
      </c>
      <c r="D58" s="246">
        <f t="shared" si="1"/>
        <v>1.0459854494753214E-4</v>
      </c>
      <c r="E58" s="245"/>
    </row>
    <row r="59" spans="1:5" x14ac:dyDescent="0.2">
      <c r="A59" s="44" t="s">
        <v>6659</v>
      </c>
      <c r="B59" s="44" t="s">
        <v>6658</v>
      </c>
      <c r="C59" s="64">
        <v>364860.35</v>
      </c>
      <c r="D59" s="246">
        <f t="shared" si="1"/>
        <v>7.1851382319584496E-3</v>
      </c>
      <c r="E59" s="245"/>
    </row>
    <row r="60" spans="1:5" x14ac:dyDescent="0.2">
      <c r="A60" s="44" t="s">
        <v>6657</v>
      </c>
      <c r="B60" s="44" t="s">
        <v>6656</v>
      </c>
      <c r="C60" s="64">
        <v>256175.25</v>
      </c>
      <c r="D60" s="246">
        <f t="shared" si="1"/>
        <v>5.0448194298353165E-3</v>
      </c>
      <c r="E60" s="245"/>
    </row>
    <row r="61" spans="1:5" x14ac:dyDescent="0.2">
      <c r="A61" s="44" t="s">
        <v>6655</v>
      </c>
      <c r="B61" s="44" t="s">
        <v>866</v>
      </c>
      <c r="C61" s="64">
        <v>120000</v>
      </c>
      <c r="D61" s="246">
        <f t="shared" si="1"/>
        <v>2.3631413713082663E-3</v>
      </c>
      <c r="E61" s="245"/>
    </row>
    <row r="62" spans="1:5" x14ac:dyDescent="0.2">
      <c r="A62" s="44" t="s">
        <v>6654</v>
      </c>
      <c r="B62" s="44" t="s">
        <v>6653</v>
      </c>
      <c r="C62" s="64">
        <v>476079.99</v>
      </c>
      <c r="D62" s="246">
        <f t="shared" si="1"/>
        <v>9.3753693368418805E-3</v>
      </c>
      <c r="E62" s="245"/>
    </row>
    <row r="63" spans="1:5" x14ac:dyDescent="0.2">
      <c r="A63" s="44" t="s">
        <v>6652</v>
      </c>
      <c r="B63" s="44" t="s">
        <v>6651</v>
      </c>
      <c r="C63" s="64">
        <v>43741.279999999999</v>
      </c>
      <c r="D63" s="246">
        <f t="shared" si="1"/>
        <v>8.6139023668315709E-4</v>
      </c>
      <c r="E63" s="245"/>
    </row>
    <row r="64" spans="1:5" x14ac:dyDescent="0.2">
      <c r="A64" s="44" t="s">
        <v>6650</v>
      </c>
      <c r="B64" s="44" t="s">
        <v>850</v>
      </c>
      <c r="C64" s="64">
        <v>55859.77</v>
      </c>
      <c r="D64" s="246">
        <f t="shared" si="1"/>
        <v>1.1000377789897029E-3</v>
      </c>
      <c r="E64" s="245"/>
    </row>
    <row r="65" spans="1:5" x14ac:dyDescent="0.2">
      <c r="A65" s="44" t="s">
        <v>6649</v>
      </c>
      <c r="B65" s="44" t="s">
        <v>6648</v>
      </c>
      <c r="C65" s="64">
        <v>76701.34</v>
      </c>
      <c r="D65" s="246">
        <f t="shared" si="1"/>
        <v>1.5104675815731797E-3</v>
      </c>
      <c r="E65" s="245"/>
    </row>
    <row r="66" spans="1:5" x14ac:dyDescent="0.2">
      <c r="A66" s="44" t="s">
        <v>6647</v>
      </c>
      <c r="B66" s="44" t="s">
        <v>3277</v>
      </c>
      <c r="C66" s="64">
        <v>297083.62</v>
      </c>
      <c r="D66" s="246">
        <f t="shared" si="1"/>
        <v>5.8504216096668662E-3</v>
      </c>
      <c r="E66" s="245"/>
    </row>
    <row r="67" spans="1:5" x14ac:dyDescent="0.2">
      <c r="A67" s="44" t="s">
        <v>6646</v>
      </c>
      <c r="B67" s="44" t="s">
        <v>846</v>
      </c>
      <c r="C67" s="64">
        <v>10346.4</v>
      </c>
      <c r="D67" s="246">
        <f t="shared" si="1"/>
        <v>2.0375004903419873E-4</v>
      </c>
      <c r="E67" s="245"/>
    </row>
    <row r="68" spans="1:5" x14ac:dyDescent="0.2">
      <c r="A68" s="44" t="s">
        <v>6645</v>
      </c>
      <c r="B68" s="44" t="s">
        <v>6644</v>
      </c>
      <c r="C68" s="64">
        <v>117344.18</v>
      </c>
      <c r="D68" s="246">
        <f t="shared" si="1"/>
        <v>2.3108407203353671E-3</v>
      </c>
      <c r="E68" s="245"/>
    </row>
    <row r="69" spans="1:5" x14ac:dyDescent="0.2">
      <c r="A69" s="44" t="s">
        <v>6643</v>
      </c>
      <c r="B69" s="44" t="s">
        <v>6642</v>
      </c>
      <c r="C69" s="64">
        <v>11817.95</v>
      </c>
      <c r="D69" s="246">
        <f t="shared" si="1"/>
        <v>2.3272905474210442E-4</v>
      </c>
      <c r="E69" s="245"/>
    </row>
    <row r="70" spans="1:5" x14ac:dyDescent="0.2">
      <c r="A70" s="44" t="s">
        <v>6641</v>
      </c>
      <c r="B70" s="44" t="s">
        <v>6640</v>
      </c>
      <c r="C70" s="64">
        <v>2545730.11</v>
      </c>
      <c r="D70" s="246">
        <f t="shared" si="1"/>
        <v>5.0132667859384528E-2</v>
      </c>
      <c r="E70" s="245"/>
    </row>
    <row r="71" spans="1:5" x14ac:dyDescent="0.2">
      <c r="A71" s="44" t="s">
        <v>6639</v>
      </c>
      <c r="B71" s="44" t="s">
        <v>6638</v>
      </c>
      <c r="C71" s="64">
        <v>1039172.83</v>
      </c>
      <c r="D71" s="246">
        <f t="shared" si="1"/>
        <v>2.0464269220937432E-2</v>
      </c>
      <c r="E71" s="245"/>
    </row>
    <row r="72" spans="1:5" x14ac:dyDescent="0.2">
      <c r="A72" s="44" t="s">
        <v>6637</v>
      </c>
      <c r="B72" s="44" t="s">
        <v>6636</v>
      </c>
      <c r="C72" s="64">
        <v>37207.74</v>
      </c>
      <c r="D72" s="246">
        <f t="shared" ref="D72:D98" si="2">C72/$C$99</f>
        <v>7.3272624772401194E-4</v>
      </c>
      <c r="E72" s="245"/>
    </row>
    <row r="73" spans="1:5" x14ac:dyDescent="0.2">
      <c r="A73" s="44" t="s">
        <v>6635</v>
      </c>
      <c r="B73" s="44" t="s">
        <v>6634</v>
      </c>
      <c r="C73" s="64">
        <v>90755.82</v>
      </c>
      <c r="D73" s="246">
        <f t="shared" si="2"/>
        <v>1.787240274408385E-3</v>
      </c>
      <c r="E73" s="245"/>
    </row>
    <row r="74" spans="1:5" x14ac:dyDescent="0.2">
      <c r="A74" s="44" t="s">
        <v>6633</v>
      </c>
      <c r="B74" s="44" t="s">
        <v>6632</v>
      </c>
      <c r="C74" s="64">
        <v>9715</v>
      </c>
      <c r="D74" s="246">
        <f t="shared" si="2"/>
        <v>1.9131598685216507E-4</v>
      </c>
      <c r="E74" s="245"/>
    </row>
    <row r="75" spans="1:5" x14ac:dyDescent="0.2">
      <c r="A75" s="44" t="s">
        <v>6631</v>
      </c>
      <c r="B75" s="44" t="s">
        <v>6630</v>
      </c>
      <c r="C75" s="64">
        <v>408870.83</v>
      </c>
      <c r="D75" s="246">
        <f t="shared" si="2"/>
        <v>8.0518297824512426E-3</v>
      </c>
      <c r="E75" s="245"/>
    </row>
    <row r="76" spans="1:5" x14ac:dyDescent="0.2">
      <c r="A76" s="44" t="s">
        <v>6629</v>
      </c>
      <c r="B76" s="44" t="s">
        <v>6628</v>
      </c>
      <c r="C76" s="64">
        <v>97352.03</v>
      </c>
      <c r="D76" s="246">
        <f t="shared" si="2"/>
        <v>1.9171384139486957E-3</v>
      </c>
      <c r="E76" s="245"/>
    </row>
    <row r="77" spans="1:5" x14ac:dyDescent="0.2">
      <c r="A77" s="44" t="s">
        <v>6627</v>
      </c>
      <c r="B77" s="44" t="s">
        <v>6626</v>
      </c>
      <c r="C77" s="64">
        <v>697</v>
      </c>
      <c r="D77" s="246">
        <f t="shared" si="2"/>
        <v>1.3725912798348847E-5</v>
      </c>
      <c r="E77" s="245"/>
    </row>
    <row r="78" spans="1:5" x14ac:dyDescent="0.2">
      <c r="A78" s="44" t="s">
        <v>6625</v>
      </c>
      <c r="B78" s="44" t="s">
        <v>6624</v>
      </c>
      <c r="C78" s="64">
        <v>9095.1</v>
      </c>
      <c r="D78" s="246">
        <f t="shared" si="2"/>
        <v>1.7910839238488178E-4</v>
      </c>
      <c r="E78" s="245"/>
    </row>
    <row r="79" spans="1:5" x14ac:dyDescent="0.2">
      <c r="A79" s="44" t="s">
        <v>6623</v>
      </c>
      <c r="B79" s="44" t="s">
        <v>6622</v>
      </c>
      <c r="C79" s="64">
        <v>192037.42</v>
      </c>
      <c r="D79" s="246">
        <f t="shared" si="2"/>
        <v>3.7817631003441796E-3</v>
      </c>
      <c r="E79" s="245"/>
    </row>
    <row r="80" spans="1:5" x14ac:dyDescent="0.2">
      <c r="A80" s="44" t="s">
        <v>6621</v>
      </c>
      <c r="B80" s="44" t="s">
        <v>6620</v>
      </c>
      <c r="C80" s="64">
        <v>1984088.45</v>
      </c>
      <c r="D80" s="246">
        <f t="shared" si="2"/>
        <v>3.9072345837749108E-2</v>
      </c>
      <c r="E80" s="245"/>
    </row>
    <row r="81" spans="1:5" x14ac:dyDescent="0.2">
      <c r="A81" s="44" t="s">
        <v>6619</v>
      </c>
      <c r="B81" s="44" t="s">
        <v>6618</v>
      </c>
      <c r="C81" s="64">
        <v>210105.78</v>
      </c>
      <c r="D81" s="246">
        <f t="shared" si="2"/>
        <v>4.1375805089082741E-3</v>
      </c>
      <c r="E81" s="245"/>
    </row>
    <row r="82" spans="1:5" x14ac:dyDescent="0.2">
      <c r="A82" s="44" t="s">
        <v>6617</v>
      </c>
      <c r="B82" s="44" t="s">
        <v>6616</v>
      </c>
      <c r="C82" s="64">
        <v>204223.06</v>
      </c>
      <c r="D82" s="246">
        <f t="shared" si="2"/>
        <v>4.0217330171764196E-3</v>
      </c>
      <c r="E82" s="245"/>
    </row>
    <row r="83" spans="1:5" x14ac:dyDescent="0.2">
      <c r="A83" s="44" t="s">
        <v>6615</v>
      </c>
      <c r="B83" s="44" t="s">
        <v>6614</v>
      </c>
      <c r="C83" s="64">
        <v>441318.61</v>
      </c>
      <c r="D83" s="246">
        <f t="shared" si="2"/>
        <v>8.6908188768271503E-3</v>
      </c>
      <c r="E83" s="245"/>
    </row>
    <row r="84" spans="1:5" x14ac:dyDescent="0.2">
      <c r="A84" s="44" t="s">
        <v>6613</v>
      </c>
      <c r="B84" s="44" t="s">
        <v>6612</v>
      </c>
      <c r="C84" s="64">
        <v>507497.45</v>
      </c>
      <c r="D84" s="246">
        <f t="shared" si="2"/>
        <v>9.9940684994037372E-3</v>
      </c>
      <c r="E84" s="245"/>
    </row>
    <row r="85" spans="1:5" x14ac:dyDescent="0.2">
      <c r="A85" s="44" t="s">
        <v>6611</v>
      </c>
      <c r="B85" s="44" t="s">
        <v>6610</v>
      </c>
      <c r="C85" s="64">
        <v>82444.09</v>
      </c>
      <c r="D85" s="246">
        <f t="shared" si="2"/>
        <v>1.6235586658238511E-3</v>
      </c>
      <c r="E85" s="245"/>
    </row>
    <row r="86" spans="1:5" x14ac:dyDescent="0.2">
      <c r="A86" s="44" t="s">
        <v>6609</v>
      </c>
      <c r="B86" s="44" t="s">
        <v>6608</v>
      </c>
      <c r="C86" s="64">
        <v>3843.51</v>
      </c>
      <c r="D86" s="246">
        <f t="shared" si="2"/>
        <v>7.5689645766975294E-5</v>
      </c>
      <c r="E86" s="245"/>
    </row>
    <row r="87" spans="1:5" x14ac:dyDescent="0.2">
      <c r="A87" s="44" t="s">
        <v>6607</v>
      </c>
      <c r="B87" s="44" t="s">
        <v>6606</v>
      </c>
      <c r="C87" s="64">
        <v>13383.62</v>
      </c>
      <c r="D87" s="246">
        <f t="shared" si="2"/>
        <v>2.6356155099890616E-4</v>
      </c>
      <c r="E87" s="245"/>
    </row>
    <row r="88" spans="1:5" x14ac:dyDescent="0.2">
      <c r="A88" s="44" t="s">
        <v>6605</v>
      </c>
      <c r="B88" s="44" t="s">
        <v>6382</v>
      </c>
      <c r="C88" s="64">
        <v>3528</v>
      </c>
      <c r="D88" s="246">
        <f t="shared" si="2"/>
        <v>6.9476356316463026E-5</v>
      </c>
      <c r="E88" s="245"/>
    </row>
    <row r="89" spans="1:5" x14ac:dyDescent="0.2">
      <c r="A89" s="44" t="s">
        <v>6604</v>
      </c>
      <c r="B89" s="44" t="s">
        <v>786</v>
      </c>
      <c r="C89" s="64">
        <v>71317.960000000006</v>
      </c>
      <c r="D89" s="246">
        <f t="shared" si="2"/>
        <v>1.4044535149442341E-3</v>
      </c>
      <c r="E89" s="245"/>
    </row>
    <row r="90" spans="1:5" x14ac:dyDescent="0.2">
      <c r="A90" s="44" t="s">
        <v>6603</v>
      </c>
      <c r="B90" s="44" t="s">
        <v>6602</v>
      </c>
      <c r="C90" s="64">
        <v>12552</v>
      </c>
      <c r="D90" s="246">
        <f t="shared" si="2"/>
        <v>2.4718458743884465E-4</v>
      </c>
      <c r="E90" s="245"/>
    </row>
    <row r="91" spans="1:5" x14ac:dyDescent="0.2">
      <c r="A91" s="44" t="s">
        <v>6601</v>
      </c>
      <c r="B91" s="44" t="s">
        <v>6600</v>
      </c>
      <c r="C91" s="64">
        <v>11926.76</v>
      </c>
      <c r="D91" s="246">
        <f t="shared" si="2"/>
        <v>2.3487183318053817E-4</v>
      </c>
      <c r="E91" s="245"/>
    </row>
    <row r="92" spans="1:5" x14ac:dyDescent="0.2">
      <c r="A92" s="44" t="s">
        <v>6599</v>
      </c>
      <c r="B92" s="44" t="s">
        <v>6598</v>
      </c>
      <c r="C92" s="64">
        <v>329931</v>
      </c>
      <c r="D92" s="246">
        <f t="shared" si="2"/>
        <v>6.4972799648092307E-3</v>
      </c>
      <c r="E92" s="245"/>
    </row>
    <row r="93" spans="1:5" x14ac:dyDescent="0.2">
      <c r="A93" s="44" t="s">
        <v>6597</v>
      </c>
      <c r="B93" s="44" t="s">
        <v>6596</v>
      </c>
      <c r="C93" s="64">
        <v>700</v>
      </c>
      <c r="D93" s="246">
        <f t="shared" si="2"/>
        <v>1.3784991332631554E-5</v>
      </c>
      <c r="E93" s="245"/>
    </row>
    <row r="94" spans="1:5" x14ac:dyDescent="0.2">
      <c r="A94" s="44" t="s">
        <v>6595</v>
      </c>
      <c r="B94" s="44" t="s">
        <v>6594</v>
      </c>
      <c r="C94" s="64">
        <v>54382.11</v>
      </c>
      <c r="D94" s="246">
        <f t="shared" si="2"/>
        <v>1.0709384500003083E-3</v>
      </c>
      <c r="E94" s="245"/>
    </row>
    <row r="95" spans="1:5" x14ac:dyDescent="0.2">
      <c r="A95" s="44" t="s">
        <v>6593</v>
      </c>
      <c r="B95" s="44" t="s">
        <v>6592</v>
      </c>
      <c r="C95" s="64">
        <v>31982.25</v>
      </c>
      <c r="D95" s="246">
        <f t="shared" si="2"/>
        <v>6.2982148435436502E-4</v>
      </c>
      <c r="E95" s="245"/>
    </row>
    <row r="96" spans="1:5" x14ac:dyDescent="0.2">
      <c r="A96" s="44" t="s">
        <v>6591</v>
      </c>
      <c r="B96" s="44" t="s">
        <v>6590</v>
      </c>
      <c r="C96" s="64">
        <v>21381.24</v>
      </c>
      <c r="D96" s="246">
        <f t="shared" si="2"/>
        <v>4.2105744011559302E-4</v>
      </c>
      <c r="E96" s="245"/>
    </row>
    <row r="97" spans="1:5" x14ac:dyDescent="0.2">
      <c r="A97" s="44" t="s">
        <v>6589</v>
      </c>
      <c r="B97" s="44" t="s">
        <v>6588</v>
      </c>
      <c r="C97" s="64">
        <v>298444.53000000003</v>
      </c>
      <c r="D97" s="246">
        <f t="shared" si="2"/>
        <v>5.8772217990304262E-3</v>
      </c>
      <c r="E97" s="245"/>
    </row>
    <row r="98" spans="1:5" x14ac:dyDescent="0.2">
      <c r="A98" s="44" t="s">
        <v>6587</v>
      </c>
      <c r="B98" s="44" t="s">
        <v>6586</v>
      </c>
      <c r="C98" s="64">
        <v>378145.14</v>
      </c>
      <c r="D98" s="246">
        <f t="shared" si="2"/>
        <v>7.4467535391096367E-3</v>
      </c>
      <c r="E98" s="245"/>
    </row>
    <row r="99" spans="1:5" x14ac:dyDescent="0.2">
      <c r="A99" s="63"/>
      <c r="B99" s="63" t="s">
        <v>719</v>
      </c>
      <c r="C99" s="62">
        <f>SUM(C8:C98)</f>
        <v>50779865.080000021</v>
      </c>
      <c r="D99" s="418">
        <f>SUM(D8:D98)</f>
        <v>0.99999999999999978</v>
      </c>
      <c r="E99" s="144"/>
    </row>
    <row r="100" spans="1:5" x14ac:dyDescent="0.2">
      <c r="A100" s="243"/>
      <c r="B100" s="243"/>
      <c r="C100" s="242"/>
      <c r="D100" s="241"/>
      <c r="E100"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fitToHeight="2"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dimension ref="A1:G11"/>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6750</v>
      </c>
      <c r="B8" s="44" t="s">
        <v>1019</v>
      </c>
      <c r="C8" s="64">
        <v>11429029.390000001</v>
      </c>
      <c r="D8" s="64">
        <v>11429029.390000001</v>
      </c>
      <c r="E8" s="64">
        <f>D8-C8</f>
        <v>0</v>
      </c>
      <c r="F8" s="147"/>
      <c r="G8" s="113"/>
    </row>
    <row r="9" spans="1:7" x14ac:dyDescent="0.2">
      <c r="A9" s="44" t="s">
        <v>6749</v>
      </c>
      <c r="B9" s="44" t="s">
        <v>6748</v>
      </c>
      <c r="C9" s="64">
        <v>12485665.91</v>
      </c>
      <c r="D9" s="64">
        <v>12969351.279999999</v>
      </c>
      <c r="E9" s="64">
        <f>D9-C9</f>
        <v>483685.36999999918</v>
      </c>
      <c r="F9" s="64"/>
      <c r="G9" s="113"/>
    </row>
    <row r="10" spans="1:7" x14ac:dyDescent="0.2">
      <c r="A10" s="44" t="s">
        <v>6747</v>
      </c>
      <c r="B10" s="44" t="s">
        <v>6746</v>
      </c>
      <c r="C10" s="64">
        <v>12872399.699999999</v>
      </c>
      <c r="D10" s="64">
        <v>12872399.699999999</v>
      </c>
      <c r="E10" s="64">
        <f>D10-C10</f>
        <v>0</v>
      </c>
      <c r="F10" s="113"/>
      <c r="G10" s="113"/>
    </row>
    <row r="11" spans="1:7" x14ac:dyDescent="0.2">
      <c r="A11" s="111"/>
      <c r="B11" s="63" t="s">
        <v>1017</v>
      </c>
      <c r="C11" s="45">
        <f>SUM(C8:C10)</f>
        <v>36787095</v>
      </c>
      <c r="D11" s="45">
        <f>SUM(D8:D10)</f>
        <v>37270780.370000005</v>
      </c>
      <c r="E11" s="20">
        <f>SUM(E8:E10)</f>
        <v>483685.36999999918</v>
      </c>
      <c r="F11" s="255"/>
      <c r="G11"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dimension ref="A1:F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1038</v>
      </c>
      <c r="B8" s="44" t="s">
        <v>6779</v>
      </c>
      <c r="C8" s="64">
        <v>6770350.2999999998</v>
      </c>
      <c r="D8" s="64">
        <v>7186001.9800000004</v>
      </c>
      <c r="E8" s="64">
        <f t="shared" ref="E8:E22" si="0">D8-C8</f>
        <v>415651.68000000063</v>
      </c>
      <c r="F8" s="258"/>
    </row>
    <row r="9" spans="1:6" x14ac:dyDescent="0.2">
      <c r="A9" s="44" t="s">
        <v>6778</v>
      </c>
      <c r="B9" s="44" t="s">
        <v>6777</v>
      </c>
      <c r="C9" s="64">
        <v>14275752.85</v>
      </c>
      <c r="D9" s="64">
        <v>14275752.85</v>
      </c>
      <c r="E9" s="64">
        <f t="shared" si="0"/>
        <v>0</v>
      </c>
      <c r="F9" s="258"/>
    </row>
    <row r="10" spans="1:6" x14ac:dyDescent="0.2">
      <c r="A10" s="44" t="s">
        <v>6776</v>
      </c>
      <c r="B10" s="44" t="s">
        <v>6775</v>
      </c>
      <c r="C10" s="64">
        <v>1854801.2</v>
      </c>
      <c r="D10" s="64">
        <v>1854801.2</v>
      </c>
      <c r="E10" s="64">
        <f t="shared" si="0"/>
        <v>0</v>
      </c>
      <c r="F10" s="258"/>
    </row>
    <row r="11" spans="1:6" x14ac:dyDescent="0.2">
      <c r="A11" s="44" t="s">
        <v>6774</v>
      </c>
      <c r="B11" s="44" t="s">
        <v>6773</v>
      </c>
      <c r="C11" s="64">
        <v>3268964.92</v>
      </c>
      <c r="D11" s="64">
        <v>3268964.92</v>
      </c>
      <c r="E11" s="64">
        <f t="shared" si="0"/>
        <v>0</v>
      </c>
      <c r="F11" s="258"/>
    </row>
    <row r="12" spans="1:6" x14ac:dyDescent="0.2">
      <c r="A12" s="44" t="s">
        <v>6772</v>
      </c>
      <c r="B12" s="44" t="s">
        <v>6771</v>
      </c>
      <c r="C12" s="64">
        <v>578281.24</v>
      </c>
      <c r="D12" s="64">
        <v>578281.24</v>
      </c>
      <c r="E12" s="64">
        <f t="shared" si="0"/>
        <v>0</v>
      </c>
      <c r="F12" s="258"/>
    </row>
    <row r="13" spans="1:6" x14ac:dyDescent="0.2">
      <c r="A13" s="44" t="s">
        <v>6770</v>
      </c>
      <c r="B13" s="44" t="s">
        <v>6769</v>
      </c>
      <c r="C13" s="64">
        <v>1495210.62</v>
      </c>
      <c r="D13" s="64">
        <v>1495210.62</v>
      </c>
      <c r="E13" s="64">
        <f t="shared" si="0"/>
        <v>0</v>
      </c>
      <c r="F13" s="258"/>
    </row>
    <row r="14" spans="1:6" x14ac:dyDescent="0.2">
      <c r="A14" s="44" t="s">
        <v>6768</v>
      </c>
      <c r="B14" s="44" t="s">
        <v>6767</v>
      </c>
      <c r="C14" s="64">
        <v>1587475.48</v>
      </c>
      <c r="D14" s="64">
        <v>1587475.48</v>
      </c>
      <c r="E14" s="64">
        <f t="shared" si="0"/>
        <v>0</v>
      </c>
      <c r="F14" s="258"/>
    </row>
    <row r="15" spans="1:6" x14ac:dyDescent="0.2">
      <c r="A15" s="44" t="s">
        <v>6766</v>
      </c>
      <c r="B15" s="44" t="s">
        <v>6765</v>
      </c>
      <c r="C15" s="64">
        <v>-304449.23</v>
      </c>
      <c r="D15" s="64">
        <v>-304449.23</v>
      </c>
      <c r="E15" s="64">
        <f t="shared" si="0"/>
        <v>0</v>
      </c>
      <c r="F15" s="258"/>
    </row>
    <row r="16" spans="1:6" x14ac:dyDescent="0.2">
      <c r="A16" s="44" t="s">
        <v>6764</v>
      </c>
      <c r="B16" s="44" t="s">
        <v>6763</v>
      </c>
      <c r="C16" s="64">
        <v>1207353.56</v>
      </c>
      <c r="D16" s="64">
        <v>1207353.56</v>
      </c>
      <c r="E16" s="64">
        <f t="shared" si="0"/>
        <v>0</v>
      </c>
      <c r="F16" s="258"/>
    </row>
    <row r="17" spans="1:6" x14ac:dyDescent="0.2">
      <c r="A17" s="44" t="s">
        <v>6762</v>
      </c>
      <c r="B17" s="44" t="s">
        <v>6761</v>
      </c>
      <c r="C17" s="64">
        <v>2934348.31</v>
      </c>
      <c r="D17" s="64">
        <v>2934348.31</v>
      </c>
      <c r="E17" s="64">
        <f t="shared" si="0"/>
        <v>0</v>
      </c>
      <c r="F17" s="258"/>
    </row>
    <row r="18" spans="1:6" x14ac:dyDescent="0.2">
      <c r="A18" s="44" t="s">
        <v>6760</v>
      </c>
      <c r="B18" s="44" t="s">
        <v>6759</v>
      </c>
      <c r="C18" s="64">
        <v>3159024.01</v>
      </c>
      <c r="D18" s="64">
        <v>3159024.01</v>
      </c>
      <c r="E18" s="64">
        <f t="shared" si="0"/>
        <v>0</v>
      </c>
      <c r="F18" s="258"/>
    </row>
    <row r="19" spans="1:6" x14ac:dyDescent="0.2">
      <c r="A19" s="44" t="s">
        <v>6758</v>
      </c>
      <c r="B19" s="44" t="s">
        <v>6757</v>
      </c>
      <c r="C19" s="64">
        <v>2538279.44</v>
      </c>
      <c r="D19" s="64">
        <v>2538279.44</v>
      </c>
      <c r="E19" s="64">
        <f t="shared" si="0"/>
        <v>0</v>
      </c>
      <c r="F19" s="258"/>
    </row>
    <row r="20" spans="1:6" x14ac:dyDescent="0.2">
      <c r="A20" s="44" t="s">
        <v>6756</v>
      </c>
      <c r="B20" s="44" t="s">
        <v>6755</v>
      </c>
      <c r="C20" s="64">
        <v>3636492.53</v>
      </c>
      <c r="D20" s="64">
        <v>3636492.53</v>
      </c>
      <c r="E20" s="64">
        <f t="shared" si="0"/>
        <v>0</v>
      </c>
      <c r="F20" s="258"/>
    </row>
    <row r="21" spans="1:6" x14ac:dyDescent="0.2">
      <c r="A21" s="44" t="s">
        <v>6754</v>
      </c>
      <c r="B21" s="44" t="s">
        <v>6753</v>
      </c>
      <c r="C21" s="64">
        <v>5986535.21</v>
      </c>
      <c r="D21" s="64">
        <v>5986535.21</v>
      </c>
      <c r="E21" s="64">
        <f t="shared" si="0"/>
        <v>0</v>
      </c>
      <c r="F21" s="258"/>
    </row>
    <row r="22" spans="1:6" x14ac:dyDescent="0.2">
      <c r="A22" s="44" t="s">
        <v>6752</v>
      </c>
      <c r="B22" s="44" t="s">
        <v>6751</v>
      </c>
      <c r="C22" s="64">
        <v>0</v>
      </c>
      <c r="D22" s="64">
        <v>6757346.2999999998</v>
      </c>
      <c r="E22" s="64">
        <f t="shared" si="0"/>
        <v>6757346.2999999998</v>
      </c>
      <c r="F22" s="258"/>
    </row>
    <row r="23" spans="1:6" x14ac:dyDescent="0.2">
      <c r="A23" s="63"/>
      <c r="B23" s="63" t="s">
        <v>1025</v>
      </c>
      <c r="C23" s="62">
        <f>SUM(C8:C22)</f>
        <v>48988420.43999999</v>
      </c>
      <c r="D23" s="62">
        <f>SUM(D8:D22)</f>
        <v>56161418.419999987</v>
      </c>
      <c r="E23" s="62">
        <f>SUM(E8:E22)</f>
        <v>7172997.9800000004</v>
      </c>
      <c r="F23" s="63"/>
    </row>
  </sheetData>
  <protectedRanges>
    <protectedRange sqref="F23"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pageSetUpPr fitToPage="1"/>
  </sheetPr>
  <dimension ref="A1:E19"/>
  <sheetViews>
    <sheetView zoomScaleNormal="100" zoomScaleSheetLayoutView="100" workbookViewId="0">
      <selection activeCell="B17" sqref="B17"/>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1"/>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6797</v>
      </c>
      <c r="B8" s="113" t="s">
        <v>6796</v>
      </c>
      <c r="C8" s="64">
        <v>24999.98</v>
      </c>
      <c r="D8" s="64">
        <v>24999.98</v>
      </c>
      <c r="E8" s="64">
        <f t="shared" ref="E8:E17" si="0">D8-C8</f>
        <v>0</v>
      </c>
    </row>
    <row r="9" spans="1:5" x14ac:dyDescent="0.2">
      <c r="A9" s="113" t="s">
        <v>6795</v>
      </c>
      <c r="B9" s="113" t="s">
        <v>6794</v>
      </c>
      <c r="C9" s="64">
        <v>14999.66</v>
      </c>
      <c r="D9" s="64">
        <v>14999.66</v>
      </c>
      <c r="E9" s="64">
        <f t="shared" si="0"/>
        <v>0</v>
      </c>
    </row>
    <row r="10" spans="1:5" x14ac:dyDescent="0.2">
      <c r="A10" s="113" t="s">
        <v>6793</v>
      </c>
      <c r="B10" s="113" t="s">
        <v>6792</v>
      </c>
      <c r="C10" s="64">
        <v>20000.02</v>
      </c>
      <c r="D10" s="64">
        <v>20000.02</v>
      </c>
      <c r="E10" s="64">
        <f t="shared" si="0"/>
        <v>0</v>
      </c>
    </row>
    <row r="11" spans="1:5" x14ac:dyDescent="0.2">
      <c r="A11" s="113" t="s">
        <v>6791</v>
      </c>
      <c r="B11" s="113" t="s">
        <v>6790</v>
      </c>
      <c r="C11" s="64">
        <v>231786.02</v>
      </c>
      <c r="D11" s="64">
        <v>981196.17</v>
      </c>
      <c r="E11" s="64">
        <f t="shared" si="0"/>
        <v>749410.15</v>
      </c>
    </row>
    <row r="12" spans="1:5" x14ac:dyDescent="0.2">
      <c r="A12" s="113" t="s">
        <v>6789</v>
      </c>
      <c r="B12" s="113" t="s">
        <v>6788</v>
      </c>
      <c r="C12" s="64">
        <v>161328.59</v>
      </c>
      <c r="D12" s="64">
        <v>54601.41</v>
      </c>
      <c r="E12" s="64">
        <f t="shared" si="0"/>
        <v>-106727.18</v>
      </c>
    </row>
    <row r="13" spans="1:5" x14ac:dyDescent="0.2">
      <c r="A13" s="113" t="s">
        <v>6787</v>
      </c>
      <c r="B13" s="113" t="s">
        <v>6786</v>
      </c>
      <c r="C13" s="64">
        <v>242741.48</v>
      </c>
      <c r="D13" s="64">
        <v>102147.19</v>
      </c>
      <c r="E13" s="64">
        <f t="shared" si="0"/>
        <v>-140594.29</v>
      </c>
    </row>
    <row r="14" spans="1:5" x14ac:dyDescent="0.2">
      <c r="A14" s="113" t="s">
        <v>6785</v>
      </c>
      <c r="B14" s="113" t="s">
        <v>6784</v>
      </c>
      <c r="C14" s="64">
        <v>51998.27</v>
      </c>
      <c r="D14" s="64">
        <v>323738.17</v>
      </c>
      <c r="E14" s="64">
        <f t="shared" si="0"/>
        <v>271739.89999999997</v>
      </c>
    </row>
    <row r="15" spans="1:5" x14ac:dyDescent="0.2">
      <c r="A15" s="113" t="s">
        <v>6783</v>
      </c>
      <c r="B15" s="113" t="s">
        <v>6782</v>
      </c>
      <c r="C15" s="64">
        <v>2192.8000000000002</v>
      </c>
      <c r="D15" s="64">
        <v>140396.01999999999</v>
      </c>
      <c r="E15" s="64">
        <f t="shared" si="0"/>
        <v>138203.22</v>
      </c>
    </row>
    <row r="16" spans="1:5" x14ac:dyDescent="0.2">
      <c r="A16" s="113" t="s">
        <v>6781</v>
      </c>
      <c r="B16" s="113" t="s">
        <v>6780</v>
      </c>
      <c r="C16" s="64">
        <v>405507</v>
      </c>
      <c r="D16" s="64">
        <v>633551</v>
      </c>
      <c r="E16" s="64">
        <f t="shared" si="0"/>
        <v>228044</v>
      </c>
    </row>
    <row r="17" spans="1:5" x14ac:dyDescent="0.2">
      <c r="A17" s="113" t="s">
        <v>5521</v>
      </c>
      <c r="B17" s="113" t="s">
        <v>5520</v>
      </c>
      <c r="C17" s="64">
        <v>6380261.7699999996</v>
      </c>
      <c r="D17" s="64">
        <v>3054432.53</v>
      </c>
      <c r="E17" s="64">
        <f t="shared" si="0"/>
        <v>-3325829.2399999998</v>
      </c>
    </row>
    <row r="18" spans="1:5" s="15" customFormat="1" x14ac:dyDescent="0.2">
      <c r="A18" s="63"/>
      <c r="B18" s="63" t="s">
        <v>1041</v>
      </c>
      <c r="C18" s="62">
        <f>SUM(C8:C17)</f>
        <v>7535815.5899999999</v>
      </c>
      <c r="D18" s="62">
        <f>SUM(D8:D17)</f>
        <v>5350062.1500000004</v>
      </c>
      <c r="E18" s="62">
        <f>SUM(E8:E17)</f>
        <v>-2185753.44</v>
      </c>
    </row>
    <row r="19" spans="1:5" s="15" customFormat="1" x14ac:dyDescent="0.2">
      <c r="A19" s="243"/>
      <c r="B19" s="243"/>
      <c r="C19" s="259"/>
      <c r="D19" s="259"/>
      <c r="E19"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2"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pageSetUpPr fitToPage="1"/>
  </sheetPr>
  <dimension ref="A1:D25"/>
  <sheetViews>
    <sheetView zoomScaleNormal="100" zoomScaleSheetLayoutView="100" workbookViewId="0">
      <selection activeCell="B28" sqref="B2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t="s">
        <v>6798</v>
      </c>
      <c r="B8" s="270" t="s">
        <v>6250</v>
      </c>
      <c r="C8" s="268">
        <v>6430758.1299999999</v>
      </c>
      <c r="D8" s="267"/>
    </row>
    <row r="9" spans="1:4" x14ac:dyDescent="0.2">
      <c r="A9" s="269" t="s">
        <v>6203</v>
      </c>
      <c r="B9" s="270" t="s">
        <v>6202</v>
      </c>
      <c r="C9" s="268">
        <v>674568.42</v>
      </c>
      <c r="D9" s="267"/>
    </row>
    <row r="10" spans="1:4" x14ac:dyDescent="0.2">
      <c r="A10" s="269" t="s">
        <v>6183</v>
      </c>
      <c r="B10" s="270" t="s">
        <v>6182</v>
      </c>
      <c r="C10" s="268">
        <v>774548.02</v>
      </c>
      <c r="D10" s="267"/>
    </row>
    <row r="11" spans="1:4" x14ac:dyDescent="0.2">
      <c r="A11" s="269" t="s">
        <v>6002</v>
      </c>
      <c r="B11" s="270" t="s">
        <v>6001</v>
      </c>
      <c r="C11" s="268">
        <v>589807.19999999995</v>
      </c>
      <c r="D11" s="267"/>
    </row>
    <row r="12" spans="1:4" x14ac:dyDescent="0.2">
      <c r="A12" s="266"/>
      <c r="B12" s="266" t="s">
        <v>381</v>
      </c>
      <c r="C12" s="265">
        <f>SUM(C8:C11)</f>
        <v>8469681.7699999996</v>
      </c>
      <c r="D12" s="276">
        <v>0</v>
      </c>
    </row>
    <row r="15" spans="1:4" x14ac:dyDescent="0.2">
      <c r="A15" s="1337" t="s">
        <v>1071</v>
      </c>
      <c r="B15" s="1338"/>
      <c r="C15" s="275"/>
      <c r="D15" s="274" t="s">
        <v>1070</v>
      </c>
    </row>
    <row r="16" spans="1:4" x14ac:dyDescent="0.2">
      <c r="A16" s="273"/>
      <c r="B16" s="273"/>
      <c r="C16" s="272"/>
      <c r="D16" s="271"/>
    </row>
    <row r="17" spans="1:4" x14ac:dyDescent="0.2">
      <c r="A17" s="30" t="s">
        <v>102</v>
      </c>
      <c r="B17" s="29" t="s">
        <v>101</v>
      </c>
      <c r="C17" s="120" t="s">
        <v>299</v>
      </c>
      <c r="D17" s="148" t="s">
        <v>1069</v>
      </c>
    </row>
    <row r="18" spans="1:4" x14ac:dyDescent="0.2">
      <c r="A18" s="269" t="s">
        <v>5988</v>
      </c>
      <c r="B18" s="270" t="s">
        <v>5987</v>
      </c>
      <c r="C18" s="268">
        <v>62054.63</v>
      </c>
      <c r="D18" s="267"/>
    </row>
    <row r="19" spans="1:4" x14ac:dyDescent="0.2">
      <c r="A19" s="269" t="s">
        <v>5984</v>
      </c>
      <c r="B19" s="270" t="s">
        <v>5983</v>
      </c>
      <c r="C19" s="268">
        <v>113026.04</v>
      </c>
      <c r="D19" s="267"/>
    </row>
    <row r="20" spans="1:4" x14ac:dyDescent="0.2">
      <c r="A20" s="269" t="s">
        <v>5975</v>
      </c>
      <c r="B20" s="270" t="s">
        <v>5974</v>
      </c>
      <c r="C20" s="268">
        <v>359862.45</v>
      </c>
      <c r="D20" s="267"/>
    </row>
    <row r="21" spans="1:4" x14ac:dyDescent="0.2">
      <c r="A21" s="269" t="s">
        <v>5973</v>
      </c>
      <c r="B21" s="270" t="s">
        <v>4543</v>
      </c>
      <c r="C21" s="268">
        <v>374345.86</v>
      </c>
      <c r="D21" s="267"/>
    </row>
    <row r="22" spans="1:4" x14ac:dyDescent="0.2">
      <c r="A22" s="269" t="s">
        <v>5966</v>
      </c>
      <c r="B22" s="270" t="s">
        <v>5965</v>
      </c>
      <c r="C22" s="268">
        <v>30740</v>
      </c>
      <c r="D22" s="267"/>
    </row>
    <row r="23" spans="1:4" x14ac:dyDescent="0.2">
      <c r="A23" s="269" t="s">
        <v>5964</v>
      </c>
      <c r="B23" s="270" t="s">
        <v>5963</v>
      </c>
      <c r="C23" s="268">
        <v>96333.81</v>
      </c>
      <c r="D23" s="267"/>
    </row>
    <row r="24" spans="1:4" x14ac:dyDescent="0.2">
      <c r="A24" s="269" t="s">
        <v>5962</v>
      </c>
      <c r="B24" s="270" t="s">
        <v>346</v>
      </c>
      <c r="C24" s="268">
        <v>11994</v>
      </c>
      <c r="D24" s="267"/>
    </row>
    <row r="25" spans="1:4" x14ac:dyDescent="0.2">
      <c r="A25" s="266"/>
      <c r="B25" s="266" t="s">
        <v>1068</v>
      </c>
      <c r="C25" s="265">
        <f>SUM(C18:C24)</f>
        <v>1048356.79</v>
      </c>
      <c r="D25" s="276">
        <v>0</v>
      </c>
    </row>
  </sheetData>
  <mergeCells count="2">
    <mergeCell ref="A5:B5"/>
    <mergeCell ref="A15:B15"/>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7"/>
    <dataValidation allowBlank="1" showInputMessage="1" showErrorMessage="1" prompt="Importe (saldo final) de las adquisiciones de bienes muebles e inmuebles efectuadas en el periodo al que corresponde la cuenta pública presentada." sqref="C17"/>
    <dataValidation allowBlank="1" showInputMessage="1" showErrorMessage="1" prompt="Corresponde al nombre o descripción de la cuenta de acuerdo al Plan de Cuentas emitido por el CONAC." sqref="B7 B17"/>
    <dataValidation allowBlank="1" showInputMessage="1" showErrorMessage="1" prompt="Corresponde al número de la cuenta de acuerdo al Plan de Cuentas emitido por el CONAC (DOF 23/12/2015)." sqref="A7 A17"/>
    <dataValidation allowBlank="1" showInputMessage="1" showErrorMessage="1" prompt="Importe (saldo final) de las adquisiciones de bienes muebles e inmuebles efectuadas en el periodo que se presenta." sqref="C7"/>
  </dataValidations>
  <pageMargins left="0.70866141732283472" right="0.70866141732283472" top="0.74803149606299213" bottom="0.74803149606299213" header="0.31496062992125984" footer="0.31496062992125984"/>
  <pageSetup scale="84"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pageSetUpPr fitToPage="1"/>
  </sheetPr>
  <dimension ref="A1:D43"/>
  <sheetViews>
    <sheetView zoomScaleNormal="100" zoomScaleSheetLayoutView="100" workbookViewId="0">
      <pane ySplit="8" topLeftCell="A9" activePane="bottomLeft" state="frozen"/>
      <selection activeCell="B29" sqref="B29"/>
      <selection pane="bottomLeft" activeCell="B9" sqref="B9"/>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302">
        <f>SUM(C10:C40)</f>
        <v>4681411.1399999997</v>
      </c>
      <c r="D9" s="302">
        <f>SUM(D10:D40)</f>
        <v>5411364.2999999998</v>
      </c>
    </row>
    <row r="10" spans="1:4" x14ac:dyDescent="0.2">
      <c r="A10" s="286">
        <v>5510</v>
      </c>
      <c r="B10" s="289" t="s">
        <v>1104</v>
      </c>
      <c r="C10" s="284"/>
      <c r="D10" s="283"/>
    </row>
    <row r="11" spans="1:4" x14ac:dyDescent="0.2">
      <c r="A11" s="286">
        <v>5511</v>
      </c>
      <c r="B11" s="289" t="s">
        <v>1103</v>
      </c>
      <c r="C11" s="284"/>
      <c r="D11" s="283"/>
    </row>
    <row r="12" spans="1:4" x14ac:dyDescent="0.2">
      <c r="A12" s="286">
        <v>5512</v>
      </c>
      <c r="B12" s="289" t="s">
        <v>1102</v>
      </c>
      <c r="C12" s="284"/>
      <c r="D12" s="283"/>
    </row>
    <row r="13" spans="1:4" x14ac:dyDescent="0.2">
      <c r="A13" s="286">
        <v>5513</v>
      </c>
      <c r="B13" s="289" t="s">
        <v>1101</v>
      </c>
      <c r="C13" s="284"/>
      <c r="D13" s="283"/>
    </row>
    <row r="14" spans="1:4" x14ac:dyDescent="0.2">
      <c r="A14" s="286">
        <v>5514</v>
      </c>
      <c r="B14" s="289" t="s">
        <v>1100</v>
      </c>
      <c r="C14" s="284"/>
      <c r="D14" s="283"/>
    </row>
    <row r="15" spans="1:4" x14ac:dyDescent="0.2">
      <c r="A15" s="286">
        <v>5515</v>
      </c>
      <c r="B15" s="289" t="s">
        <v>1099</v>
      </c>
      <c r="C15" s="284">
        <v>4681411.1399999997</v>
      </c>
      <c r="D15" s="283">
        <v>5411364.2999999998</v>
      </c>
    </row>
    <row r="16" spans="1:4" x14ac:dyDescent="0.2">
      <c r="A16" s="286">
        <v>5516</v>
      </c>
      <c r="B16" s="289" t="s">
        <v>1098</v>
      </c>
      <c r="C16" s="284"/>
      <c r="D16" s="283"/>
    </row>
    <row r="17" spans="1:4" x14ac:dyDescent="0.2">
      <c r="A17" s="286">
        <v>5517</v>
      </c>
      <c r="B17" s="289" t="s">
        <v>1097</v>
      </c>
      <c r="C17" s="284"/>
      <c r="D17" s="283"/>
    </row>
    <row r="18" spans="1:4" x14ac:dyDescent="0.2">
      <c r="A18" s="286">
        <v>5518</v>
      </c>
      <c r="B18" s="289" t="s">
        <v>1096</v>
      </c>
      <c r="C18" s="284"/>
      <c r="D18" s="283"/>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284"/>
      <c r="D28" s="283"/>
    </row>
    <row r="29" spans="1:4"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c r="D32" s="283"/>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0866141732283472" right="0.70866141732283472" top="0.74803149606299213" bottom="0.74803149606299213" header="0.31496062992125984" footer="0.31496062992125984"/>
  <pageSetup scale="92"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dimension ref="A1:C20"/>
  <sheetViews>
    <sheetView zoomScaleNormal="100" workbookViewId="0">
      <selection activeCell="B29" sqref="B29"/>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59844079.750000007</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1878212.39</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v>1878212.39</v>
      </c>
    </row>
    <row r="20" spans="1:3" x14ac:dyDescent="0.2">
      <c r="A20" s="295">
        <v>900004</v>
      </c>
      <c r="B20" s="294" t="s">
        <v>1107</v>
      </c>
      <c r="C20" s="293">
        <f>+C8+C9-C15</f>
        <v>57965867.360000007</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dimension ref="A1:C35"/>
  <sheetViews>
    <sheetView topLeftCell="A3" zoomScaleNormal="100" workbookViewId="0">
      <selection activeCell="B29" sqref="B29"/>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59844079.750000007</v>
      </c>
    </row>
    <row r="9" spans="1:3" x14ac:dyDescent="0.2">
      <c r="A9" s="320">
        <v>900002</v>
      </c>
      <c r="B9" s="319" t="s">
        <v>1142</v>
      </c>
      <c r="C9" s="318">
        <f>SUM(C10:C26)</f>
        <v>9794167.8299999982</v>
      </c>
    </row>
    <row r="10" spans="1:3" x14ac:dyDescent="0.2">
      <c r="A10" s="305">
        <v>5100</v>
      </c>
      <c r="B10" s="317" t="s">
        <v>1141</v>
      </c>
      <c r="C10" s="315">
        <v>175080.67</v>
      </c>
    </row>
    <row r="11" spans="1:3" x14ac:dyDescent="0.2">
      <c r="A11" s="305">
        <v>5200</v>
      </c>
      <c r="B11" s="317" t="s">
        <v>1140</v>
      </c>
      <c r="C11" s="315"/>
    </row>
    <row r="12" spans="1:3" x14ac:dyDescent="0.2">
      <c r="A12" s="305">
        <v>5300</v>
      </c>
      <c r="B12" s="317" t="s">
        <v>1139</v>
      </c>
      <c r="C12" s="315">
        <v>359862.45</v>
      </c>
    </row>
    <row r="13" spans="1:3" x14ac:dyDescent="0.2">
      <c r="A13" s="305">
        <v>5400</v>
      </c>
      <c r="B13" s="317" t="s">
        <v>1138</v>
      </c>
      <c r="C13" s="315">
        <v>374345.86</v>
      </c>
    </row>
    <row r="14" spans="1:3" x14ac:dyDescent="0.2">
      <c r="A14" s="305">
        <v>5500</v>
      </c>
      <c r="B14" s="317" t="s">
        <v>1137</v>
      </c>
      <c r="C14" s="315"/>
    </row>
    <row r="15" spans="1:3" x14ac:dyDescent="0.2">
      <c r="A15" s="305">
        <v>5600</v>
      </c>
      <c r="B15" s="317" t="s">
        <v>1136</v>
      </c>
      <c r="C15" s="315">
        <v>139067.81</v>
      </c>
    </row>
    <row r="16" spans="1:3" x14ac:dyDescent="0.2">
      <c r="A16" s="305">
        <v>5700</v>
      </c>
      <c r="B16" s="317" t="s">
        <v>1135</v>
      </c>
      <c r="C16" s="315">
        <v>60960.979999999996</v>
      </c>
    </row>
    <row r="17" spans="1:3" x14ac:dyDescent="0.2">
      <c r="A17" s="305" t="s">
        <v>1134</v>
      </c>
      <c r="B17" s="317" t="s">
        <v>1133</v>
      </c>
      <c r="C17" s="315">
        <v>8469681.7699999996</v>
      </c>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v>215168.29</v>
      </c>
    </row>
    <row r="27" spans="1:3" x14ac:dyDescent="0.2">
      <c r="A27" s="320">
        <v>900003</v>
      </c>
      <c r="B27" s="319" t="s">
        <v>1123</v>
      </c>
      <c r="C27" s="318">
        <f>SUM(C28:C34)</f>
        <v>729953.16</v>
      </c>
    </row>
    <row r="28" spans="1:3" ht="20.399999999999999" x14ac:dyDescent="0.2">
      <c r="A28" s="305">
        <v>5510</v>
      </c>
      <c r="B28" s="317" t="s">
        <v>1104</v>
      </c>
      <c r="C28" s="315">
        <v>729953.16</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row>
    <row r="34" spans="1:3" x14ac:dyDescent="0.2">
      <c r="A34" s="305">
        <v>5600</v>
      </c>
      <c r="B34" s="316" t="s">
        <v>1122</v>
      </c>
      <c r="C34" s="315"/>
    </row>
    <row r="35" spans="1:3" x14ac:dyDescent="0.2">
      <c r="A35" s="314">
        <v>900004</v>
      </c>
      <c r="B35" s="313" t="s">
        <v>1121</v>
      </c>
      <c r="C35" s="312">
        <f>+C8-C9+C27</f>
        <v>50779865.080000006</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verticalDpi="0"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pageSetUpPr fitToPage="1"/>
  </sheetPr>
  <dimension ref="A1:H75"/>
  <sheetViews>
    <sheetView topLeftCell="A2" zoomScaleNormal="100" zoomScaleSheetLayoutView="100" workbookViewId="0">
      <selection activeCell="B29" sqref="B29"/>
    </sheetView>
  </sheetViews>
  <sheetFormatPr baseColWidth="10" defaultColWidth="11.44140625" defaultRowHeight="10.199999999999999" x14ac:dyDescent="0.2"/>
  <cols>
    <col min="1" max="1" width="13" style="375" customWidth="1"/>
    <col min="2" max="2" width="53.5546875" style="375" customWidth="1"/>
    <col min="3" max="3" width="18.6640625" style="375" bestFit="1" customWidth="1"/>
    <col min="4" max="4" width="17" style="375" bestFit="1" customWidth="1"/>
    <col min="5" max="5" width="11.44140625" style="375" bestFit="1"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463"/>
      <c r="D61" s="462"/>
      <c r="E61" s="330"/>
      <c r="H61" s="325"/>
    </row>
    <row r="62" spans="1:8" s="324" customFormat="1" x14ac:dyDescent="0.2">
      <c r="A62" s="452">
        <v>8110</v>
      </c>
      <c r="B62" s="328" t="s">
        <v>4067</v>
      </c>
      <c r="C62" s="463">
        <v>52198543.004429936</v>
      </c>
      <c r="D62" s="462">
        <v>0</v>
      </c>
      <c r="E62" s="462">
        <f>D62-C62</f>
        <v>-52198543.004429936</v>
      </c>
      <c r="F62" s="325"/>
      <c r="H62" s="325"/>
    </row>
    <row r="63" spans="1:8" s="324" customFormat="1" x14ac:dyDescent="0.2">
      <c r="A63" s="452">
        <v>8120</v>
      </c>
      <c r="B63" s="328" t="s">
        <v>4066</v>
      </c>
      <c r="C63" s="463">
        <v>0</v>
      </c>
      <c r="D63" s="462">
        <v>59844079.750000007</v>
      </c>
      <c r="E63" s="462">
        <f>D63-C63</f>
        <v>59844079.750000007</v>
      </c>
      <c r="F63" s="325"/>
      <c r="H63" s="325"/>
    </row>
    <row r="64" spans="1:8" s="324" customFormat="1" x14ac:dyDescent="0.2">
      <c r="A64" s="449">
        <v>8130</v>
      </c>
      <c r="B64" s="328" t="s">
        <v>4065</v>
      </c>
      <c r="C64" s="463">
        <v>7645536.745570071</v>
      </c>
      <c r="D64" s="462">
        <v>0</v>
      </c>
      <c r="E64" s="462">
        <f>D64-C64</f>
        <v>-7645536.745570071</v>
      </c>
      <c r="F64" s="325"/>
      <c r="H64" s="325"/>
    </row>
    <row r="65" spans="1:8" s="324" customFormat="1" x14ac:dyDescent="0.2">
      <c r="A65" s="449">
        <v>8140</v>
      </c>
      <c r="B65" s="328" t="s">
        <v>4064</v>
      </c>
      <c r="C65" s="462">
        <v>0</v>
      </c>
      <c r="D65" s="462">
        <v>0</v>
      </c>
      <c r="E65" s="462">
        <f>D65-C65</f>
        <v>0</v>
      </c>
      <c r="F65" s="325"/>
      <c r="H65" s="325"/>
    </row>
    <row r="66" spans="1:8" s="324" customFormat="1" x14ac:dyDescent="0.2">
      <c r="A66" s="449">
        <v>8150</v>
      </c>
      <c r="B66" s="328" t="s">
        <v>4063</v>
      </c>
      <c r="C66" s="463">
        <v>0</v>
      </c>
      <c r="D66" s="462">
        <v>59844079.750000007</v>
      </c>
      <c r="E66" s="462">
        <f>D66-C66</f>
        <v>59844079.750000007</v>
      </c>
      <c r="F66" s="325"/>
      <c r="H66" s="325"/>
    </row>
    <row r="67" spans="1:8" s="324" customFormat="1" x14ac:dyDescent="0.2">
      <c r="A67" s="451">
        <v>8200</v>
      </c>
      <c r="B67" s="450" t="s">
        <v>4062</v>
      </c>
      <c r="C67" s="463"/>
      <c r="D67" s="462"/>
      <c r="E67" s="330"/>
      <c r="F67" s="325"/>
      <c r="G67" s="325"/>
      <c r="H67" s="325"/>
    </row>
    <row r="68" spans="1:8" s="324" customFormat="1" x14ac:dyDescent="0.2">
      <c r="A68" s="449">
        <v>8210</v>
      </c>
      <c r="B68" s="328" t="s">
        <v>4061</v>
      </c>
      <c r="C68" s="463">
        <v>52198543.006138161</v>
      </c>
      <c r="D68" s="462">
        <v>0</v>
      </c>
      <c r="E68" s="462">
        <f t="shared" ref="E68:E74" si="0">D68-C68</f>
        <v>-52198543.006138161</v>
      </c>
      <c r="F68" s="325"/>
      <c r="G68" s="325"/>
      <c r="H68" s="325"/>
    </row>
    <row r="69" spans="1:8" s="324" customFormat="1" x14ac:dyDescent="0.2">
      <c r="A69" s="449">
        <v>8220</v>
      </c>
      <c r="B69" s="328" t="s">
        <v>4060</v>
      </c>
      <c r="C69" s="463">
        <v>0</v>
      </c>
      <c r="D69" s="463">
        <v>59844079.750000007</v>
      </c>
      <c r="E69" s="462">
        <f t="shared" si="0"/>
        <v>59844079.750000007</v>
      </c>
      <c r="F69" s="325"/>
      <c r="G69" s="325"/>
      <c r="H69" s="325"/>
    </row>
    <row r="70" spans="1:8" s="324" customFormat="1" x14ac:dyDescent="0.2">
      <c r="A70" s="449">
        <v>8230</v>
      </c>
      <c r="B70" s="328" t="s">
        <v>4059</v>
      </c>
      <c r="C70" s="463">
        <v>7645536.745570071</v>
      </c>
      <c r="D70" s="462">
        <v>0</v>
      </c>
      <c r="E70" s="462">
        <f t="shared" si="0"/>
        <v>-7645536.745570071</v>
      </c>
      <c r="F70" s="325"/>
      <c r="G70" s="325"/>
      <c r="H70" s="325"/>
    </row>
    <row r="71" spans="1:8" s="324" customFormat="1" x14ac:dyDescent="0.2">
      <c r="A71" s="449">
        <v>8240</v>
      </c>
      <c r="B71" s="328" t="s">
        <v>4058</v>
      </c>
      <c r="C71" s="463">
        <v>0</v>
      </c>
      <c r="D71" s="462">
        <v>0</v>
      </c>
      <c r="E71" s="462">
        <f t="shared" si="0"/>
        <v>0</v>
      </c>
      <c r="F71" s="325"/>
      <c r="G71" s="325"/>
      <c r="H71" s="325"/>
    </row>
    <row r="72" spans="1:8" s="324" customFormat="1" x14ac:dyDescent="0.2">
      <c r="A72" s="447">
        <v>8250</v>
      </c>
      <c r="B72" s="327" t="s">
        <v>4057</v>
      </c>
      <c r="C72" s="465">
        <v>0</v>
      </c>
      <c r="D72" s="464">
        <v>0</v>
      </c>
      <c r="E72" s="462">
        <f t="shared" si="0"/>
        <v>0</v>
      </c>
      <c r="F72" s="325"/>
      <c r="G72" s="325"/>
      <c r="H72" s="325"/>
    </row>
    <row r="73" spans="1:8" s="324" customFormat="1" x14ac:dyDescent="0.2">
      <c r="A73" s="444">
        <v>8260</v>
      </c>
      <c r="B73" s="430" t="s">
        <v>4056</v>
      </c>
      <c r="C73" s="462">
        <v>0</v>
      </c>
      <c r="D73" s="462">
        <v>0</v>
      </c>
      <c r="E73" s="462">
        <f t="shared" si="0"/>
        <v>0</v>
      </c>
      <c r="F73" s="325"/>
      <c r="G73" s="325"/>
      <c r="H73" s="325"/>
    </row>
    <row r="74" spans="1:8" s="324" customFormat="1" x14ac:dyDescent="0.2">
      <c r="A74" s="336">
        <v>8270</v>
      </c>
      <c r="B74" s="443" t="s">
        <v>4055</v>
      </c>
      <c r="C74" s="462">
        <v>0</v>
      </c>
      <c r="D74" s="463">
        <v>59844079.750000007</v>
      </c>
      <c r="E74" s="462">
        <f t="shared" si="0"/>
        <v>59844079.750000007</v>
      </c>
      <c r="F74" s="325"/>
      <c r="G74" s="325"/>
      <c r="H74" s="325"/>
    </row>
    <row r="75" spans="1:8" x14ac:dyDescent="0.2">
      <c r="A75" s="323" t="s">
        <v>13592</v>
      </c>
    </row>
  </sheetData>
  <mergeCells count="2">
    <mergeCell ref="B59:E59"/>
    <mergeCell ref="A5:F5"/>
  </mergeCells>
  <printOptions horizontalCentered="1"/>
  <pageMargins left="0.70866141732283472" right="0.70866141732283472" top="0.74803149606299213" bottom="0.74803149606299213" header="0.31496062992125984" footer="0.31496062992125984"/>
  <pageSetup scale="71"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5" zoomScaleNormal="100" zoomScaleSheetLayoutView="90" workbookViewId="0">
      <selection activeCell="B27" sqref="B27"/>
    </sheetView>
  </sheetViews>
  <sheetFormatPr baseColWidth="10" defaultColWidth="11.44140625" defaultRowHeight="10.199999999999999" x14ac:dyDescent="0.2"/>
  <cols>
    <col min="1" max="1" width="20.6640625" style="1232" customWidth="1"/>
    <col min="2" max="2" width="50.6640625" style="1232" customWidth="1"/>
    <col min="3" max="3" width="17.6640625" style="17" customWidth="1"/>
    <col min="4" max="5" width="17.6640625" style="16" customWidth="1"/>
    <col min="6" max="6" width="14.6640625" style="1232" customWidth="1"/>
    <col min="7" max="16384" width="11.44140625" style="1232"/>
  </cols>
  <sheetData>
    <row r="1" spans="1:6" s="1231" customFormat="1" x14ac:dyDescent="0.2">
      <c r="A1" s="57" t="s">
        <v>115</v>
      </c>
      <c r="B1" s="57"/>
      <c r="C1" s="58"/>
      <c r="D1" s="48"/>
      <c r="E1" s="47"/>
      <c r="F1" s="61"/>
    </row>
    <row r="2" spans="1:6" s="1231" customFormat="1" x14ac:dyDescent="0.2">
      <c r="A2" s="57" t="s">
        <v>114</v>
      </c>
      <c r="B2" s="57"/>
      <c r="C2" s="58"/>
      <c r="D2" s="48"/>
      <c r="E2" s="47"/>
    </row>
    <row r="3" spans="1:6" s="1231" customFormat="1" x14ac:dyDescent="0.2">
      <c r="C3" s="31"/>
      <c r="D3" s="48"/>
      <c r="E3" s="47"/>
    </row>
    <row r="4" spans="1:6" s="1231" customFormat="1" x14ac:dyDescent="0.2">
      <c r="C4" s="31"/>
      <c r="D4" s="48"/>
      <c r="E4" s="47"/>
    </row>
    <row r="5" spans="1:6" s="1231" customFormat="1" ht="11.25" customHeight="1" x14ac:dyDescent="0.2">
      <c r="A5" s="35" t="s">
        <v>113</v>
      </c>
      <c r="B5" s="34"/>
      <c r="C5" s="31"/>
      <c r="D5" s="58"/>
      <c r="E5" s="1227" t="s">
        <v>103</v>
      </c>
    </row>
    <row r="6" spans="1:6" s="1231"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13594</v>
      </c>
      <c r="B8" s="25" t="s">
        <v>13595</v>
      </c>
      <c r="C8" s="1262">
        <v>-252878.67</v>
      </c>
      <c r="D8" s="54" t="s">
        <v>13596</v>
      </c>
      <c r="E8" s="24"/>
    </row>
    <row r="9" spans="1:6" x14ac:dyDescent="0.2">
      <c r="A9" s="52"/>
      <c r="B9" s="52" t="s">
        <v>109</v>
      </c>
      <c r="C9" s="38">
        <f>SUM(C8:C8)</f>
        <v>-252878.67</v>
      </c>
      <c r="D9" s="51"/>
      <c r="E9" s="38"/>
    </row>
    <row r="10" spans="1:6" x14ac:dyDescent="0.2">
      <c r="A10" s="50"/>
      <c r="B10" s="50"/>
      <c r="C10" s="49"/>
      <c r="D10" s="50"/>
      <c r="E10" s="49"/>
    </row>
    <row r="11" spans="1:6" x14ac:dyDescent="0.2">
      <c r="A11" s="50"/>
      <c r="B11" s="50"/>
      <c r="C11" s="49"/>
      <c r="D11" s="49"/>
      <c r="E11" s="49"/>
    </row>
    <row r="12" spans="1:6" ht="11.25" customHeight="1" x14ac:dyDescent="0.2">
      <c r="A12" s="35" t="s">
        <v>108</v>
      </c>
      <c r="B12" s="34"/>
      <c r="C12" s="33"/>
      <c r="D12" s="1227" t="s">
        <v>103</v>
      </c>
    </row>
    <row r="13" spans="1:6" x14ac:dyDescent="0.2">
      <c r="A13" s="1231"/>
      <c r="B13" s="1231"/>
      <c r="C13" s="31"/>
      <c r="D13" s="48"/>
      <c r="E13" s="47"/>
      <c r="F13" s="1231"/>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1231"/>
    </row>
    <row r="18" spans="1:6" ht="11.25" customHeight="1" x14ac:dyDescent="0.2">
      <c r="A18" s="35" t="s">
        <v>106</v>
      </c>
      <c r="B18" s="34"/>
      <c r="C18" s="33"/>
      <c r="D18" s="1231"/>
      <c r="E18" s="1227" t="s">
        <v>103</v>
      </c>
    </row>
    <row r="19" spans="1:6" x14ac:dyDescent="0.2">
      <c r="A19" s="1231"/>
      <c r="B19" s="1231"/>
      <c r="C19" s="31"/>
      <c r="D19" s="1231"/>
      <c r="E19" s="31"/>
      <c r="F19" s="1231"/>
    </row>
    <row r="20" spans="1:6" ht="15" customHeight="1" x14ac:dyDescent="0.2">
      <c r="A20" s="30" t="s">
        <v>102</v>
      </c>
      <c r="B20" s="29" t="s">
        <v>101</v>
      </c>
      <c r="C20" s="27" t="s">
        <v>100</v>
      </c>
      <c r="D20" s="28" t="s">
        <v>99</v>
      </c>
      <c r="E20" s="27" t="s">
        <v>98</v>
      </c>
      <c r="F20" s="26"/>
    </row>
    <row r="21" spans="1:6" x14ac:dyDescent="0.2">
      <c r="A21" s="44"/>
      <c r="B21" s="1225" t="s">
        <v>13593</v>
      </c>
      <c r="C21" s="42"/>
      <c r="D21" s="42"/>
      <c r="E21" s="24"/>
      <c r="F21" s="23"/>
    </row>
    <row r="22" spans="1:6" x14ac:dyDescent="0.2">
      <c r="A22" s="41"/>
      <c r="B22" s="41" t="s">
        <v>105</v>
      </c>
      <c r="C22" s="40">
        <f>SUM(C21:C21)</f>
        <v>0</v>
      </c>
      <c r="D22" s="39"/>
      <c r="E22" s="38"/>
      <c r="F22" s="18"/>
    </row>
    <row r="23" spans="1:6" x14ac:dyDescent="0.2">
      <c r="A23" s="37"/>
      <c r="B23" s="37"/>
      <c r="C23" s="36"/>
      <c r="D23" s="37"/>
      <c r="E23" s="36"/>
      <c r="F23" s="1231"/>
    </row>
    <row r="24" spans="1:6" ht="11.25" customHeight="1" x14ac:dyDescent="0.2">
      <c r="A24" s="35" t="s">
        <v>104</v>
      </c>
      <c r="B24" s="34"/>
      <c r="C24" s="33"/>
      <c r="D24" s="1231"/>
      <c r="E24" s="1227" t="s">
        <v>103</v>
      </c>
    </row>
    <row r="25" spans="1:6" x14ac:dyDescent="0.2">
      <c r="A25" s="1231"/>
      <c r="B25" s="1231"/>
      <c r="C25" s="31"/>
      <c r="D25" s="1231"/>
      <c r="E25" s="31"/>
      <c r="F25" s="1231"/>
    </row>
    <row r="26" spans="1:6" ht="15" customHeight="1" x14ac:dyDescent="0.2">
      <c r="A26" s="30" t="s">
        <v>102</v>
      </c>
      <c r="B26" s="29" t="s">
        <v>101</v>
      </c>
      <c r="C26" s="27" t="s">
        <v>100</v>
      </c>
      <c r="D26" s="28" t="s">
        <v>99</v>
      </c>
      <c r="E26" s="27" t="s">
        <v>98</v>
      </c>
      <c r="F26" s="26"/>
    </row>
    <row r="27" spans="1:6" x14ac:dyDescent="0.2">
      <c r="A27" s="25"/>
      <c r="B27" s="1225" t="s">
        <v>13593</v>
      </c>
      <c r="C27" s="24"/>
      <c r="D27" s="24"/>
      <c r="E27" s="24"/>
      <c r="F27" s="23"/>
    </row>
    <row r="28" spans="1:6" x14ac:dyDescent="0.2">
      <c r="A28" s="22"/>
      <c r="B28" s="22" t="s">
        <v>97</v>
      </c>
      <c r="C28" s="21">
        <f>SUM(C27:C27)</f>
        <v>0</v>
      </c>
      <c r="D28" s="20"/>
      <c r="E28" s="19"/>
      <c r="F28" s="18"/>
    </row>
  </sheetData>
  <dataValidations count="5">
    <dataValidation allowBlank="1" showInputMessage="1" showErrorMessage="1" prompt="Corresponde al número de la cuenta de acuerdo al Plan de Cuentas emitido por el CONAC (DOF 23/12/2015)." sqref="A7 A14 A20 A26"/>
    <dataValidation allowBlank="1" showInputMessage="1" showErrorMessage="1" prompt="Saldo final de la Información Financiera Trimestral que se presenta (trimestral: 1er, 2do, 3ro. o 4to.)." sqref="C7 C14 C20 C26"/>
    <dataValidation allowBlank="1" showInputMessage="1" showErrorMessage="1" prompt="Corresponde al nombre o descripción de la cuenta de acuerdo al Plan de Cuentas emitido por el CONAC." sqref="B7 B14 B20 B26"/>
    <dataValidation allowBlank="1" showInputMessage="1" showErrorMessage="1" prompt="Especificar el tipo de instrumento de inversión: Bondes, Petrobonos, Cetes, Mesa de dinero, etc." sqref="D7 D14 D20 D26"/>
    <dataValidation allowBlank="1" showInputMessage="1" showErrorMessage="1" prompt="En los casos en que la inversión se localice en dos o mas tipos de instrumentos, se detallará cada una de ellas y el importe invertido." sqref="E7 E20 E26"/>
  </dataValidations>
  <pageMargins left="0.7" right="0.7" top="0.75" bottom="0.75" header="0.3" footer="0.3"/>
  <pageSetup scale="56"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zoomScaleSheetLayoutView="100" workbookViewId="0">
      <selection activeCell="B13" sqref="B13"/>
    </sheetView>
  </sheetViews>
  <sheetFormatPr baseColWidth="10" defaultColWidth="11.44140625" defaultRowHeight="10.199999999999999" x14ac:dyDescent="0.2"/>
  <cols>
    <col min="1" max="1" width="20.6640625" style="1231" customWidth="1"/>
    <col min="2" max="2" width="50.6640625" style="1231" customWidth="1"/>
    <col min="3" max="7" width="17.6640625" style="31" customWidth="1"/>
    <col min="8" max="9" width="11.44140625" style="1231" customWidth="1"/>
    <col min="10" max="16384" width="11.44140625" style="1231"/>
  </cols>
  <sheetData>
    <row r="1" spans="1:7" x14ac:dyDescent="0.2">
      <c r="A1" s="57" t="s">
        <v>115</v>
      </c>
      <c r="B1" s="57"/>
      <c r="G1" s="76"/>
    </row>
    <row r="2" spans="1:7" x14ac:dyDescent="0.2">
      <c r="A2" s="57" t="s">
        <v>114</v>
      </c>
      <c r="B2" s="57"/>
      <c r="C2" s="17"/>
      <c r="D2" s="17"/>
    </row>
    <row r="3" spans="1:7" x14ac:dyDescent="0.2">
      <c r="B3" s="57"/>
      <c r="C3" s="17"/>
      <c r="D3" s="17"/>
    </row>
    <row r="4" spans="1:7" s="71" customFormat="1" ht="11.25" customHeight="1" x14ac:dyDescent="0.2">
      <c r="A4" s="74" t="s">
        <v>218</v>
      </c>
      <c r="B4" s="74"/>
      <c r="C4" s="73"/>
      <c r="D4" s="73"/>
      <c r="E4" s="31"/>
      <c r="F4" s="31"/>
      <c r="G4" s="72" t="s">
        <v>132</v>
      </c>
    </row>
    <row r="5" spans="1:7" x14ac:dyDescent="0.2">
      <c r="A5" s="60"/>
      <c r="B5" s="60"/>
      <c r="C5" s="58"/>
      <c r="D5" s="58"/>
      <c r="E5" s="58"/>
      <c r="F5" s="58"/>
      <c r="G5" s="58"/>
    </row>
    <row r="6" spans="1:7" ht="15" customHeight="1" x14ac:dyDescent="0.2">
      <c r="A6" s="30" t="s">
        <v>102</v>
      </c>
      <c r="B6" s="29" t="s">
        <v>101</v>
      </c>
      <c r="C6" s="69" t="s">
        <v>100</v>
      </c>
      <c r="D6" s="70">
        <v>2015</v>
      </c>
      <c r="E6" s="69" t="s">
        <v>131</v>
      </c>
      <c r="F6" s="69" t="s">
        <v>130</v>
      </c>
      <c r="G6" s="68" t="s">
        <v>129</v>
      </c>
    </row>
    <row r="7" spans="1:7" x14ac:dyDescent="0.2">
      <c r="A7" s="44"/>
      <c r="B7" s="1225" t="s">
        <v>13593</v>
      </c>
      <c r="C7" s="64"/>
      <c r="D7" s="64"/>
      <c r="E7" s="64"/>
      <c r="F7" s="64"/>
      <c r="G7" s="64"/>
    </row>
    <row r="8" spans="1:7" x14ac:dyDescent="0.2">
      <c r="A8" s="63"/>
      <c r="B8" s="63" t="s">
        <v>134</v>
      </c>
      <c r="C8" s="62">
        <f>SUM(C7:C7)</f>
        <v>0</v>
      </c>
      <c r="D8" s="62">
        <f>SUM(D7:D7)</f>
        <v>0</v>
      </c>
      <c r="E8" s="62">
        <f>SUM(E7:E7)</f>
        <v>0</v>
      </c>
      <c r="F8" s="62">
        <f>SUM(F7:F7)</f>
        <v>0</v>
      </c>
      <c r="G8" s="62">
        <f>SUM(G7:G7)</f>
        <v>0</v>
      </c>
    </row>
    <row r="9" spans="1:7" x14ac:dyDescent="0.2">
      <c r="A9" s="37"/>
      <c r="B9" s="37"/>
      <c r="C9" s="36"/>
      <c r="D9" s="36"/>
      <c r="E9" s="36"/>
      <c r="F9" s="36"/>
      <c r="G9" s="36"/>
    </row>
    <row r="10" spans="1:7" s="71" customFormat="1" ht="11.25" customHeight="1" x14ac:dyDescent="0.2">
      <c r="A10" s="74" t="s">
        <v>133</v>
      </c>
      <c r="B10" s="74"/>
      <c r="C10" s="73"/>
      <c r="D10" s="73"/>
      <c r="E10" s="31"/>
      <c r="F10" s="31"/>
      <c r="G10" s="72" t="s">
        <v>132</v>
      </c>
    </row>
    <row r="11" spans="1:7" x14ac:dyDescent="0.2">
      <c r="A11" s="60"/>
      <c r="B11" s="60"/>
      <c r="C11" s="58"/>
      <c r="D11" s="58"/>
      <c r="E11" s="58"/>
      <c r="F11" s="58"/>
      <c r="G11" s="58"/>
    </row>
    <row r="12" spans="1:7" ht="15" customHeight="1" x14ac:dyDescent="0.2">
      <c r="A12" s="30" t="s">
        <v>102</v>
      </c>
      <c r="B12" s="29" t="s">
        <v>101</v>
      </c>
      <c r="C12" s="69" t="s">
        <v>100</v>
      </c>
      <c r="D12" s="70">
        <v>2015</v>
      </c>
      <c r="E12" s="69" t="s">
        <v>131</v>
      </c>
      <c r="F12" s="69" t="s">
        <v>130</v>
      </c>
      <c r="G12" s="68" t="s">
        <v>129</v>
      </c>
    </row>
    <row r="13" spans="1:7" x14ac:dyDescent="0.2">
      <c r="A13" s="44"/>
      <c r="B13" s="1225" t="s">
        <v>13593</v>
      </c>
      <c r="C13" s="64"/>
      <c r="D13" s="64"/>
      <c r="E13" s="64"/>
      <c r="F13" s="64"/>
      <c r="G13" s="64"/>
    </row>
    <row r="14" spans="1:7" x14ac:dyDescent="0.2">
      <c r="A14" s="63"/>
      <c r="B14" s="63" t="s">
        <v>116</v>
      </c>
      <c r="C14" s="62">
        <f>SUM(C13:C13)</f>
        <v>0</v>
      </c>
      <c r="D14" s="62">
        <f>SUM(D13:D13)</f>
        <v>0</v>
      </c>
      <c r="E14" s="62">
        <f>SUM(E13:E13)</f>
        <v>0</v>
      </c>
      <c r="F14" s="62">
        <f>SUM(F13:F13)</f>
        <v>0</v>
      </c>
      <c r="G14" s="62">
        <f>SUM(G13:G13)</f>
        <v>0</v>
      </c>
    </row>
  </sheetData>
  <dataValidations count="7">
    <dataValidation allowBlank="1" showInputMessage="1" showErrorMessage="1" prompt="Corresponde al número de la cuenta de acuerdo al Plan de Cuentas emitido por el CONAC." sqref="A6 A12"/>
    <dataValidation allowBlank="1" showInputMessage="1" showErrorMessage="1" prompt="Saldo final al 31 de diciembre de 2015." sqref="D12 D6"/>
    <dataValidation allowBlank="1" showInputMessage="1" showErrorMessage="1" prompt="Saldo final de la Cuenta Pública presentada (trimestral: 1er, 2do, 3ro. o 4to.)." sqref="C6 C12"/>
    <dataValidation allowBlank="1" showInputMessage="1" showErrorMessage="1" prompt="Saldo final al 31 de diciembre de 2014." sqref="E12 E6"/>
    <dataValidation allowBlank="1" showInputMessage="1" showErrorMessage="1" prompt="Saldo final al 31 de diciembre de 2013." sqref="F6 F12"/>
    <dataValidation allowBlank="1" showInputMessage="1" showErrorMessage="1" prompt="Corresponde al nombre o descripción de la cuenta de acuerdo al Plan de Cuentas emitido por el CONAC." sqref="B6 B12"/>
    <dataValidation allowBlank="1" showInputMessage="1" showErrorMessage="1" prompt="Saldo final al 31 de diciembre de 2012." sqref="G6 G12"/>
  </dataValidations>
  <pageMargins left="0.7" right="0.7" top="0.75" bottom="0.75" header="0.3" footer="0.3"/>
  <pageSetup scale="72"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4"/>
  <sheetViews>
    <sheetView zoomScaleNormal="100" zoomScaleSheetLayoutView="100" workbookViewId="0">
      <selection activeCell="B14" sqref="B14"/>
    </sheetView>
  </sheetViews>
  <sheetFormatPr baseColWidth="10" defaultColWidth="11.44140625" defaultRowHeight="10.199999999999999" x14ac:dyDescent="0.2"/>
  <cols>
    <col min="1" max="1" width="20.6640625" style="1231" customWidth="1"/>
    <col min="2" max="2" width="50.6640625" style="1231" customWidth="1"/>
    <col min="3" max="7" width="17.6640625" style="31" customWidth="1"/>
    <col min="8" max="9" width="18.6640625" style="1231" customWidth="1"/>
    <col min="10" max="10" width="11.44140625" style="1231" customWidth="1"/>
    <col min="11" max="16384" width="11.44140625" style="1231"/>
  </cols>
  <sheetData>
    <row r="1" spans="1:10" x14ac:dyDescent="0.2">
      <c r="A1" s="57" t="s">
        <v>115</v>
      </c>
      <c r="B1" s="57"/>
      <c r="I1" s="61"/>
    </row>
    <row r="2" spans="1:10" x14ac:dyDescent="0.2">
      <c r="A2" s="57" t="s">
        <v>114</v>
      </c>
      <c r="B2" s="57"/>
    </row>
    <row r="3" spans="1:10" x14ac:dyDescent="0.2">
      <c r="J3" s="1232"/>
    </row>
    <row r="4" spans="1:10" x14ac:dyDescent="0.2">
      <c r="J4" s="1232"/>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3" t="s">
        <v>13597</v>
      </c>
      <c r="B8" s="95" t="s">
        <v>13598</v>
      </c>
      <c r="C8" s="1263">
        <v>100</v>
      </c>
      <c r="D8" s="1264">
        <v>100</v>
      </c>
      <c r="E8" s="93"/>
      <c r="F8" s="93"/>
      <c r="G8" s="92"/>
      <c r="H8" s="82"/>
      <c r="I8" s="91" t="s">
        <v>7265</v>
      </c>
    </row>
    <row r="9" spans="1:10" x14ac:dyDescent="0.2">
      <c r="A9" s="63"/>
      <c r="B9" s="63" t="s">
        <v>249</v>
      </c>
      <c r="C9" s="62">
        <f>SUM(C8:C8)</f>
        <v>100</v>
      </c>
      <c r="D9" s="62">
        <f>SUM(D8:D8)</f>
        <v>100</v>
      </c>
      <c r="E9" s="62">
        <f>SUM(E8:E8)</f>
        <v>0</v>
      </c>
      <c r="F9" s="62">
        <f>SUM(F8:F8)</f>
        <v>0</v>
      </c>
      <c r="G9" s="62">
        <f>SUM(G8:G8)</f>
        <v>0</v>
      </c>
      <c r="H9" s="51"/>
      <c r="I9" s="51"/>
    </row>
    <row r="10" spans="1:10" x14ac:dyDescent="0.2">
      <c r="A10" s="37"/>
      <c r="B10" s="37"/>
      <c r="C10" s="36"/>
      <c r="D10" s="36"/>
      <c r="E10" s="36"/>
      <c r="F10" s="36"/>
      <c r="G10" s="36"/>
      <c r="H10" s="37"/>
      <c r="I10" s="37"/>
    </row>
    <row r="11" spans="1:10" ht="11.25" customHeight="1" x14ac:dyDescent="0.2">
      <c r="A11" s="35" t="s">
        <v>248</v>
      </c>
      <c r="B11" s="34"/>
      <c r="E11" s="87"/>
      <c r="F11" s="87"/>
      <c r="I11" s="89" t="s">
        <v>233</v>
      </c>
    </row>
    <row r="12" spans="1:10" x14ac:dyDescent="0.2">
      <c r="A12" s="88"/>
      <c r="B12" s="88"/>
      <c r="C12" s="87"/>
      <c r="D12" s="87"/>
      <c r="E12" s="87"/>
      <c r="F12" s="87"/>
    </row>
    <row r="13" spans="1:10" ht="15" customHeight="1" x14ac:dyDescent="0.2">
      <c r="A13" s="30" t="s">
        <v>102</v>
      </c>
      <c r="B13" s="29" t="s">
        <v>101</v>
      </c>
      <c r="C13" s="86" t="s">
        <v>232</v>
      </c>
      <c r="D13" s="86" t="s">
        <v>231</v>
      </c>
      <c r="E13" s="86" t="s">
        <v>230</v>
      </c>
      <c r="F13" s="86" t="s">
        <v>229</v>
      </c>
      <c r="G13" s="85" t="s">
        <v>228</v>
      </c>
      <c r="H13" s="29" t="s">
        <v>227</v>
      </c>
      <c r="I13" s="29" t="s">
        <v>226</v>
      </c>
    </row>
    <row r="14" spans="1:10" x14ac:dyDescent="0.2">
      <c r="A14" s="25"/>
      <c r="B14" s="1225" t="s">
        <v>13593</v>
      </c>
      <c r="C14" s="24"/>
      <c r="D14" s="83"/>
      <c r="E14" s="83"/>
      <c r="F14" s="83"/>
      <c r="G14" s="83"/>
      <c r="H14" s="82"/>
      <c r="I14" s="82"/>
    </row>
    <row r="15" spans="1:10" x14ac:dyDescent="0.2">
      <c r="A15" s="81"/>
      <c r="B15" s="81" t="s">
        <v>247</v>
      </c>
      <c r="C15" s="51">
        <f>SUM(C14:C14)</f>
        <v>0</v>
      </c>
      <c r="D15" s="51">
        <f>SUM(D14:D14)</f>
        <v>0</v>
      </c>
      <c r="E15" s="51">
        <f>SUM(E14:E14)</f>
        <v>0</v>
      </c>
      <c r="F15" s="51">
        <f>SUM(F14:F14)</f>
        <v>0</v>
      </c>
      <c r="G15" s="51">
        <f>SUM(G14:G14)</f>
        <v>0</v>
      </c>
      <c r="H15" s="51"/>
      <c r="I15" s="51"/>
    </row>
    <row r="17" spans="1:9" x14ac:dyDescent="0.2">
      <c r="A17" s="35" t="s">
        <v>246</v>
      </c>
      <c r="B17" s="34"/>
      <c r="E17" s="87"/>
      <c r="F17" s="87"/>
      <c r="I17" s="89" t="s">
        <v>233</v>
      </c>
    </row>
    <row r="18" spans="1:9" x14ac:dyDescent="0.2">
      <c r="A18" s="88"/>
      <c r="B18" s="88"/>
      <c r="C18" s="87"/>
      <c r="D18" s="87"/>
      <c r="E18" s="87"/>
      <c r="F18" s="87"/>
    </row>
    <row r="19" spans="1:9" x14ac:dyDescent="0.2">
      <c r="A19" s="30" t="s">
        <v>102</v>
      </c>
      <c r="B19" s="29" t="s">
        <v>101</v>
      </c>
      <c r="C19" s="86" t="s">
        <v>232</v>
      </c>
      <c r="D19" s="86" t="s">
        <v>231</v>
      </c>
      <c r="E19" s="86" t="s">
        <v>230</v>
      </c>
      <c r="F19" s="86" t="s">
        <v>229</v>
      </c>
      <c r="G19" s="85" t="s">
        <v>228</v>
      </c>
      <c r="H19" s="29" t="s">
        <v>227</v>
      </c>
      <c r="I19" s="29" t="s">
        <v>226</v>
      </c>
    </row>
    <row r="20" spans="1:9" x14ac:dyDescent="0.2">
      <c r="A20" s="25"/>
      <c r="B20" s="1225" t="s">
        <v>13593</v>
      </c>
      <c r="C20" s="24"/>
      <c r="D20" s="83"/>
      <c r="E20" s="83"/>
      <c r="F20" s="83"/>
      <c r="G20" s="83"/>
      <c r="H20" s="82"/>
      <c r="I20" s="82"/>
    </row>
    <row r="21" spans="1:9" x14ac:dyDescent="0.2">
      <c r="A21" s="81"/>
      <c r="B21" s="81" t="s">
        <v>245</v>
      </c>
      <c r="C21" s="51">
        <f>SUM(C20:C20)</f>
        <v>0</v>
      </c>
      <c r="D21" s="51">
        <f>SUM(D20:D20)</f>
        <v>0</v>
      </c>
      <c r="E21" s="51">
        <f>SUM(E20:E20)</f>
        <v>0</v>
      </c>
      <c r="F21" s="51">
        <f>SUM(F20:F20)</f>
        <v>0</v>
      </c>
      <c r="G21" s="51">
        <f>SUM(G20:G20)</f>
        <v>0</v>
      </c>
      <c r="H21" s="51"/>
      <c r="I21" s="51"/>
    </row>
    <row r="23" spans="1:9" x14ac:dyDescent="0.2">
      <c r="A23" s="35" t="s">
        <v>244</v>
      </c>
      <c r="B23" s="34"/>
      <c r="E23" s="87"/>
      <c r="F23" s="87"/>
      <c r="I23" s="89" t="s">
        <v>233</v>
      </c>
    </row>
    <row r="24" spans="1:9" x14ac:dyDescent="0.2">
      <c r="A24" s="88"/>
      <c r="B24" s="88"/>
      <c r="C24" s="87"/>
      <c r="D24" s="87"/>
      <c r="E24" s="87"/>
      <c r="F24" s="87"/>
    </row>
    <row r="25" spans="1:9" x14ac:dyDescent="0.2">
      <c r="A25" s="30" t="s">
        <v>102</v>
      </c>
      <c r="B25" s="29" t="s">
        <v>101</v>
      </c>
      <c r="C25" s="86" t="s">
        <v>232</v>
      </c>
      <c r="D25" s="86" t="s">
        <v>231</v>
      </c>
      <c r="E25" s="86" t="s">
        <v>230</v>
      </c>
      <c r="F25" s="86" t="s">
        <v>229</v>
      </c>
      <c r="G25" s="85" t="s">
        <v>228</v>
      </c>
      <c r="H25" s="29" t="s">
        <v>227</v>
      </c>
      <c r="I25" s="29" t="s">
        <v>226</v>
      </c>
    </row>
    <row r="26" spans="1:9" x14ac:dyDescent="0.2">
      <c r="A26" s="25"/>
      <c r="B26" s="1225" t="s">
        <v>13593</v>
      </c>
      <c r="C26" s="24"/>
      <c r="D26" s="83"/>
      <c r="E26" s="83"/>
      <c r="F26" s="83"/>
      <c r="G26" s="83"/>
      <c r="H26" s="82"/>
      <c r="I26" s="82"/>
    </row>
    <row r="27" spans="1:9" x14ac:dyDescent="0.2">
      <c r="A27" s="81"/>
      <c r="B27" s="81" t="s">
        <v>243</v>
      </c>
      <c r="C27" s="51">
        <f>SUM(C26:C26)</f>
        <v>0</v>
      </c>
      <c r="D27" s="51">
        <f>SUM(D26:D26)</f>
        <v>0</v>
      </c>
      <c r="E27" s="51">
        <f>SUM(E26:E26)</f>
        <v>0</v>
      </c>
      <c r="F27" s="51">
        <f>SUM(F26:F26)</f>
        <v>0</v>
      </c>
      <c r="G27" s="51">
        <f>SUM(G26:G26)</f>
        <v>0</v>
      </c>
      <c r="H27" s="51"/>
      <c r="I27" s="51"/>
    </row>
    <row r="30" spans="1:9" x14ac:dyDescent="0.2">
      <c r="A30" s="35" t="s">
        <v>242</v>
      </c>
      <c r="B30" s="34"/>
      <c r="C30" s="87"/>
      <c r="D30" s="87"/>
      <c r="E30" s="87"/>
      <c r="F30" s="87"/>
    </row>
    <row r="31" spans="1:9" x14ac:dyDescent="0.2">
      <c r="A31" s="88"/>
      <c r="B31" s="88"/>
      <c r="C31" s="87"/>
      <c r="D31" s="87"/>
      <c r="E31" s="87"/>
      <c r="F31" s="87"/>
    </row>
    <row r="32" spans="1:9" x14ac:dyDescent="0.2">
      <c r="A32" s="30" t="s">
        <v>102</v>
      </c>
      <c r="B32" s="29" t="s">
        <v>101</v>
      </c>
      <c r="C32" s="86" t="s">
        <v>232</v>
      </c>
      <c r="D32" s="86" t="s">
        <v>231</v>
      </c>
      <c r="E32" s="86" t="s">
        <v>230</v>
      </c>
      <c r="F32" s="86" t="s">
        <v>229</v>
      </c>
      <c r="G32" s="85" t="s">
        <v>228</v>
      </c>
      <c r="H32" s="29" t="s">
        <v>227</v>
      </c>
      <c r="I32" s="29" t="s">
        <v>226</v>
      </c>
    </row>
    <row r="33" spans="1:11" x14ac:dyDescent="0.2">
      <c r="A33" s="25"/>
      <c r="B33" s="1225" t="s">
        <v>13593</v>
      </c>
      <c r="C33" s="24"/>
      <c r="D33" s="83"/>
      <c r="E33" s="83"/>
      <c r="F33" s="83"/>
      <c r="G33" s="83"/>
      <c r="H33" s="82"/>
      <c r="I33" s="82"/>
    </row>
    <row r="34" spans="1:11" x14ac:dyDescent="0.2">
      <c r="A34" s="81"/>
      <c r="B34" s="81" t="s">
        <v>241</v>
      </c>
      <c r="C34" s="51">
        <f>SUM(C33:C33)</f>
        <v>0</v>
      </c>
      <c r="D34" s="51">
        <f>SUM(D33:D33)</f>
        <v>0</v>
      </c>
      <c r="E34" s="51">
        <f>SUM(E33:E33)</f>
        <v>0</v>
      </c>
      <c r="F34" s="51">
        <f>SUM(F33:F33)</f>
        <v>0</v>
      </c>
      <c r="G34" s="51">
        <f>SUM(G33:G33)</f>
        <v>0</v>
      </c>
      <c r="H34" s="51"/>
      <c r="I34" s="51"/>
    </row>
    <row r="36" spans="1:11" x14ac:dyDescent="0.2">
      <c r="A36" s="35" t="s">
        <v>240</v>
      </c>
      <c r="B36" s="34"/>
      <c r="C36" s="90"/>
      <c r="E36" s="87"/>
      <c r="F36" s="87"/>
      <c r="I36" s="89" t="s">
        <v>233</v>
      </c>
    </row>
    <row r="37" spans="1:11" x14ac:dyDescent="0.2">
      <c r="A37" s="88"/>
      <c r="B37" s="88"/>
      <c r="C37" s="87"/>
      <c r="D37" s="87"/>
      <c r="E37" s="87"/>
      <c r="F37" s="87"/>
    </row>
    <row r="38" spans="1:11" x14ac:dyDescent="0.2">
      <c r="A38" s="30" t="s">
        <v>102</v>
      </c>
      <c r="B38" s="29" t="s">
        <v>101</v>
      </c>
      <c r="C38" s="86" t="s">
        <v>232</v>
      </c>
      <c r="D38" s="86" t="s">
        <v>231</v>
      </c>
      <c r="E38" s="86" t="s">
        <v>230</v>
      </c>
      <c r="F38" s="86" t="s">
        <v>229</v>
      </c>
      <c r="G38" s="85" t="s">
        <v>228</v>
      </c>
      <c r="H38" s="29" t="s">
        <v>227</v>
      </c>
      <c r="I38" s="29" t="s">
        <v>226</v>
      </c>
    </row>
    <row r="39" spans="1:11" x14ac:dyDescent="0.2">
      <c r="A39" s="25"/>
      <c r="B39" s="1225" t="s">
        <v>13593</v>
      </c>
      <c r="C39" s="24"/>
      <c r="D39" s="83"/>
      <c r="E39" s="83"/>
      <c r="F39" s="83"/>
      <c r="G39" s="83"/>
      <c r="H39" s="82"/>
      <c r="I39" s="82"/>
    </row>
    <row r="40" spans="1:11" x14ac:dyDescent="0.2">
      <c r="A40" s="81"/>
      <c r="B40" s="81" t="s">
        <v>239</v>
      </c>
      <c r="C40" s="51">
        <f>SUM(C39:C39)</f>
        <v>0</v>
      </c>
      <c r="D40" s="51">
        <f>SUM(D39:D39)</f>
        <v>0</v>
      </c>
      <c r="E40" s="51">
        <f>SUM(E39:E39)</f>
        <v>0</v>
      </c>
      <c r="F40" s="51">
        <f>SUM(F39:F39)</f>
        <v>0</v>
      </c>
      <c r="G40" s="51">
        <f>SUM(G39:G39)</f>
        <v>0</v>
      </c>
      <c r="H40" s="51"/>
      <c r="I40" s="51"/>
      <c r="K40" s="31"/>
    </row>
    <row r="42" spans="1:11" x14ac:dyDescent="0.2">
      <c r="A42" s="35" t="s">
        <v>238</v>
      </c>
      <c r="B42" s="34"/>
      <c r="E42" s="87"/>
      <c r="F42" s="87"/>
      <c r="I42" s="89" t="s">
        <v>233</v>
      </c>
    </row>
    <row r="43" spans="1:11" x14ac:dyDescent="0.2">
      <c r="A43" s="88"/>
      <c r="B43" s="88"/>
      <c r="C43" s="87"/>
      <c r="D43" s="87"/>
      <c r="E43" s="87"/>
      <c r="F43" s="87"/>
    </row>
    <row r="44" spans="1:11" x14ac:dyDescent="0.2">
      <c r="A44" s="30" t="s">
        <v>102</v>
      </c>
      <c r="B44" s="29" t="s">
        <v>101</v>
      </c>
      <c r="C44" s="86" t="s">
        <v>232</v>
      </c>
      <c r="D44" s="86" t="s">
        <v>231</v>
      </c>
      <c r="E44" s="86" t="s">
        <v>230</v>
      </c>
      <c r="F44" s="86" t="s">
        <v>229</v>
      </c>
      <c r="G44" s="85" t="s">
        <v>228</v>
      </c>
      <c r="H44" s="29" t="s">
        <v>227</v>
      </c>
      <c r="I44" s="29" t="s">
        <v>226</v>
      </c>
    </row>
    <row r="45" spans="1:11" x14ac:dyDescent="0.2">
      <c r="A45" s="25"/>
      <c r="B45" s="1225" t="s">
        <v>13593</v>
      </c>
      <c r="C45" s="24"/>
      <c r="D45" s="83"/>
      <c r="E45" s="83"/>
      <c r="F45" s="83"/>
      <c r="G45" s="83"/>
      <c r="H45" s="82"/>
      <c r="I45" s="82"/>
    </row>
    <row r="46" spans="1:11" x14ac:dyDescent="0.2">
      <c r="A46" s="81"/>
      <c r="B46" s="81" t="s">
        <v>237</v>
      </c>
      <c r="C46" s="51">
        <f>SUM(C45:C45)</f>
        <v>0</v>
      </c>
      <c r="D46" s="51">
        <f>SUM(D45:D45)</f>
        <v>0</v>
      </c>
      <c r="E46" s="51">
        <f>SUM(E45:E45)</f>
        <v>0</v>
      </c>
      <c r="F46" s="51">
        <f>SUM(F45:F45)</f>
        <v>0</v>
      </c>
      <c r="G46" s="51">
        <f>SUM(G45:G45)</f>
        <v>0</v>
      </c>
      <c r="H46" s="51"/>
      <c r="I46" s="51"/>
    </row>
    <row r="48" spans="1:11" x14ac:dyDescent="0.2">
      <c r="A48" s="35" t="s">
        <v>236</v>
      </c>
      <c r="B48" s="34"/>
      <c r="E48" s="87"/>
      <c r="F48" s="87"/>
      <c r="I48" s="89" t="s">
        <v>233</v>
      </c>
    </row>
    <row r="49" spans="1:11" x14ac:dyDescent="0.2">
      <c r="A49" s="88"/>
      <c r="B49" s="88"/>
      <c r="C49" s="87"/>
      <c r="D49" s="87"/>
      <c r="E49" s="87"/>
      <c r="F49" s="87"/>
    </row>
    <row r="50" spans="1:11" x14ac:dyDescent="0.2">
      <c r="A50" s="30" t="s">
        <v>102</v>
      </c>
      <c r="B50" s="29" t="s">
        <v>101</v>
      </c>
      <c r="C50" s="86" t="s">
        <v>232</v>
      </c>
      <c r="D50" s="86" t="s">
        <v>231</v>
      </c>
      <c r="E50" s="86" t="s">
        <v>230</v>
      </c>
      <c r="F50" s="86" t="s">
        <v>229</v>
      </c>
      <c r="G50" s="85" t="s">
        <v>228</v>
      </c>
      <c r="H50" s="29" t="s">
        <v>227</v>
      </c>
      <c r="I50" s="29" t="s">
        <v>226</v>
      </c>
    </row>
    <row r="51" spans="1:11" x14ac:dyDescent="0.2">
      <c r="A51" s="25"/>
      <c r="B51" s="1225" t="s">
        <v>13593</v>
      </c>
      <c r="C51" s="24"/>
      <c r="D51" s="83"/>
      <c r="E51" s="83"/>
      <c r="F51" s="83"/>
      <c r="G51" s="83"/>
      <c r="H51" s="82"/>
      <c r="I51" s="82"/>
      <c r="K51" s="31"/>
    </row>
    <row r="52" spans="1:11" x14ac:dyDescent="0.2">
      <c r="A52" s="81"/>
      <c r="B52" s="81" t="s">
        <v>235</v>
      </c>
      <c r="C52" s="51">
        <f>SUM(C51:C51)</f>
        <v>0</v>
      </c>
      <c r="D52" s="51">
        <f>SUM(D51:D51)</f>
        <v>0</v>
      </c>
      <c r="E52" s="51">
        <f>SUM(E51:E51)</f>
        <v>0</v>
      </c>
      <c r="F52" s="51">
        <f>SUM(F51:F51)</f>
        <v>0</v>
      </c>
      <c r="G52" s="51">
        <f>SUM(G51:G51)</f>
        <v>0</v>
      </c>
      <c r="H52" s="51"/>
      <c r="I52" s="51"/>
    </row>
    <row r="54" spans="1:11" x14ac:dyDescent="0.2">
      <c r="A54" s="35" t="s">
        <v>234</v>
      </c>
      <c r="B54" s="34"/>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c r="D57" s="83"/>
      <c r="E57" s="83"/>
      <c r="F57" s="83"/>
      <c r="G57" s="83"/>
      <c r="H57" s="82"/>
      <c r="I57" s="82"/>
    </row>
    <row r="58" spans="1:11" x14ac:dyDescent="0.2">
      <c r="A58" s="81"/>
      <c r="B58" s="81" t="s">
        <v>219</v>
      </c>
      <c r="C58" s="51">
        <f>SUM(C57:C57)</f>
        <v>0</v>
      </c>
      <c r="D58" s="51">
        <f>SUM(D57:D57)</f>
        <v>0</v>
      </c>
      <c r="E58" s="51">
        <f>SUM(E57:E57)</f>
        <v>0</v>
      </c>
      <c r="F58" s="51">
        <f>SUM(F57:F57)</f>
        <v>0</v>
      </c>
      <c r="G58" s="51">
        <f>SUM(G57:G57)</f>
        <v>0</v>
      </c>
      <c r="H58" s="51"/>
      <c r="I58" s="51"/>
    </row>
    <row r="139" spans="1:11" x14ac:dyDescent="0.2">
      <c r="A139" s="79"/>
      <c r="B139" s="79"/>
      <c r="C139" s="80"/>
      <c r="D139" s="80"/>
      <c r="E139" s="80"/>
      <c r="F139" s="80"/>
      <c r="G139" s="80"/>
      <c r="H139" s="79"/>
    </row>
    <row r="140" spans="1:11" x14ac:dyDescent="0.2">
      <c r="A140" s="78"/>
      <c r="B140" s="77"/>
    </row>
    <row r="141" spans="1:11" x14ac:dyDescent="0.2">
      <c r="A141" s="78"/>
      <c r="B141" s="77"/>
    </row>
    <row r="142" spans="1:11" x14ac:dyDescent="0.2">
      <c r="A142" s="78"/>
      <c r="B142" s="77"/>
    </row>
    <row r="143" spans="1:11" x14ac:dyDescent="0.2">
      <c r="A143" s="78"/>
      <c r="B143" s="77"/>
    </row>
    <row r="144" spans="1:11" s="31" customFormat="1" x14ac:dyDescent="0.2">
      <c r="A144" s="78"/>
      <c r="B144" s="77"/>
      <c r="H144" s="1231"/>
      <c r="I144" s="1231"/>
      <c r="J144" s="1231"/>
      <c r="K144" s="1231"/>
    </row>
  </sheetData>
  <dataValidations count="9">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3 A19 A25 A32 A38 A44 A50 A56"/>
    <dataValidation allowBlank="1" showInputMessage="1" showErrorMessage="1" prompt="Saldo final del periodo de la información financiera trimestral presentada, el cual debe coincidir con la suma de las columnas de 90, 180, 365 y más de 365 días." sqref="C7 C13 C19 C25 C32 C38 C44 C50 C56"/>
    <dataValidation allowBlank="1" showInputMessage="1" showErrorMessage="1" prompt="Corresponde al nombre o descripción de la cuenta de acuerdo al Plan de Cuentas emitido por el CONAC." sqref="B7 B13 B32 B38 B44 B50 B56 B19 B25"/>
    <dataValidation allowBlank="1" showInputMessage="1" showErrorMessage="1" prompt="Importe de la cuentas por cobrar con fecha de vencimiento de 1 a 90 días." sqref="D7 D13 D32 D38 D44 D50 D56 D19 D25"/>
    <dataValidation allowBlank="1" showInputMessage="1" showErrorMessage="1" prompt="Importe de la cuentas por cobrar con fecha de vencimiento de 91 a 180 días." sqref="E7 E13 E32 E38 E44 E50 E56 E19 E25"/>
    <dataValidation allowBlank="1" showInputMessage="1" showErrorMessage="1" prompt="Importe de la cuentas por cobrar con fecha de vencimiento de 181 a 365 días." sqref="F7 F13 F32 F38 F44 F50 F56 F19 F25"/>
    <dataValidation allowBlank="1" showInputMessage="1" showErrorMessage="1" prompt="Importe de la cuentas por cobrar con vencimiento mayor a 365 días." sqref="G7 G13 G32 G38 G44 G50 G56 G19 G25"/>
    <dataValidation allowBlank="1" showInputMessage="1" showErrorMessage="1" prompt="Informar sobre caraterísticas cualitativas de la cuenta, ejemplo: acciones implementadas para su recuperación, causas de la demora en su recuperación." sqref="H7 H13 H32 H38 H44 H50 H56 H19 H25"/>
    <dataValidation allowBlank="1" showInputMessage="1" showErrorMessage="1" prompt="Indicar si el deudor ya sobrepasó el plazo estipulado para pago, 90, 180 o 365 días." sqref="I7 I13 I32 I38 I44 I50 I56 I19 I25"/>
  </dataValidations>
  <pageMargins left="0.7" right="0.7" top="0.75" bottom="0.75" header="0.3" footer="0.3"/>
  <pageSetup scale="60" orientation="landscape"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Normal="100" zoomScaleSheetLayoutView="100" workbookViewId="0">
      <selection activeCell="B13" sqref="B13"/>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4" width="17.6640625" style="1231" customWidth="1"/>
    <col min="5" max="16384" width="11.44140625" style="1231"/>
  </cols>
  <sheetData>
    <row r="1" spans="1:4" x14ac:dyDescent="0.2">
      <c r="A1" s="57" t="s">
        <v>115</v>
      </c>
      <c r="B1" s="57"/>
      <c r="D1" s="61"/>
    </row>
    <row r="2" spans="1:4" x14ac:dyDescent="0.2">
      <c r="A2" s="57" t="s">
        <v>114</v>
      </c>
      <c r="B2" s="57"/>
    </row>
    <row r="4" spans="1:4" s="71" customFormat="1" ht="11.25" customHeight="1" x14ac:dyDescent="0.2">
      <c r="A4" s="74" t="s">
        <v>284</v>
      </c>
      <c r="B4" s="1231"/>
      <c r="C4" s="110"/>
      <c r="D4" s="109" t="s">
        <v>281</v>
      </c>
    </row>
    <row r="5" spans="1:4" x14ac:dyDescent="0.2">
      <c r="A5" s="108"/>
      <c r="B5" s="108"/>
      <c r="C5" s="107"/>
      <c r="D5" s="106"/>
    </row>
    <row r="6" spans="1:4" ht="15" customHeight="1" x14ac:dyDescent="0.2">
      <c r="A6" s="30" t="s">
        <v>102</v>
      </c>
      <c r="B6" s="29" t="s">
        <v>101</v>
      </c>
      <c r="C6" s="69" t="s">
        <v>100</v>
      </c>
      <c r="D6" s="105" t="s">
        <v>280</v>
      </c>
    </row>
    <row r="7" spans="1:4" x14ac:dyDescent="0.2">
      <c r="A7" s="25"/>
      <c r="B7" s="1225" t="s">
        <v>13593</v>
      </c>
      <c r="C7" s="83"/>
      <c r="D7" s="82"/>
    </row>
    <row r="8" spans="1:4" x14ac:dyDescent="0.2">
      <c r="A8" s="111"/>
      <c r="B8" s="111" t="s">
        <v>283</v>
      </c>
      <c r="C8" s="20">
        <f>SUM(C7:C7)</f>
        <v>0</v>
      </c>
      <c r="D8" s="104"/>
    </row>
    <row r="9" spans="1:4" x14ac:dyDescent="0.2">
      <c r="A9" s="37"/>
      <c r="B9" s="37"/>
      <c r="C9" s="36"/>
      <c r="D9" s="37"/>
    </row>
    <row r="10" spans="1:4" s="71" customFormat="1" ht="11.25" customHeight="1" x14ac:dyDescent="0.2">
      <c r="A10" s="74" t="s">
        <v>282</v>
      </c>
      <c r="B10" s="37"/>
      <c r="C10" s="110"/>
      <c r="D10" s="109" t="s">
        <v>281</v>
      </c>
    </row>
    <row r="11" spans="1:4" x14ac:dyDescent="0.2">
      <c r="A11" s="108"/>
      <c r="B11" s="108"/>
      <c r="C11" s="107"/>
      <c r="D11" s="106"/>
    </row>
    <row r="12" spans="1:4" ht="15" customHeight="1" x14ac:dyDescent="0.2">
      <c r="A12" s="30" t="s">
        <v>102</v>
      </c>
      <c r="B12" s="29" t="s">
        <v>101</v>
      </c>
      <c r="C12" s="69" t="s">
        <v>100</v>
      </c>
      <c r="D12" s="105" t="s">
        <v>280</v>
      </c>
    </row>
    <row r="13" spans="1:4" x14ac:dyDescent="0.2">
      <c r="A13" s="43"/>
      <c r="B13" s="1225" t="s">
        <v>13593</v>
      </c>
      <c r="C13" s="83"/>
      <c r="D13" s="82"/>
    </row>
    <row r="14" spans="1:4" x14ac:dyDescent="0.2">
      <c r="A14" s="63"/>
      <c r="B14" s="63" t="s">
        <v>279</v>
      </c>
      <c r="C14" s="39">
        <f>SUM(C13:C13)</f>
        <v>0</v>
      </c>
      <c r="D14" s="104"/>
    </row>
    <row r="16" spans="1:4" x14ac:dyDescent="0.2">
      <c r="B16" s="1231" t="str">
        <f>+UPPER(B9)</f>
        <v/>
      </c>
    </row>
  </sheetData>
  <dataValidations count="5">
    <dataValidation allowBlank="1" showInputMessage="1" showErrorMessage="1" prompt="Corresponde al número de la cuenta de acuerdo al Plan de Cuentas emitido por el CONAC." sqref="A6 A12"/>
    <dataValidation allowBlank="1" showInputMessage="1" showErrorMessage="1" prompt="Saldo final del periodo que corresponde a la cuenta pública presentada (trimestral: 1er, 2do, 3ro. o 4to.)." sqref="C6 C12"/>
    <dataValidation allowBlank="1" showInputMessage="1" showErrorMessage="1" prompt="Método de valuación aplicados." sqref="D12"/>
    <dataValidation allowBlank="1" showInputMessage="1" showErrorMessage="1" prompt="Corresponde al nombre o descripción de la cuenta de acuerdo al Plan de Cuentas emitido por el CONAC." sqref="B6 B12"/>
    <dataValidation allowBlank="1" showInputMessage="1" showErrorMessage="1" prompt="Sistema de costeo y método de valuación aplicados a los inventarios (UEPS, PROMEDIO, etc.)" sqref="D6"/>
  </dataValidations>
  <pageMargins left="0.70866141732283472" right="0.70866141732283472" top="0.74803149606299213" bottom="0.74803149606299213" header="0.31496062992125984" footer="0.31496062992125984"/>
  <pageSetup scale="76"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Normal="100" zoomScaleSheetLayoutView="100" workbookViewId="0">
      <selection activeCell="B7" sqref="B7"/>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7" width="22.6640625" style="1231" customWidth="1"/>
    <col min="8" max="16384" width="11.44140625" style="123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4" spans="1:7" ht="11.25" customHeight="1" x14ac:dyDescent="0.2">
      <c r="A4" s="35" t="s">
        <v>290</v>
      </c>
      <c r="B4" s="35"/>
      <c r="G4" s="1227" t="s">
        <v>289</v>
      </c>
    </row>
    <row r="5" spans="1:7" x14ac:dyDescent="0.2">
      <c r="A5" s="1229"/>
      <c r="B5" s="1229"/>
      <c r="C5" s="115"/>
      <c r="D5" s="1229"/>
      <c r="E5" s="1229"/>
      <c r="F5" s="1229"/>
      <c r="G5" s="1229"/>
    </row>
    <row r="6" spans="1:7" ht="15" customHeight="1" x14ac:dyDescent="0.2">
      <c r="A6" s="30" t="s">
        <v>102</v>
      </c>
      <c r="B6" s="29" t="s">
        <v>101</v>
      </c>
      <c r="C6" s="27" t="s">
        <v>100</v>
      </c>
      <c r="D6" s="28" t="s">
        <v>99</v>
      </c>
      <c r="E6" s="28" t="s">
        <v>288</v>
      </c>
      <c r="F6" s="29" t="s">
        <v>287</v>
      </c>
      <c r="G6" s="29" t="s">
        <v>286</v>
      </c>
    </row>
    <row r="7" spans="1:7" x14ac:dyDescent="0.2">
      <c r="A7" s="56"/>
      <c r="B7" s="1225" t="s">
        <v>13593</v>
      </c>
      <c r="C7" s="24"/>
      <c r="D7" s="113"/>
      <c r="E7" s="112"/>
      <c r="F7" s="56"/>
      <c r="G7" s="56"/>
    </row>
    <row r="8" spans="1:7" x14ac:dyDescent="0.2">
      <c r="A8" s="81"/>
      <c r="B8" s="81" t="s">
        <v>285</v>
      </c>
      <c r="C8" s="51">
        <f>SUM(C7:C7)</f>
        <v>0</v>
      </c>
      <c r="D8" s="81"/>
      <c r="E8" s="81"/>
      <c r="F8" s="81"/>
      <c r="G8" s="81"/>
    </row>
  </sheetData>
  <dataValidations count="7">
    <dataValidation allowBlank="1" showInputMessage="1" showErrorMessage="1" prompt="Corresponde al número de la cuenta de acuerdo al Plan de Cuentas emitido por el CONAC." sqref="A6"/>
    <dataValidation allowBlank="1" showInputMessage="1" showErrorMessage="1" prompt="Tipo de fideicomiso(s) que tiene la entidad derivado de los recursos asignados (Art. 32 LGCG.). Puede ser de: Administración, Inversión." sqref="D6"/>
    <dataValidation allowBlank="1" showInputMessage="1" showErrorMessage="1" prompt="Saldo final del importe fideicomitido del ente público del periodo que corresponde la cuenta pública presentada trimestral: 1er, 2do, 3ro. o 4to.)." sqref="C6"/>
    <dataValidation allowBlank="1" showInputMessage="1" showErrorMessage="1" prompt="Corresponde al nombre o descripción de la cuenta de acuerdo al Plan de Cuentas emitido por el CONAC." sqref="B6"/>
    <dataValidation allowBlank="1" showInputMessage="1" showErrorMessage="1" prompt="Caracterisiticas relevantes que tengan impacto financiero o situación de riesgo. Ejemplo: Becas a fondo perdido." sqref="E6"/>
    <dataValidation allowBlank="1" showInputMessage="1" showErrorMessage="1" prompt="Nombre con el que se identifica el fideicomiso." sqref="F6"/>
    <dataValidation allowBlank="1" showInputMessage="1" showErrorMessage="1" prompt="Razón de existencia/fin del fideicomiso." sqref="G6"/>
  </dataValidations>
  <pageMargins left="0.7" right="0.7" top="0.75" bottom="0.75" header="0.3" footer="0.3"/>
  <pageSetup scale="71" orientation="landscape"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zoomScaleSheetLayoutView="100" workbookViewId="0">
      <selection activeCell="B7" sqref="B7"/>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16384" width="11.44140625" style="1231"/>
  </cols>
  <sheetData>
    <row r="1" spans="1:5" x14ac:dyDescent="0.2">
      <c r="A1" s="57" t="s">
        <v>115</v>
      </c>
      <c r="B1" s="57"/>
      <c r="C1" s="58"/>
      <c r="D1" s="57"/>
      <c r="E1" s="61"/>
    </row>
    <row r="2" spans="1:5" x14ac:dyDescent="0.2">
      <c r="A2" s="57" t="s">
        <v>114</v>
      </c>
      <c r="B2" s="57"/>
      <c r="C2" s="58"/>
      <c r="D2" s="57"/>
      <c r="E2" s="57"/>
    </row>
    <row r="4" spans="1:5" ht="11.25" customHeight="1" x14ac:dyDescent="0.2">
      <c r="A4" s="35" t="s">
        <v>294</v>
      </c>
      <c r="B4" s="35"/>
      <c r="E4" s="1227" t="s">
        <v>293</v>
      </c>
    </row>
    <row r="5" spans="1:5" x14ac:dyDescent="0.2">
      <c r="A5" s="1229"/>
      <c r="B5" s="1229"/>
      <c r="C5" s="115"/>
      <c r="D5" s="1229"/>
      <c r="E5" s="1229"/>
    </row>
    <row r="6" spans="1:5" ht="15" customHeight="1" x14ac:dyDescent="0.2">
      <c r="A6" s="30" t="s">
        <v>102</v>
      </c>
      <c r="B6" s="29" t="s">
        <v>101</v>
      </c>
      <c r="C6" s="69" t="s">
        <v>100</v>
      </c>
      <c r="D6" s="28" t="s">
        <v>99</v>
      </c>
      <c r="E6" s="29" t="s">
        <v>292</v>
      </c>
    </row>
    <row r="7" spans="1:5" ht="11.25" customHeight="1" x14ac:dyDescent="0.2">
      <c r="A7" s="113"/>
      <c r="B7" s="1225" t="s">
        <v>13593</v>
      </c>
      <c r="C7" s="64"/>
      <c r="D7" s="113"/>
      <c r="E7" s="113"/>
    </row>
    <row r="8" spans="1:5" x14ac:dyDescent="0.2">
      <c r="A8" s="63"/>
      <c r="B8" s="63" t="s">
        <v>291</v>
      </c>
      <c r="C8" s="62">
        <f>SUM(C7:C7)</f>
        <v>0</v>
      </c>
      <c r="D8" s="63"/>
      <c r="E8" s="63"/>
    </row>
  </sheetData>
  <dataValidations count="5">
    <dataValidation allowBlank="1" showInputMessage="1" showErrorMessage="1" prompt="Corresponde al número de la cuenta de acuerdo al Plan de Cuentas emitido por el CONAC." sqref="A6"/>
    <dataValidation allowBlank="1" showInputMessage="1" showErrorMessage="1" prompt="Saldo final del periodo que corresponde a la cuenta pública presentada (trimestral: 1er, 2do, 3ro. o 4to.)." sqref="C6"/>
    <dataValidation allowBlank="1" showInputMessage="1" showErrorMessage="1" prompt="Tipo de Participaciones y Aportaciones de capital que tiene la entidad. Ejemplo: ordinarias, preferentes, serie A, B, C." sqref="D6"/>
    <dataValidation allowBlank="1" showInputMessage="1" showErrorMessage="1" prompt="Corresponde al nombre o descripción de la cuenta de acuerdo al Plan de Cuentas emitido por el CONAC." sqref="B6"/>
    <dataValidation allowBlank="1" showInputMessage="1" showErrorMessage="1" prompt="Especificar el nombre de la Empresa u Organismo Público Descentralizado al que se realizó la aportación. (organismo público descentralizados)." sqref="E6"/>
  </dataValidations>
  <pageMargins left="0.7" right="0.7" top="0.75" bottom="0.75" header="0.3" footer="0.3"/>
  <pageSetup scale="64"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30" zoomScaleNormal="100" zoomScaleSheetLayoutView="100" workbookViewId="0">
      <selection activeCell="B45" sqref="B45"/>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7" width="17.6640625" style="1231" customWidth="1"/>
    <col min="8" max="8" width="8.6640625" style="1231" customWidth="1"/>
    <col min="9" max="16384" width="11.44140625" style="123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ht="11.25" customHeight="1" x14ac:dyDescent="0.2">
      <c r="A4" s="35" t="s">
        <v>387</v>
      </c>
      <c r="B4" s="35"/>
      <c r="C4" s="121"/>
      <c r="D4" s="121"/>
      <c r="E4" s="121"/>
      <c r="F4" s="89" t="s">
        <v>302</v>
      </c>
    </row>
    <row r="5" spans="1:6" x14ac:dyDescent="0.2">
      <c r="A5" s="129"/>
      <c r="B5" s="129"/>
      <c r="C5" s="121"/>
      <c r="D5" s="128"/>
      <c r="E5" s="128"/>
      <c r="F5" s="127"/>
    </row>
    <row r="6" spans="1:6" ht="15" customHeight="1" x14ac:dyDescent="0.2">
      <c r="A6" s="30" t="s">
        <v>102</v>
      </c>
      <c r="B6" s="29" t="s">
        <v>101</v>
      </c>
      <c r="C6" s="120" t="s">
        <v>301</v>
      </c>
      <c r="D6" s="120" t="s">
        <v>300</v>
      </c>
      <c r="E6" s="120" t="s">
        <v>299</v>
      </c>
      <c r="F6" s="119" t="s">
        <v>298</v>
      </c>
    </row>
    <row r="7" spans="1:6" x14ac:dyDescent="0.2">
      <c r="A7" s="25"/>
      <c r="B7" s="1225" t="s">
        <v>13593</v>
      </c>
      <c r="C7" s="24"/>
      <c r="D7" s="24"/>
      <c r="E7" s="24"/>
      <c r="F7" s="24"/>
    </row>
    <row r="8" spans="1:6" x14ac:dyDescent="0.2">
      <c r="A8" s="81"/>
      <c r="B8" s="81" t="s">
        <v>381</v>
      </c>
      <c r="C8" s="51">
        <f>SUM(C7:C7)</f>
        <v>0</v>
      </c>
      <c r="D8" s="51">
        <f>SUM(D7:D7)</f>
        <v>0</v>
      </c>
      <c r="E8" s="51">
        <f>SUM(E7:E7)</f>
        <v>0</v>
      </c>
      <c r="F8" s="51"/>
    </row>
    <row r="9" spans="1:6" x14ac:dyDescent="0.2">
      <c r="A9" s="37"/>
      <c r="B9" s="37"/>
      <c r="C9" s="36"/>
      <c r="D9" s="36"/>
      <c r="E9" s="36"/>
      <c r="F9" s="37"/>
    </row>
    <row r="10" spans="1:6" x14ac:dyDescent="0.2">
      <c r="A10" s="37"/>
      <c r="B10" s="37"/>
      <c r="C10" s="36"/>
      <c r="D10" s="36"/>
      <c r="E10" s="36"/>
      <c r="F10" s="37"/>
    </row>
    <row r="11" spans="1:6" ht="11.25" customHeight="1" x14ac:dyDescent="0.2">
      <c r="A11" s="35" t="s">
        <v>380</v>
      </c>
      <c r="B11" s="37"/>
      <c r="C11" s="121"/>
      <c r="D11" s="121"/>
      <c r="E11" s="121"/>
      <c r="F11" s="89" t="s">
        <v>302</v>
      </c>
    </row>
    <row r="12" spans="1:6" ht="12.75" customHeight="1" x14ac:dyDescent="0.2">
      <c r="A12" s="108"/>
      <c r="B12" s="108"/>
      <c r="C12" s="33"/>
    </row>
    <row r="13" spans="1:6" ht="15" customHeight="1" x14ac:dyDescent="0.2">
      <c r="A13" s="30" t="s">
        <v>102</v>
      </c>
      <c r="B13" s="29" t="s">
        <v>101</v>
      </c>
      <c r="C13" s="120" t="s">
        <v>301</v>
      </c>
      <c r="D13" s="120" t="s">
        <v>300</v>
      </c>
      <c r="E13" s="120" t="s">
        <v>299</v>
      </c>
      <c r="F13" s="119" t="s">
        <v>298</v>
      </c>
    </row>
    <row r="14" spans="1:6" ht="20.399999999999999" x14ac:dyDescent="0.2">
      <c r="A14" s="885" t="s">
        <v>13599</v>
      </c>
      <c r="B14" s="285" t="s">
        <v>13600</v>
      </c>
      <c r="C14" s="1265">
        <v>377598.56</v>
      </c>
      <c r="D14" s="1265">
        <v>377598.56</v>
      </c>
      <c r="E14" s="1266">
        <f t="shared" ref="E14:E20" si="0">+D14-C14</f>
        <v>0</v>
      </c>
      <c r="F14" s="923" t="s">
        <v>11711</v>
      </c>
    </row>
    <row r="15" spans="1:6" ht="20.399999999999999" x14ac:dyDescent="0.2">
      <c r="A15" s="1267" t="s">
        <v>13601</v>
      </c>
      <c r="B15" s="285" t="s">
        <v>1811</v>
      </c>
      <c r="C15" s="1265">
        <v>45375.72</v>
      </c>
      <c r="D15" s="1265">
        <v>45375.72</v>
      </c>
      <c r="E15" s="1266">
        <f t="shared" si="0"/>
        <v>0</v>
      </c>
      <c r="F15" s="923" t="s">
        <v>11711</v>
      </c>
    </row>
    <row r="16" spans="1:6" ht="20.399999999999999" x14ac:dyDescent="0.2">
      <c r="A16" s="885" t="s">
        <v>13602</v>
      </c>
      <c r="B16" s="285" t="s">
        <v>13603</v>
      </c>
      <c r="C16" s="1265">
        <v>538831.89</v>
      </c>
      <c r="D16" s="1265">
        <v>538831.89</v>
      </c>
      <c r="E16" s="1266">
        <f t="shared" si="0"/>
        <v>0</v>
      </c>
      <c r="F16" s="923" t="s">
        <v>11711</v>
      </c>
    </row>
    <row r="17" spans="1:8" ht="20.399999999999999" x14ac:dyDescent="0.2">
      <c r="A17" s="885" t="s">
        <v>13604</v>
      </c>
      <c r="B17" s="285" t="s">
        <v>13605</v>
      </c>
      <c r="C17" s="1265">
        <v>334714.36</v>
      </c>
      <c r="D17" s="1265">
        <v>334714.36</v>
      </c>
      <c r="E17" s="1266">
        <f t="shared" si="0"/>
        <v>0</v>
      </c>
      <c r="F17" s="923" t="s">
        <v>11711</v>
      </c>
    </row>
    <row r="18" spans="1:8" ht="20.399999999999999" x14ac:dyDescent="0.2">
      <c r="A18" s="885" t="s">
        <v>13606</v>
      </c>
      <c r="B18" s="285" t="s">
        <v>1138</v>
      </c>
      <c r="C18" s="1265">
        <v>1454653.98</v>
      </c>
      <c r="D18" s="1265">
        <v>1454653.98</v>
      </c>
      <c r="E18" s="1266">
        <f t="shared" si="0"/>
        <v>0</v>
      </c>
      <c r="F18" s="923" t="s">
        <v>11711</v>
      </c>
    </row>
    <row r="19" spans="1:8" ht="20.399999999999999" x14ac:dyDescent="0.2">
      <c r="A19" s="885" t="s">
        <v>13607</v>
      </c>
      <c r="B19" s="285" t="s">
        <v>1136</v>
      </c>
      <c r="C19" s="1265">
        <v>401579.74</v>
      </c>
      <c r="D19" s="1265">
        <v>401579.74</v>
      </c>
      <c r="E19" s="1266">
        <f t="shared" si="0"/>
        <v>0</v>
      </c>
      <c r="F19" s="923" t="s">
        <v>11711</v>
      </c>
    </row>
    <row r="20" spans="1:8" ht="20.399999999999999" x14ac:dyDescent="0.2">
      <c r="A20" s="885" t="s">
        <v>13608</v>
      </c>
      <c r="B20" s="923" t="s">
        <v>13609</v>
      </c>
      <c r="C20" s="1265">
        <v>38235.72</v>
      </c>
      <c r="D20" s="1265">
        <v>38235.72</v>
      </c>
      <c r="E20" s="1266">
        <f t="shared" si="0"/>
        <v>0</v>
      </c>
      <c r="F20" s="923" t="s">
        <v>11711</v>
      </c>
    </row>
    <row r="21" spans="1:8" x14ac:dyDescent="0.2">
      <c r="A21" s="81"/>
      <c r="B21" s="81" t="s">
        <v>345</v>
      </c>
      <c r="C21" s="51">
        <f>SUM(C14:C20)</f>
        <v>3190989.97</v>
      </c>
      <c r="D21" s="51">
        <f>SUM(D14:D20)</f>
        <v>3190989.97</v>
      </c>
      <c r="E21" s="51">
        <f>SUM(E14:E20)</f>
        <v>0</v>
      </c>
      <c r="F21" s="51"/>
    </row>
    <row r="22" spans="1:8" s="1232" customFormat="1" x14ac:dyDescent="0.2">
      <c r="A22" s="126"/>
      <c r="B22" s="126"/>
      <c r="C22" s="18"/>
      <c r="D22" s="18"/>
      <c r="E22" s="18"/>
      <c r="F22" s="18"/>
    </row>
    <row r="23" spans="1:8" s="1232" customFormat="1" ht="11.25" customHeight="1" x14ac:dyDescent="0.2">
      <c r="A23" s="35" t="s">
        <v>344</v>
      </c>
      <c r="B23" s="35"/>
      <c r="C23" s="121"/>
      <c r="D23" s="121"/>
      <c r="E23" s="121"/>
      <c r="G23" s="89" t="s">
        <v>302</v>
      </c>
    </row>
    <row r="24" spans="1:8" s="1232" customFormat="1" x14ac:dyDescent="0.2">
      <c r="A24" s="108"/>
      <c r="B24" s="108"/>
      <c r="C24" s="33"/>
      <c r="D24" s="31"/>
      <c r="E24" s="31"/>
      <c r="F24" s="1231"/>
    </row>
    <row r="25" spans="1:8" s="1232" customFormat="1" ht="27.9" customHeight="1" x14ac:dyDescent="0.2">
      <c r="A25" s="30" t="s">
        <v>102</v>
      </c>
      <c r="B25" s="29" t="s">
        <v>101</v>
      </c>
      <c r="C25" s="120" t="s">
        <v>301</v>
      </c>
      <c r="D25" s="120" t="s">
        <v>300</v>
      </c>
      <c r="E25" s="120" t="s">
        <v>299</v>
      </c>
      <c r="F25" s="119" t="s">
        <v>298</v>
      </c>
      <c r="G25" s="119" t="s">
        <v>297</v>
      </c>
      <c r="H25" s="119" t="s">
        <v>296</v>
      </c>
    </row>
    <row r="26" spans="1:8" s="1232" customFormat="1" x14ac:dyDescent="0.2">
      <c r="A26" s="25"/>
      <c r="B26" s="1225" t="s">
        <v>13593</v>
      </c>
      <c r="C26" s="24"/>
      <c r="D26" s="83"/>
      <c r="E26" s="83"/>
      <c r="F26" s="82"/>
      <c r="G26" s="82"/>
      <c r="H26" s="82"/>
    </row>
    <row r="27" spans="1:8" s="1232" customFormat="1" x14ac:dyDescent="0.2">
      <c r="A27" s="81"/>
      <c r="B27" s="81" t="s">
        <v>339</v>
      </c>
      <c r="C27" s="51">
        <f>SUM(C26:C26)</f>
        <v>0</v>
      </c>
      <c r="D27" s="51">
        <f>SUM(D26:D26)</f>
        <v>0</v>
      </c>
      <c r="E27" s="51">
        <f>SUM(E26:E26)</f>
        <v>0</v>
      </c>
      <c r="F27" s="51"/>
      <c r="G27" s="51"/>
      <c r="H27" s="51"/>
    </row>
    <row r="28" spans="1:8" s="1232" customFormat="1" x14ac:dyDescent="0.2">
      <c r="A28" s="125"/>
      <c r="B28" s="125"/>
      <c r="C28" s="124"/>
      <c r="D28" s="124"/>
      <c r="E28" s="124"/>
      <c r="F28" s="18"/>
    </row>
    <row r="29" spans="1:8" x14ac:dyDescent="0.2">
      <c r="A29" s="35" t="s">
        <v>338</v>
      </c>
      <c r="B29" s="35"/>
      <c r="C29" s="121"/>
      <c r="D29" s="121"/>
      <c r="E29" s="121"/>
      <c r="G29" s="89" t="s">
        <v>302</v>
      </c>
    </row>
    <row r="30" spans="1:8" x14ac:dyDescent="0.2">
      <c r="A30" s="108"/>
      <c r="B30" s="108"/>
      <c r="C30" s="33"/>
      <c r="H30" s="31"/>
    </row>
    <row r="31" spans="1:8" ht="27.9" customHeight="1" x14ac:dyDescent="0.2">
      <c r="A31" s="30" t="s">
        <v>102</v>
      </c>
      <c r="B31" s="29" t="s">
        <v>101</v>
      </c>
      <c r="C31" s="120" t="s">
        <v>301</v>
      </c>
      <c r="D31" s="120" t="s">
        <v>300</v>
      </c>
      <c r="E31" s="120" t="s">
        <v>299</v>
      </c>
      <c r="F31" s="119" t="s">
        <v>298</v>
      </c>
      <c r="G31" s="119" t="s">
        <v>297</v>
      </c>
      <c r="H31" s="119" t="s">
        <v>296</v>
      </c>
    </row>
    <row r="32" spans="1:8" x14ac:dyDescent="0.2">
      <c r="A32" s="25"/>
      <c r="B32" s="1225" t="s">
        <v>13593</v>
      </c>
      <c r="C32" s="24"/>
      <c r="D32" s="83"/>
      <c r="E32" s="83"/>
      <c r="F32" s="82"/>
      <c r="G32" s="82"/>
      <c r="H32" s="82"/>
    </row>
    <row r="33" spans="1:8" x14ac:dyDescent="0.2">
      <c r="A33" s="81"/>
      <c r="B33" s="81" t="s">
        <v>337</v>
      </c>
      <c r="C33" s="51">
        <f>SUM(C32:C32)</f>
        <v>0</v>
      </c>
      <c r="D33" s="51">
        <f>SUM(D32:D32)</f>
        <v>0</v>
      </c>
      <c r="E33" s="51">
        <f>SUM(E32:E32)</f>
        <v>0</v>
      </c>
      <c r="F33" s="51"/>
      <c r="G33" s="51"/>
      <c r="H33" s="51"/>
    </row>
    <row r="36" spans="1:8" x14ac:dyDescent="0.2">
      <c r="A36" s="35" t="s">
        <v>336</v>
      </c>
      <c r="B36" s="35"/>
      <c r="C36" s="121"/>
      <c r="D36" s="121"/>
      <c r="E36" s="121"/>
      <c r="G36" s="89" t="s">
        <v>302</v>
      </c>
    </row>
    <row r="37" spans="1:8" x14ac:dyDescent="0.2">
      <c r="A37" s="108"/>
      <c r="B37" s="108"/>
      <c r="C37" s="33"/>
    </row>
    <row r="38" spans="1:8" ht="27.9" customHeight="1" x14ac:dyDescent="0.2">
      <c r="A38" s="30" t="s">
        <v>102</v>
      </c>
      <c r="B38" s="29" t="s">
        <v>101</v>
      </c>
      <c r="C38" s="120" t="s">
        <v>301</v>
      </c>
      <c r="D38" s="120" t="s">
        <v>300</v>
      </c>
      <c r="E38" s="120" t="s">
        <v>299</v>
      </c>
      <c r="F38" s="119" t="s">
        <v>298</v>
      </c>
      <c r="G38" s="119" t="s">
        <v>297</v>
      </c>
      <c r="H38" s="119" t="s">
        <v>296</v>
      </c>
    </row>
    <row r="39" spans="1:8" x14ac:dyDescent="0.2">
      <c r="A39" s="25" t="s">
        <v>13610</v>
      </c>
      <c r="B39" s="82" t="s">
        <v>13611</v>
      </c>
      <c r="C39" s="83">
        <v>-2419411.75</v>
      </c>
      <c r="D39" s="83">
        <v>-2419411.75</v>
      </c>
      <c r="E39" s="83">
        <f>+D39-C39</f>
        <v>0</v>
      </c>
      <c r="F39" s="82" t="s">
        <v>5554</v>
      </c>
      <c r="G39" s="56" t="s">
        <v>10992</v>
      </c>
      <c r="H39" s="56" t="s">
        <v>13612</v>
      </c>
    </row>
    <row r="40" spans="1:8" x14ac:dyDescent="0.2">
      <c r="A40" s="81"/>
      <c r="B40" s="81" t="s">
        <v>304</v>
      </c>
      <c r="C40" s="51">
        <f>SUM(C39:C39)</f>
        <v>-2419411.75</v>
      </c>
      <c r="D40" s="51">
        <f>SUM(D39:D39)</f>
        <v>-2419411.75</v>
      </c>
      <c r="E40" s="51">
        <f>SUM(E39:E39)</f>
        <v>0</v>
      </c>
      <c r="F40" s="51"/>
      <c r="G40" s="51"/>
      <c r="H40" s="51"/>
    </row>
    <row r="42" spans="1:8" x14ac:dyDescent="0.2">
      <c r="A42" s="35" t="s">
        <v>303</v>
      </c>
      <c r="B42" s="35"/>
      <c r="C42" s="121"/>
      <c r="D42" s="121"/>
      <c r="E42" s="121"/>
      <c r="G42" s="89" t="s">
        <v>302</v>
      </c>
    </row>
    <row r="43" spans="1:8" x14ac:dyDescent="0.2">
      <c r="A43" s="108"/>
      <c r="B43" s="108"/>
      <c r="C43" s="33"/>
    </row>
    <row r="44" spans="1:8" ht="27.9" customHeight="1" x14ac:dyDescent="0.2">
      <c r="A44" s="30" t="s">
        <v>102</v>
      </c>
      <c r="B44" s="29" t="s">
        <v>101</v>
      </c>
      <c r="C44" s="120" t="s">
        <v>301</v>
      </c>
      <c r="D44" s="120" t="s">
        <v>300</v>
      </c>
      <c r="E44" s="120" t="s">
        <v>299</v>
      </c>
      <c r="F44" s="119" t="s">
        <v>298</v>
      </c>
      <c r="G44" s="119" t="s">
        <v>297</v>
      </c>
      <c r="H44" s="119" t="s">
        <v>296</v>
      </c>
    </row>
    <row r="45" spans="1:8" x14ac:dyDescent="0.2">
      <c r="A45" s="25"/>
      <c r="B45" s="1225" t="s">
        <v>13593</v>
      </c>
      <c r="C45" s="24"/>
      <c r="D45" s="83"/>
      <c r="E45" s="83"/>
      <c r="F45" s="82"/>
      <c r="G45" s="82"/>
      <c r="H45" s="82"/>
    </row>
    <row r="46" spans="1:8" x14ac:dyDescent="0.2">
      <c r="A46" s="81"/>
      <c r="B46" s="81" t="s">
        <v>295</v>
      </c>
      <c r="C46" s="51">
        <f>SUM(C45:C45)</f>
        <v>0</v>
      </c>
      <c r="D46" s="51">
        <f>SUM(D45:D45)</f>
        <v>0</v>
      </c>
      <c r="E46" s="51">
        <f>SUM(E45:E45)</f>
        <v>0</v>
      </c>
      <c r="F46" s="51"/>
      <c r="G46" s="51"/>
      <c r="H46" s="51"/>
    </row>
  </sheetData>
  <dataValidations count="8">
    <dataValidation allowBlank="1" showInputMessage="1" showErrorMessage="1" prompt="Corresponde al número de la cuenta de acuerdo al Plan de Cuentas emitido por el CONAC (DOF 23/12/2015)." sqref="A6 A13 A25 A31 A38 A44"/>
    <dataValidation allowBlank="1" showInputMessage="1" showErrorMessage="1" prompt="Saldo al 31 de diciembre del año anterior del ejercio que se presenta." sqref="C6 C13 C25 C31 C38 C44"/>
    <dataValidation allowBlank="1" showInputMessage="1" showErrorMessage="1" prompt="Importe final del periodo que corresponde la información financiera trimestral que se presenta." sqref="D6 D13 D25 D31 D38 D44"/>
    <dataValidation allowBlank="1" showInputMessage="1" showErrorMessage="1" prompt="Indicar la tasa de aplicación." sqref="H25 H31 H38 H44"/>
    <dataValidation allowBlank="1" showInputMessage="1" showErrorMessage="1" prompt="Indicar el método de depreciación." sqref="G25 G31 G38 G44"/>
    <dataValidation allowBlank="1" showInputMessage="1" showErrorMessage="1" prompt="Corresponde al nombre o descripción de la cuenta de acuerdo al Plan de Cuentas emitido por el CONAC." sqref="B6 B13 B25 B31 B38 B44"/>
    <dataValidation allowBlank="1" showInputMessage="1" showErrorMessage="1" prompt="Diferencia entre el saldo final y el inicial presentados." sqref="E6 E13 E25 E31 E38 E44"/>
    <dataValidation allowBlank="1" showInputMessage="1" showErrorMessage="1" prompt="Criterio para la aplicación de depreciación: anual, mensual, trimestral, etc." sqref="F6 F13 F44 F31 F38 F25"/>
  </dataValidations>
  <pageMargins left="0.7" right="0.7" top="0.75" bottom="0.75" header="0.3" footer="0.3"/>
  <pageSetup scale="54"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zoomScaleSheetLayoutView="100" workbookViewId="0">
      <selection activeCell="B21" sqref="B21"/>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6" width="17.6640625" style="1231" customWidth="1"/>
    <col min="7" max="16384" width="11.44140625" style="123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1227" t="s">
        <v>396</v>
      </c>
    </row>
    <row r="6" spans="1:6" s="1232"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t="s">
        <v>13613</v>
      </c>
      <c r="B8" s="56" t="s">
        <v>1816</v>
      </c>
      <c r="C8" s="24">
        <v>33635.94</v>
      </c>
      <c r="D8" s="24">
        <v>33635.94</v>
      </c>
      <c r="E8" s="136">
        <v>0</v>
      </c>
      <c r="F8" s="135" t="s">
        <v>5554</v>
      </c>
    </row>
    <row r="9" spans="1:6" x14ac:dyDescent="0.2">
      <c r="A9" s="81"/>
      <c r="B9" s="81" t="s">
        <v>398</v>
      </c>
      <c r="C9" s="51">
        <f>SUM(C8:C8)</f>
        <v>33635.94</v>
      </c>
      <c r="D9" s="51">
        <f>SUM(D8:D8)</f>
        <v>33635.94</v>
      </c>
      <c r="E9" s="51">
        <f>SUM(E8:E8)</f>
        <v>0</v>
      </c>
      <c r="F9" s="81"/>
    </row>
    <row r="10" spans="1:6" x14ac:dyDescent="0.2">
      <c r="A10" s="37"/>
      <c r="B10" s="37"/>
      <c r="C10" s="36"/>
      <c r="D10" s="36"/>
      <c r="E10" s="36"/>
      <c r="F10" s="37"/>
    </row>
    <row r="11" spans="1:6" x14ac:dyDescent="0.2">
      <c r="A11" s="37"/>
      <c r="B11" s="37"/>
      <c r="C11" s="36"/>
      <c r="D11" s="36"/>
      <c r="E11" s="36"/>
      <c r="F11" s="37"/>
    </row>
    <row r="12" spans="1:6" ht="11.25" customHeight="1" x14ac:dyDescent="0.2">
      <c r="A12" s="142" t="s">
        <v>397</v>
      </c>
      <c r="B12" s="141"/>
      <c r="C12" s="140"/>
      <c r="D12" s="140"/>
      <c r="E12" s="140"/>
      <c r="F12" s="1227" t="s">
        <v>396</v>
      </c>
    </row>
    <row r="13" spans="1:6" x14ac:dyDescent="0.2">
      <c r="A13" s="1229"/>
      <c r="B13" s="1229"/>
      <c r="C13" s="115"/>
      <c r="D13" s="115"/>
      <c r="E13" s="115"/>
    </row>
    <row r="14" spans="1:6" ht="15" customHeight="1" x14ac:dyDescent="0.2">
      <c r="A14" s="30" t="s">
        <v>102</v>
      </c>
      <c r="B14" s="29" t="s">
        <v>101</v>
      </c>
      <c r="C14" s="120" t="s">
        <v>301</v>
      </c>
      <c r="D14" s="120" t="s">
        <v>300</v>
      </c>
      <c r="E14" s="120" t="s">
        <v>299</v>
      </c>
      <c r="F14" s="119" t="s">
        <v>298</v>
      </c>
    </row>
    <row r="15" spans="1:6" ht="11.25" customHeight="1" x14ac:dyDescent="0.2">
      <c r="A15" s="25" t="s">
        <v>13614</v>
      </c>
      <c r="B15" s="56" t="s">
        <v>13615</v>
      </c>
      <c r="C15" s="1262">
        <v>-23792.57</v>
      </c>
      <c r="D15" s="1262">
        <v>-23792.57</v>
      </c>
      <c r="E15" s="24">
        <f>+D15-C15</f>
        <v>0</v>
      </c>
      <c r="F15" s="135" t="s">
        <v>5554</v>
      </c>
    </row>
    <row r="16" spans="1:6" x14ac:dyDescent="0.2">
      <c r="A16" s="81"/>
      <c r="B16" s="81" t="s">
        <v>391</v>
      </c>
      <c r="C16" s="51">
        <f>SUM(C15:C15)</f>
        <v>-23792.57</v>
      </c>
      <c r="D16" s="51">
        <f>SUM(D15:D15)</f>
        <v>-23792.57</v>
      </c>
      <c r="E16" s="51">
        <f>SUM(E15:E15)</f>
        <v>0</v>
      </c>
      <c r="F16" s="81"/>
    </row>
    <row r="17" spans="1:6" x14ac:dyDescent="0.2">
      <c r="A17" s="37"/>
      <c r="B17" s="37"/>
      <c r="C17" s="36"/>
      <c r="D17" s="36"/>
      <c r="E17" s="36"/>
      <c r="F17" s="37"/>
    </row>
    <row r="18" spans="1:6" ht="11.25" customHeight="1" x14ac:dyDescent="0.2">
      <c r="A18" s="141" t="s">
        <v>390</v>
      </c>
      <c r="B18" s="37"/>
      <c r="C18" s="137"/>
      <c r="D18" s="137"/>
      <c r="E18" s="121"/>
      <c r="F18" s="89" t="s">
        <v>389</v>
      </c>
    </row>
    <row r="19" spans="1:6" x14ac:dyDescent="0.2">
      <c r="A19" s="108"/>
      <c r="B19" s="108"/>
      <c r="C19" s="33"/>
    </row>
    <row r="20" spans="1:6" ht="15" customHeight="1" x14ac:dyDescent="0.2">
      <c r="A20" s="30" t="s">
        <v>102</v>
      </c>
      <c r="B20" s="29" t="s">
        <v>101</v>
      </c>
      <c r="C20" s="120" t="s">
        <v>301</v>
      </c>
      <c r="D20" s="120" t="s">
        <v>300</v>
      </c>
      <c r="E20" s="120" t="s">
        <v>299</v>
      </c>
      <c r="F20" s="119" t="s">
        <v>298</v>
      </c>
    </row>
    <row r="21" spans="1:6" x14ac:dyDescent="0.2">
      <c r="A21" s="56"/>
      <c r="B21" s="1225" t="s">
        <v>13593</v>
      </c>
      <c r="C21" s="24"/>
      <c r="D21" s="136"/>
      <c r="E21" s="136"/>
      <c r="F21" s="135"/>
    </row>
    <row r="22" spans="1:6" x14ac:dyDescent="0.2">
      <c r="A22" s="134"/>
      <c r="B22" s="134" t="s">
        <v>388</v>
      </c>
      <c r="C22" s="133">
        <f>SUM(C21:C21)</f>
        <v>0</v>
      </c>
      <c r="D22" s="133">
        <f>SUM(D21:D21)</f>
        <v>0</v>
      </c>
      <c r="E22" s="133">
        <f>SUM(E21:E21)</f>
        <v>0</v>
      </c>
      <c r="F22" s="133"/>
    </row>
    <row r="23" spans="1:6" x14ac:dyDescent="0.2">
      <c r="A23" s="132"/>
      <c r="B23" s="130"/>
      <c r="C23" s="131"/>
      <c r="D23" s="131"/>
      <c r="E23" s="131"/>
      <c r="F23" s="130"/>
    </row>
  </sheetData>
  <dataValidations count="6">
    <dataValidation allowBlank="1" showInputMessage="1" showErrorMessage="1" prompt="Corresponde al número de la cuenta de acuerdo al Plan de Cuentas emitido por el CONAC (DOF 23/12/2015)." sqref="A7 A14 A20"/>
    <dataValidation allowBlank="1" showInputMessage="1" showErrorMessage="1" prompt="Saldo al 31 de diciembre del año anterior del ejercio que se presenta." sqref="C7 C14 C20"/>
    <dataValidation allowBlank="1" showInputMessage="1" showErrorMessage="1" prompt="Importe final del periodo que corresponde la información financiera trimestral que se presenta." sqref="D7 D14 D20"/>
    <dataValidation allowBlank="1" showInputMessage="1" showErrorMessage="1" prompt="Indicar el medio como se está amortizando el intangible, por tiempo, por uso." sqref="F7 F20 F14"/>
    <dataValidation allowBlank="1" showInputMessage="1" showErrorMessage="1" prompt="Diferencia entre el saldo final y el inicial presentados." sqref="E7 E20 E14"/>
    <dataValidation allowBlank="1" showInputMessage="1" showErrorMessage="1" prompt="Corresponde al nombre o descripción de la cuenta de acuerdo al Plan de Cuentas emitido por el CONAC." sqref="B7 B20 B14"/>
  </dataValidations>
  <pageMargins left="0.70866141732283472" right="0.70866141732283472" top="0.74803149606299213" bottom="0.74803149606299213" header="0.31496062992125984" footer="0.31496062992125984"/>
  <pageSetup scale="65"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zoomScaleNormal="100" zoomScaleSheetLayoutView="100" workbookViewId="0">
      <selection activeCell="H6" sqref="H6"/>
    </sheetView>
  </sheetViews>
  <sheetFormatPr baseColWidth="10" defaultColWidth="11.44140625" defaultRowHeight="10.199999999999999" x14ac:dyDescent="0.2"/>
  <cols>
    <col min="1" max="1" width="20.6640625" style="1231" customWidth="1"/>
    <col min="2" max="7" width="11.44140625" style="1231"/>
    <col min="8" max="8" width="17.6640625" style="1231" customWidth="1"/>
    <col min="9" max="16384" width="11.44140625" style="1231"/>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A4" s="103" t="s">
        <v>404</v>
      </c>
      <c r="B4" s="102"/>
      <c r="E4" s="101"/>
      <c r="F4" s="101"/>
      <c r="G4" s="101"/>
      <c r="H4" s="1227" t="s">
        <v>403</v>
      </c>
    </row>
    <row r="5" spans="1:17" x14ac:dyDescent="0.2">
      <c r="J5" s="1331"/>
      <c r="K5" s="1331"/>
      <c r="L5" s="1331"/>
      <c r="M5" s="1331"/>
      <c r="N5" s="1331"/>
      <c r="O5" s="1331"/>
      <c r="P5" s="1331"/>
      <c r="Q5" s="1331"/>
    </row>
    <row r="6" spans="1:17" x14ac:dyDescent="0.2">
      <c r="A6" s="57" t="s">
        <v>276</v>
      </c>
    </row>
    <row r="7" spans="1:17" ht="52.5" customHeight="1" x14ac:dyDescent="0.2">
      <c r="A7" s="1332" t="s">
        <v>13593</v>
      </c>
      <c r="B7" s="1332"/>
      <c r="C7" s="1332"/>
      <c r="D7" s="1332"/>
      <c r="E7" s="1332"/>
      <c r="F7" s="1332"/>
      <c r="G7" s="1332"/>
      <c r="H7" s="1332"/>
    </row>
  </sheetData>
  <mergeCells count="2">
    <mergeCell ref="J5:Q5"/>
    <mergeCell ref="A7:H7"/>
  </mergeCells>
  <pageMargins left="0.7" right="0.7" top="0.75" bottom="0.75" header="0.3" footer="0.3"/>
  <pageSetup scale="98" orientation="portrait" r:id="rId1"/>
  <colBreaks count="1" manualBreakCount="1">
    <brk id="8" max="1048575" man="1"/>
  </colBreak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Normal="100" zoomScaleSheetLayoutView="100" workbookViewId="0">
      <selection activeCell="B13" sqref="B13"/>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4" width="17.6640625" style="1231" customWidth="1"/>
    <col min="5" max="16384" width="11.44140625" style="1231"/>
  </cols>
  <sheetData>
    <row r="1" spans="1:4" x14ac:dyDescent="0.2">
      <c r="A1" s="155" t="s">
        <v>115</v>
      </c>
      <c r="B1" s="155"/>
      <c r="C1" s="47"/>
      <c r="D1" s="61"/>
    </row>
    <row r="2" spans="1:4" x14ac:dyDescent="0.2">
      <c r="A2" s="155" t="s">
        <v>114</v>
      </c>
      <c r="B2" s="155"/>
      <c r="C2" s="47"/>
    </row>
    <row r="3" spans="1:4" x14ac:dyDescent="0.2">
      <c r="A3" s="79"/>
      <c r="B3" s="79"/>
      <c r="C3" s="154"/>
      <c r="D3" s="79"/>
    </row>
    <row r="4" spans="1:4" s="71" customFormat="1" ht="11.25" customHeight="1" x14ac:dyDescent="0.3">
      <c r="A4" s="143" t="s">
        <v>409</v>
      </c>
      <c r="B4" s="1230"/>
      <c r="C4" s="152"/>
      <c r="D4" s="151" t="s">
        <v>406</v>
      </c>
    </row>
    <row r="5" spans="1:4" x14ac:dyDescent="0.2">
      <c r="A5" s="149"/>
      <c r="B5" s="149"/>
      <c r="C5" s="150"/>
      <c r="D5" s="149"/>
    </row>
    <row r="6" spans="1:4" ht="15" customHeight="1" x14ac:dyDescent="0.2">
      <c r="A6" s="30" t="s">
        <v>102</v>
      </c>
      <c r="B6" s="29" t="s">
        <v>101</v>
      </c>
      <c r="C6" s="27" t="s">
        <v>100</v>
      </c>
      <c r="D6" s="148" t="s">
        <v>227</v>
      </c>
    </row>
    <row r="7" spans="1:4" x14ac:dyDescent="0.2">
      <c r="A7" s="113"/>
      <c r="B7" s="1225" t="s">
        <v>13593</v>
      </c>
      <c r="C7" s="36"/>
      <c r="D7" s="147"/>
    </row>
    <row r="8" spans="1:4" x14ac:dyDescent="0.2">
      <c r="A8" s="63"/>
      <c r="B8" s="63" t="s">
        <v>408</v>
      </c>
      <c r="C8" s="39">
        <f>SUM(C7:C7)</f>
        <v>0</v>
      </c>
      <c r="D8" s="144"/>
    </row>
    <row r="10" spans="1:4" ht="11.25" customHeight="1" x14ac:dyDescent="0.2">
      <c r="A10" s="143" t="s">
        <v>407</v>
      </c>
      <c r="B10" s="1230"/>
      <c r="C10" s="152"/>
      <c r="D10" s="151" t="s">
        <v>406</v>
      </c>
    </row>
    <row r="11" spans="1:4" x14ac:dyDescent="0.2">
      <c r="A11" s="149"/>
      <c r="B11" s="149"/>
      <c r="C11" s="150"/>
      <c r="D11" s="149"/>
    </row>
    <row r="12" spans="1:4" ht="15" customHeight="1" x14ac:dyDescent="0.2">
      <c r="A12" s="30" t="s">
        <v>102</v>
      </c>
      <c r="B12" s="29" t="s">
        <v>101</v>
      </c>
      <c r="C12" s="27" t="s">
        <v>100</v>
      </c>
      <c r="D12" s="148" t="s">
        <v>227</v>
      </c>
    </row>
    <row r="13" spans="1:4" x14ac:dyDescent="0.2">
      <c r="A13" s="113"/>
      <c r="B13" s="1225" t="s">
        <v>13593</v>
      </c>
      <c r="C13" s="36"/>
      <c r="D13" s="147"/>
    </row>
    <row r="14" spans="1:4" x14ac:dyDescent="0.2">
      <c r="A14" s="63"/>
      <c r="B14" s="63" t="s">
        <v>405</v>
      </c>
      <c r="C14" s="39">
        <f>SUM(C13:C13)</f>
        <v>0</v>
      </c>
      <c r="D14" s="144"/>
    </row>
  </sheetData>
  <dataValidations count="4">
    <dataValidation allowBlank="1" showInputMessage="1" showErrorMessage="1" prompt="Corresponde al número de la cuenta de acuerdo al Plan de Cuentas emitido por el CONAC." sqref="A6 A12"/>
    <dataValidation allowBlank="1" showInputMessage="1" showErrorMessage="1" prompt="Saldo final del periodo que corresponde la cuenta pública presentada (trimestral: 1er, 2do, 3ro. o 4to.)." sqref="C6 C12"/>
    <dataValidation allowBlank="1" showInputMessage="1" showErrorMessage="1" prompt="Corresponde al nombre o descripción de la cuenta de acuerdo al Plan de Cuentas emitido por el CONAC." sqref="B6 B12"/>
    <dataValidation allowBlank="1" showInputMessage="1" showErrorMessage="1" prompt="Características cualitativas significativas que les impacten financieramente." sqref="D6 D12"/>
  </dataValidations>
  <pageMargins left="0.70866141732283472" right="0.70866141732283472" top="0.74803149606299213" bottom="0.74803149606299213" header="0.31496062992125984" footer="0.31496062992125984"/>
  <pageSetup scale="73"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2" zoomScaleNormal="100" zoomScaleSheetLayoutView="100" workbookViewId="0">
      <selection activeCell="B22" sqref="B22"/>
    </sheetView>
  </sheetViews>
  <sheetFormatPr baseColWidth="10" defaultColWidth="13.6640625" defaultRowHeight="10.199999999999999" x14ac:dyDescent="0.2"/>
  <cols>
    <col min="1" max="1" width="20.6640625" style="1231" customWidth="1"/>
    <col min="2" max="2" width="50.6640625" style="1231" customWidth="1"/>
    <col min="3" max="7" width="17.6640625" style="31" customWidth="1"/>
    <col min="8" max="8" width="17.6640625" style="1231" customWidth="1"/>
    <col min="9" max="16384" width="13.6640625" style="123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1227"/>
      <c r="C5" s="161"/>
      <c r="D5" s="161"/>
      <c r="E5" s="161"/>
      <c r="F5" s="161"/>
      <c r="G5" s="161"/>
      <c r="H5" s="160" t="s">
        <v>411</v>
      </c>
    </row>
    <row r="6" spans="1:8" x14ac:dyDescent="0.2">
      <c r="A6" s="1229"/>
    </row>
    <row r="7" spans="1:8" ht="15" customHeight="1" x14ac:dyDescent="0.2">
      <c r="A7" s="30" t="s">
        <v>102</v>
      </c>
      <c r="B7" s="29" t="s">
        <v>101</v>
      </c>
      <c r="C7" s="27" t="s">
        <v>100</v>
      </c>
      <c r="D7" s="86" t="s">
        <v>231</v>
      </c>
      <c r="E7" s="86" t="s">
        <v>230</v>
      </c>
      <c r="F7" s="86" t="s">
        <v>229</v>
      </c>
      <c r="G7" s="85" t="s">
        <v>228</v>
      </c>
      <c r="H7" s="29" t="s">
        <v>227</v>
      </c>
    </row>
    <row r="8" spans="1:8" ht="20.399999999999999" x14ac:dyDescent="0.2">
      <c r="A8" s="866" t="s">
        <v>13616</v>
      </c>
      <c r="B8" s="25" t="s">
        <v>13617</v>
      </c>
      <c r="C8" s="24">
        <v>180044.09</v>
      </c>
      <c r="D8" s="24">
        <v>180044.09</v>
      </c>
      <c r="E8" s="24"/>
      <c r="F8" s="24"/>
      <c r="G8" s="24"/>
      <c r="H8" s="159" t="s">
        <v>13618</v>
      </c>
    </row>
    <row r="9" spans="1:8" ht="51" x14ac:dyDescent="0.2">
      <c r="A9" s="25" t="s">
        <v>13619</v>
      </c>
      <c r="B9" s="285" t="s">
        <v>510</v>
      </c>
      <c r="C9" s="24">
        <v>3242.45</v>
      </c>
      <c r="D9" s="24">
        <v>3242.45</v>
      </c>
      <c r="E9" s="24"/>
      <c r="F9" s="24"/>
      <c r="G9" s="24"/>
      <c r="H9" s="159" t="s">
        <v>13620</v>
      </c>
    </row>
    <row r="10" spans="1:8" ht="30.6" x14ac:dyDescent="0.2">
      <c r="A10" s="25" t="s">
        <v>13621</v>
      </c>
      <c r="B10" s="285" t="s">
        <v>13622</v>
      </c>
      <c r="C10" s="24">
        <v>157313.14000000001</v>
      </c>
      <c r="D10" s="24">
        <v>157313.14000000001</v>
      </c>
      <c r="E10" s="24"/>
      <c r="F10" s="24"/>
      <c r="G10" s="24"/>
      <c r="H10" s="159" t="s">
        <v>13623</v>
      </c>
    </row>
    <row r="11" spans="1:8" ht="30.6" x14ac:dyDescent="0.2">
      <c r="A11" s="25" t="s">
        <v>13624</v>
      </c>
      <c r="B11" s="25" t="s">
        <v>13625</v>
      </c>
      <c r="C11" s="24">
        <v>16287.4</v>
      </c>
      <c r="D11" s="24">
        <v>16287.4</v>
      </c>
      <c r="E11" s="24"/>
      <c r="F11" s="24"/>
      <c r="G11" s="24"/>
      <c r="H11" s="159" t="s">
        <v>13623</v>
      </c>
    </row>
    <row r="12" spans="1:8" ht="30.6" x14ac:dyDescent="0.2">
      <c r="A12" s="25" t="s">
        <v>13626</v>
      </c>
      <c r="B12" s="25" t="s">
        <v>13627</v>
      </c>
      <c r="C12" s="24">
        <v>0.08</v>
      </c>
      <c r="D12" s="24">
        <v>0.08</v>
      </c>
      <c r="E12" s="24"/>
      <c r="F12" s="24"/>
      <c r="G12" s="24"/>
      <c r="H12" s="159" t="s">
        <v>13623</v>
      </c>
    </row>
    <row r="13" spans="1:8" ht="30.6" x14ac:dyDescent="0.2">
      <c r="A13" s="25" t="s">
        <v>13628</v>
      </c>
      <c r="B13" s="25" t="s">
        <v>13629</v>
      </c>
      <c r="C13" s="24">
        <v>-0.9</v>
      </c>
      <c r="D13" s="24">
        <v>-0.9</v>
      </c>
      <c r="E13" s="24"/>
      <c r="F13" s="24"/>
      <c r="G13" s="24"/>
      <c r="H13" s="159" t="s">
        <v>13623</v>
      </c>
    </row>
    <row r="14" spans="1:8" ht="30.6" x14ac:dyDescent="0.2">
      <c r="A14" s="25" t="s">
        <v>13630</v>
      </c>
      <c r="B14" s="25" t="s">
        <v>13631</v>
      </c>
      <c r="C14" s="24">
        <v>-2.25</v>
      </c>
      <c r="D14" s="24">
        <v>-2.25</v>
      </c>
      <c r="E14" s="24"/>
      <c r="F14" s="24"/>
      <c r="G14" s="24"/>
      <c r="H14" s="159" t="s">
        <v>13623</v>
      </c>
    </row>
    <row r="15" spans="1:8" ht="30.6" x14ac:dyDescent="0.2">
      <c r="A15" s="25" t="s">
        <v>13632</v>
      </c>
      <c r="B15" s="25" t="s">
        <v>3238</v>
      </c>
      <c r="C15" s="24">
        <v>-50541</v>
      </c>
      <c r="D15" s="24">
        <v>-50541</v>
      </c>
      <c r="E15" s="24"/>
      <c r="F15" s="24"/>
      <c r="G15" s="24"/>
      <c r="H15" s="159" t="s">
        <v>13623</v>
      </c>
    </row>
    <row r="16" spans="1:8" ht="30.6" x14ac:dyDescent="0.2">
      <c r="A16" s="25" t="s">
        <v>13633</v>
      </c>
      <c r="B16" s="25" t="s">
        <v>13634</v>
      </c>
      <c r="C16" s="24">
        <v>11519.84</v>
      </c>
      <c r="D16" s="24">
        <v>11519.84</v>
      </c>
      <c r="E16" s="24"/>
      <c r="F16" s="24"/>
      <c r="G16" s="24"/>
      <c r="H16" s="159" t="s">
        <v>13623</v>
      </c>
    </row>
    <row r="17" spans="1:8" x14ac:dyDescent="0.2">
      <c r="A17" s="158"/>
      <c r="B17" s="158" t="s">
        <v>413</v>
      </c>
      <c r="C17" s="157">
        <f>SUM(C8:C16)</f>
        <v>317862.85000000009</v>
      </c>
      <c r="D17" s="157">
        <f>SUM(D8:D16)</f>
        <v>317862.85000000009</v>
      </c>
      <c r="E17" s="157">
        <f>SUM(E8:E16)</f>
        <v>0</v>
      </c>
      <c r="F17" s="157">
        <f>SUM(F8:F16)</f>
        <v>0</v>
      </c>
      <c r="G17" s="157">
        <f>SUM(G8:G16)</f>
        <v>0</v>
      </c>
      <c r="H17" s="157"/>
    </row>
    <row r="19" spans="1:8" x14ac:dyDescent="0.2">
      <c r="A19" s="35" t="s">
        <v>412</v>
      </c>
      <c r="B19" s="1227"/>
      <c r="C19" s="161"/>
      <c r="D19" s="161"/>
      <c r="E19" s="161"/>
      <c r="F19" s="161"/>
      <c r="G19" s="161"/>
      <c r="H19" s="160" t="s">
        <v>411</v>
      </c>
    </row>
    <row r="20" spans="1:8" x14ac:dyDescent="0.2">
      <c r="A20" s="1229"/>
    </row>
    <row r="21" spans="1:8" ht="15" customHeight="1" x14ac:dyDescent="0.2">
      <c r="A21" s="30" t="s">
        <v>102</v>
      </c>
      <c r="B21" s="29" t="s">
        <v>101</v>
      </c>
      <c r="C21" s="27" t="s">
        <v>100</v>
      </c>
      <c r="D21" s="86" t="s">
        <v>231</v>
      </c>
      <c r="E21" s="86" t="s">
        <v>230</v>
      </c>
      <c r="F21" s="86" t="s">
        <v>229</v>
      </c>
      <c r="G21" s="85" t="s">
        <v>228</v>
      </c>
      <c r="H21" s="29" t="s">
        <v>227</v>
      </c>
    </row>
    <row r="22" spans="1:8" x14ac:dyDescent="0.2">
      <c r="A22" s="25"/>
      <c r="B22" s="1225" t="s">
        <v>13593</v>
      </c>
      <c r="C22" s="24"/>
      <c r="D22" s="24"/>
      <c r="E22" s="24"/>
      <c r="F22" s="24"/>
      <c r="G22" s="24"/>
      <c r="H22" s="159"/>
    </row>
    <row r="23" spans="1:8" x14ac:dyDescent="0.2">
      <c r="A23" s="158"/>
      <c r="B23" s="158" t="s">
        <v>410</v>
      </c>
      <c r="C23" s="157">
        <f>SUM(C22:C22)</f>
        <v>0</v>
      </c>
      <c r="D23" s="157">
        <f>SUM(D22:D22)</f>
        <v>0</v>
      </c>
      <c r="E23" s="157">
        <f>SUM(E22:E22)</f>
        <v>0</v>
      </c>
      <c r="F23" s="157">
        <f>SUM(F22:F22)</f>
        <v>0</v>
      </c>
      <c r="G23" s="157">
        <f>SUM(G22:G22)</f>
        <v>0</v>
      </c>
      <c r="H23" s="157"/>
    </row>
  </sheetData>
  <dataValidations count="8">
    <dataValidation allowBlank="1" showInputMessage="1" showErrorMessage="1" prompt="Corresponde al número de la cuenta de acuerdo al Plan de Cuentas emitido por el CONAC (DOF 23/12/2015)." sqref="A7 A21"/>
    <dataValidation allowBlank="1" showInputMessage="1" showErrorMessage="1" prompt="Saldo final de la Información Financiera Trimestral que se presenta (trimestral: 1er, 2do, 3ro. o 4to.)." sqref="C7 C21"/>
    <dataValidation allowBlank="1" showInputMessage="1" showErrorMessage="1" prompt="Informar sobre la factibilidad de pago." sqref="H7 H21"/>
    <dataValidation allowBlank="1" showInputMessage="1" showErrorMessage="1" prompt="Importe de la cuentas por cobrar con vencimiento mayor a 365 días." sqref="G7 G21"/>
    <dataValidation allowBlank="1" showInputMessage="1" showErrorMessage="1" prompt="Importe de la cuentas por cobrar con fecha de vencimiento de 181 a 365 días." sqref="F7 F21"/>
    <dataValidation allowBlank="1" showInputMessage="1" showErrorMessage="1" prompt="Importe de la cuentas por cobrar con fecha de vencimiento de 91 a 180 días." sqref="E7 E21"/>
    <dataValidation allowBlank="1" showInputMessage="1" showErrorMessage="1" prompt="Importe de la cuentas por cobrar con fecha de vencimiento de 1 a 90 días." sqref="D7 D21"/>
    <dataValidation allowBlank="1" showInputMessage="1" showErrorMessage="1" prompt="Corresponde al nombre o descripción de la cuenta de acuerdo al Plan de Cuentas emitido por el CONAC." sqref="B7 B21"/>
  </dataValidations>
  <pageMargins left="0.7" right="0.7" top="0.75" bottom="0.75" header="0.3" footer="0.3"/>
  <pageSetup scale="55" orientation="portrait" horizontalDpi="300" verticalDpi="300"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zoomScaleSheetLayoutView="100" workbookViewId="0">
      <selection activeCell="B19" sqref="B19"/>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16384" width="11.44140625" style="123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A4" s="35" t="s">
        <v>532</v>
      </c>
      <c r="B4" s="1227"/>
      <c r="C4" s="31"/>
      <c r="D4" s="1231"/>
      <c r="E4" s="160" t="s">
        <v>526</v>
      </c>
    </row>
    <row r="5" spans="1:5" s="79" customFormat="1" x14ac:dyDescent="0.2">
      <c r="A5" s="1229"/>
      <c r="B5" s="1231"/>
      <c r="C5" s="31"/>
      <c r="D5" s="1231"/>
      <c r="E5" s="1231"/>
    </row>
    <row r="6" spans="1:5" s="79" customFormat="1" ht="15" customHeight="1" x14ac:dyDescent="0.2">
      <c r="A6" s="30" t="s">
        <v>102</v>
      </c>
      <c r="B6" s="29" t="s">
        <v>101</v>
      </c>
      <c r="C6" s="27" t="s">
        <v>100</v>
      </c>
      <c r="D6" s="27" t="s">
        <v>519</v>
      </c>
      <c r="E6" s="27" t="s">
        <v>227</v>
      </c>
    </row>
    <row r="7" spans="1:5" s="79" customFormat="1" x14ac:dyDescent="0.2">
      <c r="A7" s="170"/>
      <c r="B7" s="1225" t="s">
        <v>13593</v>
      </c>
      <c r="C7" s="168"/>
      <c r="D7" s="159"/>
      <c r="E7" s="135"/>
    </row>
    <row r="8" spans="1:5" s="79" customFormat="1" x14ac:dyDescent="0.2">
      <c r="A8" s="158"/>
      <c r="B8" s="158" t="s">
        <v>531</v>
      </c>
      <c r="C8" s="166">
        <f>SUM(C7:C7)</f>
        <v>0</v>
      </c>
      <c r="D8" s="165"/>
      <c r="E8" s="165"/>
    </row>
    <row r="9" spans="1:5" s="79" customFormat="1" x14ac:dyDescent="0.2">
      <c r="C9" s="80"/>
    </row>
    <row r="10" spans="1:5" s="79" customFormat="1" ht="11.25" customHeight="1" x14ac:dyDescent="0.2">
      <c r="A10" s="35" t="s">
        <v>530</v>
      </c>
      <c r="B10" s="35"/>
      <c r="C10" s="80"/>
      <c r="D10" s="177"/>
      <c r="E10" s="1227" t="s">
        <v>529</v>
      </c>
    </row>
    <row r="11" spans="1:5" s="176" customFormat="1" x14ac:dyDescent="0.2">
      <c r="A11" s="108"/>
      <c r="B11" s="108"/>
      <c r="C11" s="161"/>
      <c r="D11" s="177"/>
    </row>
    <row r="12" spans="1:5" ht="15" customHeight="1" x14ac:dyDescent="0.2">
      <c r="A12" s="30" t="s">
        <v>102</v>
      </c>
      <c r="B12" s="29" t="s">
        <v>101</v>
      </c>
      <c r="C12" s="27" t="s">
        <v>100</v>
      </c>
      <c r="D12" s="27" t="s">
        <v>519</v>
      </c>
      <c r="E12" s="27" t="s">
        <v>227</v>
      </c>
    </row>
    <row r="13" spans="1:5" ht="11.25" customHeight="1" x14ac:dyDescent="0.2">
      <c r="A13" s="44"/>
      <c r="B13" s="1225" t="s">
        <v>13593</v>
      </c>
      <c r="C13" s="24"/>
      <c r="D13" s="24"/>
      <c r="E13" s="135"/>
    </row>
    <row r="14" spans="1:5" x14ac:dyDescent="0.2">
      <c r="A14" s="175"/>
      <c r="B14" s="175" t="s">
        <v>528</v>
      </c>
      <c r="C14" s="174">
        <f>SUM(C13:C13)</f>
        <v>0</v>
      </c>
      <c r="D14" s="51"/>
      <c r="E14" s="51"/>
    </row>
    <row r="16" spans="1:5" x14ac:dyDescent="0.2">
      <c r="A16" s="35" t="s">
        <v>527</v>
      </c>
      <c r="B16" s="1227"/>
      <c r="E16" s="160" t="s">
        <v>526</v>
      </c>
    </row>
    <row r="17" spans="1:5" x14ac:dyDescent="0.2">
      <c r="A17" s="1229"/>
    </row>
    <row r="18" spans="1:5" ht="15" customHeight="1" x14ac:dyDescent="0.2">
      <c r="A18" s="30" t="s">
        <v>102</v>
      </c>
      <c r="B18" s="29" t="s">
        <v>101</v>
      </c>
      <c r="C18" s="27" t="s">
        <v>100</v>
      </c>
      <c r="D18" s="27" t="s">
        <v>519</v>
      </c>
      <c r="E18" s="27" t="s">
        <v>227</v>
      </c>
    </row>
    <row r="19" spans="1:5" x14ac:dyDescent="0.2">
      <c r="A19" s="170"/>
      <c r="B19" s="1225" t="s">
        <v>13593</v>
      </c>
      <c r="C19" s="168"/>
      <c r="D19" s="159"/>
      <c r="E19" s="135"/>
    </row>
    <row r="20" spans="1:5" x14ac:dyDescent="0.2">
      <c r="A20" s="158"/>
      <c r="B20" s="158" t="s">
        <v>525</v>
      </c>
      <c r="C20" s="166">
        <f>SUM(C19:C19)</f>
        <v>0</v>
      </c>
      <c r="D20" s="165"/>
      <c r="E20" s="165"/>
    </row>
  </sheetData>
  <dataValidations count="5">
    <dataValidation allowBlank="1" showInputMessage="1" showErrorMessage="1" prompt="Corresponde al número de la cuenta de acuerdo al Plan de Cuentas emitido por el CONAC." sqref="A6 A12 A18"/>
    <dataValidation allowBlank="1" showInputMessage="1" showErrorMessage="1" prompt="Saldo final del periodo que corresponde la cuenta pública presentada (trimestral: 1er, 2do, 3ro. o 4to.)." sqref="C12 C6 C18"/>
    <dataValidation allowBlank="1" showInputMessage="1" showErrorMessage="1" prompt="Características cualitativas significativas que les impacten financieramente." sqref="E12 E6 E18"/>
    <dataValidation allowBlank="1" showInputMessage="1" showErrorMessage="1" prompt="Especificar origen de dicho recurso: Federal, Estatal, Municipal, Particulares." sqref="D12 D6 D18"/>
    <dataValidation allowBlank="1" showInputMessage="1" showErrorMessage="1" prompt="Corresponde al nombre o descripción de la cuenta de acuerdo al Plan de Cuentas emitido por el CONAC." sqref="B12 B6 B18"/>
  </dataValidations>
  <pageMargins left="0.7" right="0.7" top="0.75" bottom="0.75" header="0.3" footer="0.3"/>
  <pageSetup scale="77"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
  <sheetViews>
    <sheetView zoomScaleNormal="100" zoomScaleSheetLayoutView="100" workbookViewId="0">
      <selection activeCell="D11" sqref="D11"/>
    </sheetView>
  </sheetViews>
  <sheetFormatPr baseColWidth="10" defaultColWidth="11.44140625" defaultRowHeight="10.199999999999999" x14ac:dyDescent="0.2"/>
  <cols>
    <col min="1" max="1" width="8.6640625" style="123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61" t="s">
        <v>6890</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61"/>
      <c r="AB1" s="79"/>
    </row>
    <row r="2" spans="1:28" s="176" customFormat="1" x14ac:dyDescent="0.2">
      <c r="A2" s="1231"/>
      <c r="B2" s="1231"/>
      <c r="C2" s="1231"/>
      <c r="D2" s="1231"/>
      <c r="E2" s="1231"/>
      <c r="F2" s="31"/>
      <c r="G2" s="31"/>
      <c r="H2" s="31"/>
      <c r="I2" s="31"/>
      <c r="J2" s="31"/>
      <c r="K2" s="31"/>
      <c r="L2" s="31"/>
      <c r="M2" s="31"/>
      <c r="N2" s="31"/>
      <c r="O2" s="31"/>
      <c r="P2" s="1231"/>
      <c r="Q2" s="1231"/>
      <c r="R2" s="1231"/>
      <c r="S2" s="223"/>
      <c r="T2" s="1231"/>
      <c r="U2" s="1231"/>
      <c r="V2" s="1231"/>
      <c r="W2" s="1231"/>
      <c r="X2" s="1231"/>
      <c r="Y2" s="1231"/>
      <c r="Z2" s="1231"/>
      <c r="AA2" s="1231"/>
      <c r="AB2" s="79"/>
    </row>
    <row r="3" spans="1:28" s="176" customFormat="1" x14ac:dyDescent="0.2">
      <c r="A3" s="1231"/>
      <c r="B3" s="1231"/>
      <c r="C3" s="1231"/>
      <c r="D3" s="1231"/>
      <c r="E3" s="1231"/>
      <c r="F3" s="31"/>
      <c r="G3" s="31"/>
      <c r="H3" s="31"/>
      <c r="I3" s="31"/>
      <c r="J3" s="31"/>
      <c r="K3" s="31"/>
      <c r="L3" s="31"/>
      <c r="M3" s="31"/>
      <c r="N3" s="31"/>
      <c r="O3" s="31"/>
      <c r="P3" s="1231"/>
      <c r="Q3" s="1231"/>
      <c r="R3" s="1231"/>
      <c r="S3" s="223"/>
      <c r="T3" s="1231"/>
      <c r="U3" s="1231"/>
      <c r="V3" s="1231"/>
      <c r="W3" s="1231"/>
      <c r="X3" s="1231"/>
      <c r="Y3" s="1231"/>
      <c r="Z3" s="1231"/>
      <c r="AA3" s="1231"/>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1231"/>
      <c r="V4" s="1231"/>
      <c r="W4" s="1231"/>
      <c r="X4" s="1231"/>
      <c r="Y4" s="1231"/>
      <c r="Z4" s="1231"/>
      <c r="AA4" s="1231"/>
      <c r="AB4" s="79"/>
    </row>
    <row r="5" spans="1:28" s="176" customFormat="1" x14ac:dyDescent="0.2">
      <c r="A5" s="219"/>
      <c r="B5" s="218"/>
      <c r="C5" s="217"/>
      <c r="D5" s="1232"/>
      <c r="E5" s="177"/>
      <c r="F5" s="161"/>
      <c r="G5" s="161"/>
      <c r="H5" s="161"/>
      <c r="I5" s="161"/>
      <c r="J5" s="17"/>
      <c r="K5" s="17"/>
      <c r="L5" s="17"/>
      <c r="M5" s="17"/>
      <c r="N5" s="17"/>
      <c r="O5" s="17"/>
      <c r="P5" s="1232"/>
      <c r="Q5" s="1232"/>
      <c r="R5" s="1232"/>
      <c r="S5" s="216"/>
      <c r="T5" s="1232"/>
      <c r="U5" s="1232"/>
      <c r="V5" s="1232"/>
      <c r="W5" s="1232"/>
      <c r="X5" s="1232"/>
      <c r="Y5" s="1232"/>
      <c r="Z5" s="1232"/>
      <c r="AA5" s="1232"/>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ht="20.399999999999999" x14ac:dyDescent="0.2">
      <c r="A10" s="202" t="s">
        <v>536</v>
      </c>
      <c r="B10" s="197"/>
      <c r="C10" s="195"/>
      <c r="D10" s="195"/>
      <c r="E10" s="1225" t="s">
        <v>13593</v>
      </c>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4" customFormat="1" x14ac:dyDescent="0.2">
      <c r="A12" s="194">
        <v>900001</v>
      </c>
      <c r="B12" s="189" t="s">
        <v>533</v>
      </c>
      <c r="C12" s="189"/>
      <c r="D12" s="189"/>
      <c r="E12" s="189"/>
      <c r="F12" s="192">
        <f>SUM(F9:F11)</f>
        <v>0</v>
      </c>
      <c r="G12" s="192">
        <f>SUM(G9:G11)</f>
        <v>0</v>
      </c>
      <c r="H12" s="192">
        <f>SUM(H9:H11)</f>
        <v>0</v>
      </c>
      <c r="I12" s="192">
        <f>SUM(I9:I11)</f>
        <v>0</v>
      </c>
      <c r="J12" s="193"/>
      <c r="K12" s="192">
        <f>SUM(K9:K11)</f>
        <v>0</v>
      </c>
      <c r="L12" s="192">
        <f>SUM(L9:L11)</f>
        <v>0</v>
      </c>
      <c r="M12" s="192">
        <f>SUM(M9:M11)</f>
        <v>0</v>
      </c>
      <c r="N12" s="192">
        <f>SUM(N9:N11)</f>
        <v>0</v>
      </c>
      <c r="O12" s="192">
        <f>SUM(O9:O11)</f>
        <v>0</v>
      </c>
      <c r="P12" s="191"/>
      <c r="Q12" s="189"/>
      <c r="R12" s="189"/>
      <c r="S12" s="190"/>
      <c r="T12" s="189"/>
      <c r="U12" s="189"/>
      <c r="V12" s="189"/>
      <c r="W12" s="189"/>
      <c r="X12" s="189"/>
      <c r="Y12" s="189"/>
      <c r="Z12" s="189"/>
      <c r="AA12" s="189"/>
    </row>
    <row r="13" spans="1:28" s="184" customFormat="1" x14ac:dyDescent="0.2">
      <c r="A13" s="125"/>
      <c r="B13" s="185"/>
      <c r="C13" s="185"/>
      <c r="D13" s="185"/>
      <c r="E13" s="185"/>
      <c r="F13" s="188"/>
      <c r="G13" s="188"/>
      <c r="H13" s="188"/>
      <c r="I13" s="188"/>
      <c r="J13" s="188"/>
      <c r="K13" s="188"/>
      <c r="L13" s="188"/>
      <c r="M13" s="188"/>
      <c r="N13" s="188"/>
      <c r="O13" s="188"/>
      <c r="P13" s="187"/>
      <c r="Q13" s="185"/>
      <c r="R13" s="185"/>
      <c r="S13" s="186"/>
      <c r="T13" s="185"/>
      <c r="U13" s="185"/>
      <c r="V13" s="185"/>
      <c r="W13" s="185"/>
      <c r="X13" s="185"/>
      <c r="Y13" s="185"/>
      <c r="Z13" s="185"/>
      <c r="AA13" s="185"/>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sheetData>
  <sheetProtection password="EDBA" sheet="1" objects="1" scenarios="1"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zoomScaleSheetLayoutView="100" workbookViewId="0">
      <selection activeCell="B7" sqref="B7"/>
    </sheetView>
  </sheetViews>
  <sheetFormatPr baseColWidth="10" defaultColWidth="12.44140625" defaultRowHeight="10.199999999999999" x14ac:dyDescent="0.2"/>
  <cols>
    <col min="1" max="1" width="19.6640625" style="1231" customWidth="1"/>
    <col min="2" max="2" width="50.6640625" style="1231" customWidth="1"/>
    <col min="3" max="4" width="17.6640625" style="47" customWidth="1"/>
    <col min="5" max="16384" width="12.44140625" style="1231"/>
  </cols>
  <sheetData>
    <row r="1" spans="1:4" x14ac:dyDescent="0.2">
      <c r="A1" s="155" t="s">
        <v>115</v>
      </c>
      <c r="B1" s="155"/>
      <c r="D1" s="61"/>
    </row>
    <row r="2" spans="1:4" x14ac:dyDescent="0.2">
      <c r="A2" s="155" t="s">
        <v>42</v>
      </c>
      <c r="B2" s="155"/>
    </row>
    <row r="3" spans="1:4" s="79" customFormat="1" x14ac:dyDescent="0.2">
      <c r="C3" s="154"/>
      <c r="D3" s="154"/>
    </row>
    <row r="4" spans="1:4" s="79" customFormat="1" ht="11.25" customHeight="1" x14ac:dyDescent="0.2">
      <c r="A4" s="143" t="s">
        <v>709</v>
      </c>
      <c r="B4" s="143"/>
      <c r="C4" s="80"/>
      <c r="D4" s="1227" t="s">
        <v>708</v>
      </c>
    </row>
    <row r="5" spans="1:4" ht="11.25" customHeight="1" x14ac:dyDescent="0.2">
      <c r="A5" s="149"/>
      <c r="B5" s="149"/>
      <c r="C5" s="150"/>
      <c r="D5" s="227"/>
    </row>
    <row r="6" spans="1:4" ht="15" customHeight="1" x14ac:dyDescent="0.2">
      <c r="A6" s="30" t="s">
        <v>102</v>
      </c>
      <c r="B6" s="29" t="s">
        <v>101</v>
      </c>
      <c r="C6" s="27" t="s">
        <v>100</v>
      </c>
      <c r="D6" s="27" t="s">
        <v>227</v>
      </c>
    </row>
    <row r="7" spans="1:4" x14ac:dyDescent="0.2">
      <c r="A7" s="44"/>
      <c r="B7" s="1225" t="s">
        <v>13593</v>
      </c>
      <c r="C7" s="42"/>
      <c r="D7" s="24"/>
    </row>
    <row r="8" spans="1:4" s="1232" customFormat="1" x14ac:dyDescent="0.2">
      <c r="A8" s="63"/>
      <c r="B8" s="63" t="s">
        <v>598</v>
      </c>
      <c r="C8" s="39">
        <f>SUM(C7:C7)</f>
        <v>0</v>
      </c>
      <c r="D8" s="51"/>
    </row>
    <row r="9" spans="1:4" s="1232" customFormat="1" x14ac:dyDescent="0.2">
      <c r="A9" s="126"/>
      <c r="B9" s="126"/>
      <c r="C9" s="18"/>
      <c r="D9" s="18"/>
    </row>
    <row r="10" spans="1:4" s="1232" customFormat="1" x14ac:dyDescent="0.2">
      <c r="A10" s="126"/>
      <c r="B10" s="126"/>
      <c r="C10" s="18"/>
      <c r="D10" s="18"/>
    </row>
    <row r="11" spans="1:4" x14ac:dyDescent="0.2">
      <c r="A11" s="37"/>
      <c r="B11" s="37"/>
      <c r="C11" s="224"/>
      <c r="D11" s="224"/>
    </row>
    <row r="12" spans="1:4" ht="21.75" customHeight="1" x14ac:dyDescent="0.2">
      <c r="A12" s="143" t="s">
        <v>597</v>
      </c>
      <c r="B12" s="143"/>
      <c r="C12" s="228"/>
      <c r="D12" s="1227" t="s">
        <v>596</v>
      </c>
    </row>
    <row r="13" spans="1:4" x14ac:dyDescent="0.2">
      <c r="A13" s="149"/>
      <c r="B13" s="149"/>
      <c r="C13" s="150"/>
      <c r="D13" s="227"/>
    </row>
    <row r="14" spans="1:4" ht="15" customHeight="1" x14ac:dyDescent="0.2">
      <c r="A14" s="30" t="s">
        <v>102</v>
      </c>
      <c r="B14" s="29" t="s">
        <v>101</v>
      </c>
      <c r="C14" s="27" t="s">
        <v>100</v>
      </c>
      <c r="D14" s="27" t="s">
        <v>227</v>
      </c>
    </row>
    <row r="15" spans="1:4" ht="30.6" x14ac:dyDescent="0.2">
      <c r="A15" s="44" t="s">
        <v>13635</v>
      </c>
      <c r="B15" s="1268" t="s">
        <v>573</v>
      </c>
      <c r="C15" s="42">
        <v>1220824.04</v>
      </c>
      <c r="D15" s="24" t="s">
        <v>13636</v>
      </c>
    </row>
    <row r="16" spans="1:4" x14ac:dyDescent="0.2">
      <c r="A16" s="63"/>
      <c r="B16" s="63" t="s">
        <v>569</v>
      </c>
      <c r="C16" s="39">
        <f>SUM(C15:C15)</f>
        <v>1220824.04</v>
      </c>
      <c r="D16" s="51"/>
    </row>
    <row r="17" spans="1:4" x14ac:dyDescent="0.2">
      <c r="A17" s="37"/>
      <c r="B17" s="37"/>
      <c r="C17" s="224"/>
      <c r="D17" s="224"/>
    </row>
    <row r="18" spans="1:4" x14ac:dyDescent="0.2">
      <c r="A18" s="37"/>
      <c r="B18" s="37"/>
      <c r="C18" s="224"/>
      <c r="D18" s="224"/>
    </row>
    <row r="19" spans="1:4" x14ac:dyDescent="0.2">
      <c r="A19" s="37"/>
      <c r="B19" s="37"/>
      <c r="C19" s="224"/>
      <c r="D19" s="224"/>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sheetData>
  <dataValidations count="4">
    <dataValidation allowBlank="1" showInputMessage="1" showErrorMessage="1" prompt="Corresponde al número de la cuenta de acuerdo al Plan de Cuentas emitido por el CONAC (DOF 23/12/2015)." sqref="A6 A14"/>
    <dataValidation allowBlank="1" showInputMessage="1" showErrorMessage="1" prompt="Saldo final de la Información Financiera Trimestral que se presenta (trimestral: 1er, 2do, 3ro. o 4to.)." sqref="C6 C14"/>
    <dataValidation allowBlank="1" showInputMessage="1" showErrorMessage="1" prompt="Corresponde al nombre o descripción de la cuenta de acuerdo al Plan de Cuentas emitido por el CONAC." sqref="B6 B14"/>
    <dataValidation allowBlank="1" showInputMessage="1" showErrorMessage="1" prompt="Características cualitativas significativas que les impacten financieramente." sqref="D6 D14"/>
  </dataValidations>
  <pageMargins left="0.70866141732283472" right="0.70866141732283472" top="0.98425196850393704" bottom="0.98425196850393704" header="0.31496062992125984" footer="0.31496062992125984"/>
  <pageSetup scale="78"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zoomScaleSheetLayoutView="100" workbookViewId="0">
      <selection activeCell="B13" sqref="B13"/>
    </sheetView>
  </sheetViews>
  <sheetFormatPr baseColWidth="10" defaultColWidth="13.66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16384" width="13.6640625" style="1231"/>
  </cols>
  <sheetData>
    <row r="1" spans="1:5" x14ac:dyDescent="0.2">
      <c r="A1" s="57" t="s">
        <v>115</v>
      </c>
      <c r="B1" s="57"/>
      <c r="D1" s="31"/>
    </row>
    <row r="2" spans="1:5" x14ac:dyDescent="0.2">
      <c r="A2" s="57" t="s">
        <v>114</v>
      </c>
      <c r="B2" s="57"/>
      <c r="D2" s="31"/>
      <c r="E2" s="61" t="s">
        <v>524</v>
      </c>
    </row>
    <row r="4" spans="1:5" ht="11.25" customHeight="1" x14ac:dyDescent="0.2">
      <c r="A4" s="173" t="s">
        <v>523</v>
      </c>
      <c r="B4" s="173"/>
      <c r="E4" s="160" t="s">
        <v>520</v>
      </c>
    </row>
    <row r="5" spans="1:5" x14ac:dyDescent="0.2">
      <c r="D5" s="161"/>
    </row>
    <row r="6" spans="1:5" ht="15" customHeight="1" x14ac:dyDescent="0.2">
      <c r="A6" s="30" t="s">
        <v>102</v>
      </c>
      <c r="B6" s="29" t="s">
        <v>101</v>
      </c>
      <c r="C6" s="27" t="s">
        <v>100</v>
      </c>
      <c r="D6" s="27" t="s">
        <v>519</v>
      </c>
      <c r="E6" s="27" t="s">
        <v>227</v>
      </c>
    </row>
    <row r="7" spans="1:5" ht="11.25" customHeight="1" x14ac:dyDescent="0.2">
      <c r="A7" s="25"/>
      <c r="B7" s="1225" t="s">
        <v>13593</v>
      </c>
      <c r="C7" s="159"/>
      <c r="D7" s="159"/>
      <c r="E7" s="135"/>
    </row>
    <row r="8" spans="1:5" x14ac:dyDescent="0.2">
      <c r="A8" s="172"/>
      <c r="B8" s="172" t="s">
        <v>522</v>
      </c>
      <c r="C8" s="171">
        <f>SUM(C7:C7)</f>
        <v>0</v>
      </c>
      <c r="D8" s="165"/>
      <c r="E8" s="165"/>
    </row>
    <row r="10" spans="1:5" ht="11.25" customHeight="1" x14ac:dyDescent="0.2">
      <c r="A10" s="35" t="s">
        <v>521</v>
      </c>
      <c r="B10" s="1227"/>
      <c r="E10" s="160" t="s">
        <v>520</v>
      </c>
    </row>
    <row r="11" spans="1:5" x14ac:dyDescent="0.2">
      <c r="A11" s="1229"/>
    </row>
    <row r="12" spans="1:5" ht="15" customHeight="1" x14ac:dyDescent="0.2">
      <c r="A12" s="30" t="s">
        <v>102</v>
      </c>
      <c r="B12" s="29" t="s">
        <v>101</v>
      </c>
      <c r="C12" s="27" t="s">
        <v>100</v>
      </c>
      <c r="D12" s="27" t="s">
        <v>519</v>
      </c>
      <c r="E12" s="27" t="s">
        <v>227</v>
      </c>
    </row>
    <row r="13" spans="1:5" x14ac:dyDescent="0.2">
      <c r="A13" s="170"/>
      <c r="B13" s="1225" t="s">
        <v>13593</v>
      </c>
      <c r="C13" s="168"/>
      <c r="D13" s="159"/>
      <c r="E13" s="135"/>
    </row>
    <row r="14" spans="1:5" x14ac:dyDescent="0.2">
      <c r="A14" s="158"/>
      <c r="B14" s="158" t="s">
        <v>518</v>
      </c>
      <c r="C14" s="166">
        <f>SUM(C13:C13)</f>
        <v>0</v>
      </c>
      <c r="D14" s="165"/>
      <c r="E14" s="165"/>
    </row>
  </sheetData>
  <dataValidations count="5">
    <dataValidation allowBlank="1" showInputMessage="1" showErrorMessage="1" prompt="Corresponde al número de la cuenta de acuerdo al Plan de Cuentas emitido por el CONAC." sqref="A6 A12"/>
    <dataValidation allowBlank="1" showInputMessage="1" showErrorMessage="1" prompt="Saldo final del periodo que corresponde la cuenta pública presentada (trimestral: 1er, 2do, 3ro. o 4to.)." sqref="C6 C12"/>
    <dataValidation allowBlank="1" showInputMessage="1" showErrorMessage="1" prompt="Corresponde al nombre o descripción de la cuenta de acuerdo al Plan de Cuentas emitido por el CONAC." sqref="B6 B12"/>
    <dataValidation allowBlank="1" showInputMessage="1" showErrorMessage="1" prompt="Especificar origen de dicho recurso: Federal, Estatal, Municipal, Particulares." sqref="D6 D12"/>
    <dataValidation allowBlank="1" showInputMessage="1" showErrorMessage="1" prompt="Características cualitativas significativas que les impacten financieramente." sqref="E6 E12"/>
  </dataValidations>
  <pageMargins left="0.7" right="0.7" top="0.75" bottom="0.75" header="0.3" footer="0.3"/>
  <pageSetup scale="64" orientation="portrait" horizontalDpi="300" verticalDpi="300"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election activeCell="C8" sqref="C8"/>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6" width="11.44140625" style="1231" customWidth="1"/>
    <col min="7" max="16384" width="11.44140625" style="123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1227"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13637</v>
      </c>
      <c r="B8" s="1268" t="s">
        <v>13047</v>
      </c>
      <c r="C8" s="1269">
        <v>7479.2</v>
      </c>
      <c r="D8" s="1270" t="s">
        <v>13638</v>
      </c>
      <c r="E8" s="1270" t="s">
        <v>13639</v>
      </c>
    </row>
    <row r="9" spans="1:5" x14ac:dyDescent="0.2">
      <c r="A9" s="231"/>
      <c r="B9" s="63" t="s">
        <v>710</v>
      </c>
      <c r="C9" s="21">
        <f>SUM(C8:C8)</f>
        <v>7479.2</v>
      </c>
      <c r="D9" s="230"/>
      <c r="E9" s="230"/>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topLeftCell="A7" zoomScaleNormal="100" zoomScaleSheetLayoutView="100" workbookViewId="0">
      <selection activeCell="B8" sqref="B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123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231"/>
      <c r="G6" s="1231"/>
      <c r="H6" s="1231"/>
    </row>
    <row r="7" spans="1:8" ht="15" customHeight="1" x14ac:dyDescent="0.2">
      <c r="A7" s="30" t="s">
        <v>102</v>
      </c>
      <c r="B7" s="29" t="s">
        <v>101</v>
      </c>
      <c r="C7" s="27" t="s">
        <v>100</v>
      </c>
      <c r="D7" s="248" t="s">
        <v>1014</v>
      </c>
      <c r="E7" s="248" t="s">
        <v>1013</v>
      </c>
      <c r="F7" s="1231"/>
      <c r="G7" s="1231"/>
      <c r="H7" s="1231"/>
    </row>
    <row r="8" spans="1:8" ht="20.399999999999999" x14ac:dyDescent="0.2">
      <c r="A8" s="286" t="s">
        <v>13640</v>
      </c>
      <c r="B8" s="289" t="s">
        <v>13055</v>
      </c>
      <c r="C8" s="1269">
        <v>1025681.31</v>
      </c>
      <c r="D8" s="245">
        <f>+C8/1932968.48</f>
        <v>0.53062495359469086</v>
      </c>
      <c r="E8" s="245" t="s">
        <v>13641</v>
      </c>
    </row>
    <row r="9" spans="1:8" ht="20.399999999999999" x14ac:dyDescent="0.2">
      <c r="A9" s="286" t="s">
        <v>13642</v>
      </c>
      <c r="B9" s="289" t="s">
        <v>13643</v>
      </c>
      <c r="C9" s="1271">
        <v>422840.74</v>
      </c>
      <c r="D9" s="245">
        <f t="shared" ref="D9:D36" si="0">+C9/1932968.48</f>
        <v>0.21875200986205423</v>
      </c>
      <c r="E9" s="245" t="s">
        <v>13641</v>
      </c>
    </row>
    <row r="10" spans="1:8" ht="20.399999999999999" x14ac:dyDescent="0.2">
      <c r="A10" s="286" t="s">
        <v>13644</v>
      </c>
      <c r="B10" s="289" t="s">
        <v>998</v>
      </c>
      <c r="C10" s="1271">
        <v>105187.44</v>
      </c>
      <c r="D10" s="245">
        <f t="shared" si="0"/>
        <v>5.4417566084678216E-2</v>
      </c>
      <c r="E10" s="245" t="s">
        <v>13641</v>
      </c>
    </row>
    <row r="11" spans="1:8" ht="20.399999999999999" x14ac:dyDescent="0.2">
      <c r="A11" s="286" t="s">
        <v>13645</v>
      </c>
      <c r="B11" s="289" t="s">
        <v>13646</v>
      </c>
      <c r="C11" s="1271">
        <v>52841.82</v>
      </c>
      <c r="D11" s="245">
        <f t="shared" si="0"/>
        <v>2.7337134850745213E-2</v>
      </c>
      <c r="E11" s="245" t="s">
        <v>13641</v>
      </c>
    </row>
    <row r="12" spans="1:8" ht="20.399999999999999" x14ac:dyDescent="0.2">
      <c r="A12" s="286" t="s">
        <v>13647</v>
      </c>
      <c r="B12" s="289" t="s">
        <v>13648</v>
      </c>
      <c r="C12" s="1271">
        <v>66316.39</v>
      </c>
      <c r="D12" s="245">
        <f t="shared" si="0"/>
        <v>3.4308055556084391E-2</v>
      </c>
      <c r="E12" s="245" t="s">
        <v>13641</v>
      </c>
    </row>
    <row r="13" spans="1:8" ht="20.399999999999999" x14ac:dyDescent="0.2">
      <c r="A13" s="286" t="s">
        <v>13649</v>
      </c>
      <c r="B13" s="289" t="s">
        <v>3372</v>
      </c>
      <c r="C13" s="1271">
        <v>1968.69</v>
      </c>
      <c r="D13" s="245">
        <f t="shared" si="0"/>
        <v>1.0184801357961098E-3</v>
      </c>
      <c r="E13" s="245" t="s">
        <v>13641</v>
      </c>
    </row>
    <row r="14" spans="1:8" ht="20.399999999999999" x14ac:dyDescent="0.2">
      <c r="A14" s="286" t="s">
        <v>13650</v>
      </c>
      <c r="B14" s="289" t="s">
        <v>13651</v>
      </c>
      <c r="C14" s="1271">
        <v>2295.64</v>
      </c>
      <c r="D14" s="245">
        <f t="shared" si="0"/>
        <v>1.1876241251486935E-3</v>
      </c>
      <c r="E14" s="245" t="s">
        <v>13641</v>
      </c>
    </row>
    <row r="15" spans="1:8" ht="20.399999999999999" x14ac:dyDescent="0.2">
      <c r="A15" s="286" t="s">
        <v>13652</v>
      </c>
      <c r="B15" s="289" t="s">
        <v>13653</v>
      </c>
      <c r="C15" s="1271">
        <v>1148.1400000000001</v>
      </c>
      <c r="D15" s="245">
        <f t="shared" si="0"/>
        <v>5.9397761105757919E-4</v>
      </c>
      <c r="E15" s="245" t="s">
        <v>13641</v>
      </c>
    </row>
    <row r="16" spans="1:8" ht="20.399999999999999" x14ac:dyDescent="0.2">
      <c r="A16" s="286" t="s">
        <v>13654</v>
      </c>
      <c r="B16" s="289" t="s">
        <v>13655</v>
      </c>
      <c r="C16" s="1271">
        <v>28000.66</v>
      </c>
      <c r="D16" s="245">
        <f t="shared" si="0"/>
        <v>1.4485833726579959E-2</v>
      </c>
      <c r="E16" s="245" t="s">
        <v>13641</v>
      </c>
    </row>
    <row r="17" spans="1:5" ht="20.399999999999999" x14ac:dyDescent="0.2">
      <c r="A17" s="286" t="s">
        <v>13656</v>
      </c>
      <c r="B17" s="289" t="s">
        <v>13657</v>
      </c>
      <c r="C17" s="1271">
        <v>30999.97</v>
      </c>
      <c r="D17" s="245">
        <f t="shared" si="0"/>
        <v>1.6037493792966557E-2</v>
      </c>
      <c r="E17" s="245" t="s">
        <v>13641</v>
      </c>
    </row>
    <row r="18" spans="1:5" ht="20.399999999999999" x14ac:dyDescent="0.2">
      <c r="A18" s="286" t="s">
        <v>13658</v>
      </c>
      <c r="B18" s="289" t="s">
        <v>13659</v>
      </c>
      <c r="C18" s="1271">
        <v>471.07</v>
      </c>
      <c r="D18" s="245">
        <f t="shared" si="0"/>
        <v>2.437028874883671E-4</v>
      </c>
      <c r="E18" s="245" t="s">
        <v>13641</v>
      </c>
    </row>
    <row r="19" spans="1:5" ht="20.399999999999999" x14ac:dyDescent="0.2">
      <c r="A19" s="286" t="s">
        <v>13660</v>
      </c>
      <c r="B19" s="289" t="s">
        <v>906</v>
      </c>
      <c r="C19" s="1271">
        <v>5957.92</v>
      </c>
      <c r="D19" s="245">
        <f t="shared" si="0"/>
        <v>3.0822644350620761E-3</v>
      </c>
      <c r="E19" s="245" t="s">
        <v>13641</v>
      </c>
    </row>
    <row r="20" spans="1:5" ht="20.399999999999999" x14ac:dyDescent="0.2">
      <c r="A20" s="286" t="s">
        <v>13661</v>
      </c>
      <c r="B20" s="289" t="s">
        <v>13662</v>
      </c>
      <c r="C20" s="1271">
        <v>20936</v>
      </c>
      <c r="D20" s="245">
        <f t="shared" si="0"/>
        <v>1.0831009515478494E-2</v>
      </c>
      <c r="E20" s="245" t="s">
        <v>13641</v>
      </c>
    </row>
    <row r="21" spans="1:5" ht="20.399999999999999" x14ac:dyDescent="0.2">
      <c r="A21" s="286" t="s">
        <v>13663</v>
      </c>
      <c r="B21" s="289" t="s">
        <v>886</v>
      </c>
      <c r="C21" s="1271">
        <v>2184.6</v>
      </c>
      <c r="D21" s="245">
        <f t="shared" si="0"/>
        <v>1.1301788014670576E-3</v>
      </c>
      <c r="E21" s="245" t="s">
        <v>13641</v>
      </c>
    </row>
    <row r="22" spans="1:5" ht="20.399999999999999" x14ac:dyDescent="0.2">
      <c r="A22" s="286" t="s">
        <v>13664</v>
      </c>
      <c r="B22" s="289" t="s">
        <v>3299</v>
      </c>
      <c r="C22" s="1271">
        <v>92.4</v>
      </c>
      <c r="D22" s="245">
        <f t="shared" si="0"/>
        <v>4.7802124533349867E-5</v>
      </c>
      <c r="E22" s="245" t="s">
        <v>13641</v>
      </c>
    </row>
    <row r="23" spans="1:5" ht="20.399999999999999" x14ac:dyDescent="0.2">
      <c r="A23" s="286" t="s">
        <v>13665</v>
      </c>
      <c r="B23" s="289" t="s">
        <v>13666</v>
      </c>
      <c r="C23" s="1271">
        <v>3265.73</v>
      </c>
      <c r="D23" s="245">
        <f t="shared" si="0"/>
        <v>1.689489525457756E-3</v>
      </c>
      <c r="E23" s="245" t="s">
        <v>13641</v>
      </c>
    </row>
    <row r="24" spans="1:5" ht="20.399999999999999" x14ac:dyDescent="0.2">
      <c r="A24" s="286" t="s">
        <v>13667</v>
      </c>
      <c r="B24" s="289" t="s">
        <v>11826</v>
      </c>
      <c r="C24" s="1271">
        <v>5250</v>
      </c>
      <c r="D24" s="245">
        <f t="shared" si="0"/>
        <v>2.7160298030312422E-3</v>
      </c>
      <c r="E24" s="245" t="s">
        <v>13641</v>
      </c>
    </row>
    <row r="25" spans="1:5" ht="20.399999999999999" x14ac:dyDescent="0.2">
      <c r="A25" s="286" t="s">
        <v>13668</v>
      </c>
      <c r="B25" s="289" t="s">
        <v>850</v>
      </c>
      <c r="C25" s="1271">
        <v>47396.54</v>
      </c>
      <c r="D25" s="245">
        <f t="shared" si="0"/>
        <v>2.4520079085821409E-2</v>
      </c>
      <c r="E25" s="245" t="s">
        <v>13641</v>
      </c>
    </row>
    <row r="26" spans="1:5" ht="20.399999999999999" x14ac:dyDescent="0.2">
      <c r="A26" s="286" t="s">
        <v>13669</v>
      </c>
      <c r="B26" s="289" t="s">
        <v>13670</v>
      </c>
      <c r="C26" s="1271">
        <v>1102</v>
      </c>
      <c r="D26" s="245">
        <f t="shared" si="0"/>
        <v>5.7010758913151032E-4</v>
      </c>
      <c r="E26" s="245" t="s">
        <v>13641</v>
      </c>
    </row>
    <row r="27" spans="1:5" ht="20.399999999999999" x14ac:dyDescent="0.2">
      <c r="A27" s="286" t="s">
        <v>13671</v>
      </c>
      <c r="B27" s="289" t="s">
        <v>13672</v>
      </c>
      <c r="C27" s="1271">
        <v>64919.81</v>
      </c>
      <c r="D27" s="245">
        <f t="shared" si="0"/>
        <v>3.3585550241357273E-2</v>
      </c>
      <c r="E27" s="245" t="s">
        <v>13641</v>
      </c>
    </row>
    <row r="28" spans="1:5" ht="20.399999999999999" x14ac:dyDescent="0.2">
      <c r="A28" s="286" t="s">
        <v>13673</v>
      </c>
      <c r="B28" s="289" t="s">
        <v>7064</v>
      </c>
      <c r="C28" s="1271">
        <v>3526.4</v>
      </c>
      <c r="D28" s="245">
        <f t="shared" si="0"/>
        <v>1.8243442852208329E-3</v>
      </c>
      <c r="E28" s="245" t="s">
        <v>13641</v>
      </c>
    </row>
    <row r="29" spans="1:5" ht="20.399999999999999" x14ac:dyDescent="0.2">
      <c r="A29" s="286" t="s">
        <v>13674</v>
      </c>
      <c r="B29" s="289" t="s">
        <v>13675</v>
      </c>
      <c r="C29" s="1271">
        <v>8759.07</v>
      </c>
      <c r="D29" s="245">
        <f t="shared" si="0"/>
        <v>4.5314086032070214E-3</v>
      </c>
      <c r="E29" s="245" t="s">
        <v>13641</v>
      </c>
    </row>
    <row r="30" spans="1:5" ht="20.399999999999999" x14ac:dyDescent="0.2">
      <c r="A30" s="286" t="s">
        <v>13676</v>
      </c>
      <c r="B30" s="289" t="s">
        <v>5422</v>
      </c>
      <c r="C30" s="1271">
        <v>183</v>
      </c>
      <c r="D30" s="245">
        <f t="shared" si="0"/>
        <v>9.467303884851759E-5</v>
      </c>
      <c r="E30" s="245" t="s">
        <v>13641</v>
      </c>
    </row>
    <row r="31" spans="1:5" ht="20.399999999999999" x14ac:dyDescent="0.2">
      <c r="A31" s="286" t="s">
        <v>13677</v>
      </c>
      <c r="B31" s="289" t="s">
        <v>13678</v>
      </c>
      <c r="C31" s="1271">
        <v>2023.04</v>
      </c>
      <c r="D31" s="245">
        <f t="shared" si="0"/>
        <v>1.0465975109951095E-3</v>
      </c>
      <c r="E31" s="245" t="s">
        <v>13641</v>
      </c>
    </row>
    <row r="32" spans="1:5" ht="20.399999999999999" x14ac:dyDescent="0.2">
      <c r="A32" s="286" t="s">
        <v>13679</v>
      </c>
      <c r="B32" s="289" t="s">
        <v>7867</v>
      </c>
      <c r="C32" s="1271">
        <v>1296</v>
      </c>
      <c r="D32" s="245">
        <f t="shared" si="0"/>
        <v>6.7047135709114101E-4</v>
      </c>
      <c r="E32" s="245" t="s">
        <v>13641</v>
      </c>
    </row>
    <row r="33" spans="1:8" ht="20.399999999999999" x14ac:dyDescent="0.2">
      <c r="A33" s="286" t="s">
        <v>13680</v>
      </c>
      <c r="B33" s="289" t="s">
        <v>8132</v>
      </c>
      <c r="C33" s="1271">
        <v>14734</v>
      </c>
      <c r="D33" s="245">
        <f t="shared" si="0"/>
        <v>7.622472974830919E-3</v>
      </c>
      <c r="E33" s="245" t="s">
        <v>13641</v>
      </c>
    </row>
    <row r="34" spans="1:8" ht="20.399999999999999" x14ac:dyDescent="0.2">
      <c r="A34" s="286" t="s">
        <v>13681</v>
      </c>
      <c r="B34" s="1272" t="s">
        <v>7873</v>
      </c>
      <c r="C34" s="1273">
        <v>1426.8</v>
      </c>
      <c r="D34" s="245">
        <f t="shared" si="0"/>
        <v>7.3813929961237654E-4</v>
      </c>
      <c r="E34" s="245" t="s">
        <v>13641</v>
      </c>
    </row>
    <row r="35" spans="1:8" ht="20.399999999999999" x14ac:dyDescent="0.2">
      <c r="A35" s="286" t="s">
        <v>13682</v>
      </c>
      <c r="B35" s="289" t="s">
        <v>13683</v>
      </c>
      <c r="C35" s="1271">
        <v>34592</v>
      </c>
      <c r="D35" s="245">
        <f t="shared" si="0"/>
        <v>1.7895791037420332E-2</v>
      </c>
      <c r="E35" s="245" t="s">
        <v>13641</v>
      </c>
    </row>
    <row r="36" spans="1:8" ht="20.399999999999999" x14ac:dyDescent="0.2">
      <c r="A36" s="286" t="s">
        <v>13684</v>
      </c>
      <c r="B36" s="289" t="s">
        <v>7474</v>
      </c>
      <c r="C36" s="1271">
        <v>840.9</v>
      </c>
      <c r="D36" s="245">
        <f t="shared" si="0"/>
        <v>4.3503037359408984E-4</v>
      </c>
      <c r="E36" s="245" t="s">
        <v>13641</v>
      </c>
    </row>
    <row r="37" spans="1:8" x14ac:dyDescent="0.2">
      <c r="A37" s="63"/>
      <c r="B37" s="63" t="s">
        <v>719</v>
      </c>
      <c r="C37" s="62">
        <f>SUM(C8:C36)</f>
        <v>1956238.0799999996</v>
      </c>
      <c r="D37" s="418">
        <f>SUM(D8:D36)</f>
        <v>1.0120382718294505</v>
      </c>
      <c r="E37" s="144"/>
    </row>
    <row r="38" spans="1:8" x14ac:dyDescent="0.2">
      <c r="A38" s="243"/>
      <c r="B38" s="243"/>
      <c r="C38" s="242"/>
      <c r="D38" s="241"/>
      <c r="E38" s="240"/>
      <c r="F38" s="1231"/>
      <c r="G38" s="1231"/>
      <c r="H38" s="1231"/>
    </row>
    <row r="54" spans="1:5" s="37" customFormat="1" x14ac:dyDescent="0.2">
      <c r="A54" s="1231"/>
      <c r="B54" s="1231"/>
      <c r="C54" s="1231"/>
      <c r="D54" s="1231"/>
      <c r="E54" s="1231"/>
    </row>
    <row r="55" spans="1:5" s="37" customFormat="1" x14ac:dyDescent="0.2">
      <c r="A55" s="1231"/>
      <c r="B55" s="1231"/>
      <c r="C55" s="1231"/>
      <c r="D55" s="1231"/>
      <c r="E55" s="1231"/>
    </row>
    <row r="56" spans="1:5" s="37" customFormat="1" x14ac:dyDescent="0.2">
      <c r="A56" s="1231"/>
      <c r="B56" s="1231"/>
      <c r="C56" s="1231"/>
      <c r="D56" s="1231"/>
      <c r="E56" s="1231"/>
    </row>
    <row r="57" spans="1:5" s="37" customFormat="1" x14ac:dyDescent="0.2">
      <c r="A57" s="1231"/>
      <c r="B57" s="1231"/>
      <c r="C57" s="1231"/>
      <c r="D57" s="1231"/>
      <c r="E57" s="1231"/>
    </row>
    <row r="58" spans="1:5" s="37" customFormat="1" x14ac:dyDescent="0.2">
      <c r="A58" s="1231"/>
      <c r="B58" s="1231"/>
      <c r="C58" s="1231"/>
      <c r="D58" s="1231"/>
      <c r="E58" s="1231"/>
    </row>
    <row r="59" spans="1:5" s="37" customFormat="1" x14ac:dyDescent="0.2">
      <c r="A59" s="1231"/>
      <c r="B59" s="1231"/>
      <c r="C59" s="1231"/>
      <c r="D59" s="1231"/>
      <c r="E59" s="1231"/>
    </row>
    <row r="60" spans="1:5" s="37" customFormat="1" x14ac:dyDescent="0.2">
      <c r="A60" s="1231"/>
      <c r="B60" s="1231"/>
      <c r="C60" s="1231"/>
      <c r="D60" s="1231"/>
      <c r="E60" s="1231"/>
    </row>
    <row r="61" spans="1:5" s="37" customFormat="1" x14ac:dyDescent="0.2">
      <c r="A61" s="1231"/>
      <c r="B61" s="1231"/>
      <c r="C61" s="1231"/>
      <c r="D61" s="1231"/>
      <c r="E61" s="1231"/>
    </row>
    <row r="62" spans="1:5" s="37" customFormat="1" x14ac:dyDescent="0.2">
      <c r="A62" s="1231"/>
      <c r="B62" s="1231"/>
      <c r="C62" s="1231"/>
      <c r="D62" s="1231"/>
      <c r="E62" s="1231"/>
    </row>
    <row r="63" spans="1:5" s="37" customFormat="1" x14ac:dyDescent="0.2">
      <c r="A63" s="1231"/>
      <c r="B63" s="1231"/>
      <c r="C63" s="1231"/>
      <c r="D63" s="1231"/>
      <c r="E63" s="1231"/>
    </row>
    <row r="64" spans="1:5" s="37" customFormat="1" x14ac:dyDescent="0.2">
      <c r="A64" s="1231"/>
      <c r="B64" s="1231"/>
      <c r="C64" s="1231"/>
      <c r="D64" s="1231"/>
      <c r="E64" s="1231"/>
    </row>
    <row r="65" spans="1:5" s="37" customFormat="1" x14ac:dyDescent="0.2">
      <c r="A65" s="1231"/>
      <c r="B65" s="1231"/>
      <c r="C65" s="1231"/>
      <c r="D65" s="1231"/>
      <c r="E65" s="1231"/>
    </row>
    <row r="66" spans="1:5" s="37" customFormat="1" x14ac:dyDescent="0.2">
      <c r="A66" s="1231"/>
      <c r="B66" s="1231"/>
      <c r="C66" s="1231"/>
      <c r="D66" s="1231"/>
      <c r="E66" s="1231"/>
    </row>
    <row r="67" spans="1:5" s="37" customFormat="1" x14ac:dyDescent="0.2">
      <c r="A67" s="1231"/>
      <c r="B67" s="1231"/>
      <c r="C67" s="1231"/>
      <c r="D67" s="1231"/>
      <c r="E67" s="1231"/>
    </row>
    <row r="68" spans="1:5" s="37" customFormat="1" x14ac:dyDescent="0.2">
      <c r="A68" s="1231"/>
      <c r="B68" s="1231"/>
      <c r="C68" s="1231"/>
      <c r="D68" s="1231"/>
      <c r="E68" s="1231"/>
    </row>
    <row r="69" spans="1:5" s="37" customFormat="1" x14ac:dyDescent="0.2">
      <c r="A69" s="1231"/>
      <c r="B69" s="1231"/>
      <c r="C69" s="1231"/>
      <c r="D69" s="1231"/>
      <c r="E69" s="1231"/>
    </row>
    <row r="70" spans="1:5" s="37" customFormat="1" x14ac:dyDescent="0.2">
      <c r="A70" s="1231"/>
      <c r="B70" s="1231"/>
      <c r="C70" s="1231"/>
      <c r="D70" s="1231"/>
      <c r="E70" s="1231"/>
    </row>
    <row r="71" spans="1:5" s="37" customFormat="1" x14ac:dyDescent="0.2">
      <c r="A71" s="1231"/>
      <c r="B71" s="1231"/>
      <c r="C71" s="1231"/>
      <c r="D71" s="1231"/>
      <c r="E71" s="1231"/>
    </row>
    <row r="72" spans="1:5" s="37" customFormat="1" x14ac:dyDescent="0.2">
      <c r="A72" s="1231"/>
      <c r="B72" s="1231"/>
      <c r="C72" s="1231"/>
      <c r="D72" s="1231"/>
      <c r="E72" s="1231"/>
    </row>
    <row r="73" spans="1:5" s="37" customFormat="1" x14ac:dyDescent="0.2">
      <c r="A73" s="1231"/>
      <c r="B73" s="1231"/>
      <c r="C73" s="1231"/>
      <c r="D73" s="1231"/>
      <c r="E73" s="1231"/>
    </row>
    <row r="74" spans="1:5" s="37" customFormat="1" x14ac:dyDescent="0.2">
      <c r="A74" s="1231"/>
      <c r="B74" s="1231"/>
      <c r="C74" s="1231"/>
      <c r="D74" s="1231"/>
      <c r="E74" s="1231"/>
    </row>
    <row r="75" spans="1:5" s="37" customFormat="1" x14ac:dyDescent="0.2">
      <c r="A75" s="1231"/>
      <c r="B75" s="1231"/>
      <c r="C75" s="1231"/>
      <c r="D75" s="1231"/>
      <c r="E75" s="1231"/>
    </row>
    <row r="76" spans="1:5" s="37" customFormat="1" x14ac:dyDescent="0.2">
      <c r="A76" s="1231"/>
      <c r="B76" s="1231"/>
      <c r="C76" s="1231"/>
      <c r="D76" s="1231"/>
      <c r="E76" s="1231"/>
    </row>
    <row r="77" spans="1:5" s="37" customFormat="1" x14ac:dyDescent="0.2">
      <c r="A77" s="1231"/>
      <c r="B77" s="1231"/>
      <c r="C77" s="1231"/>
      <c r="D77" s="1231"/>
      <c r="E77" s="1231"/>
    </row>
    <row r="78" spans="1:5" s="37" customFormat="1" x14ac:dyDescent="0.2">
      <c r="A78" s="1231"/>
      <c r="B78" s="1231"/>
      <c r="C78" s="1231"/>
      <c r="D78" s="1231"/>
      <c r="E78" s="1231"/>
    </row>
    <row r="79" spans="1:5" s="37" customFormat="1" x14ac:dyDescent="0.2">
      <c r="A79" s="1231"/>
      <c r="B79" s="1231"/>
      <c r="C79" s="1231"/>
      <c r="D79" s="1231"/>
      <c r="E79" s="1231"/>
    </row>
    <row r="80" spans="1:5" s="37" customFormat="1" x14ac:dyDescent="0.2">
      <c r="A80" s="1231"/>
      <c r="B80" s="1231"/>
      <c r="C80" s="1231"/>
      <c r="D80" s="1231"/>
      <c r="E80" s="1231"/>
    </row>
    <row r="81" spans="1:5" s="37" customFormat="1" x14ac:dyDescent="0.2">
      <c r="A81" s="1231"/>
      <c r="B81" s="1231"/>
      <c r="C81" s="1231"/>
      <c r="D81" s="1231"/>
      <c r="E81" s="1231"/>
    </row>
    <row r="82" spans="1:5" s="37" customFormat="1" x14ac:dyDescent="0.2">
      <c r="A82" s="1231"/>
      <c r="B82" s="1231"/>
      <c r="C82" s="1231"/>
      <c r="D82" s="1231"/>
      <c r="E82" s="1231"/>
    </row>
    <row r="83" spans="1:5" s="37" customFormat="1" x14ac:dyDescent="0.2">
      <c r="A83" s="1231"/>
      <c r="B83" s="1231"/>
      <c r="C83" s="1231"/>
      <c r="D83" s="1231"/>
      <c r="E83" s="1231"/>
    </row>
    <row r="84" spans="1:5" s="37" customFormat="1" x14ac:dyDescent="0.2">
      <c r="A84" s="1231"/>
      <c r="B84" s="1231"/>
      <c r="C84" s="1231"/>
      <c r="D84" s="1231"/>
      <c r="E84" s="1231"/>
    </row>
    <row r="85" spans="1:5" s="37" customFormat="1" x14ac:dyDescent="0.2">
      <c r="A85" s="1231"/>
      <c r="B85" s="1231"/>
      <c r="C85" s="1231"/>
      <c r="D85" s="1231"/>
      <c r="E85" s="1231"/>
    </row>
    <row r="86" spans="1:5" s="37" customFormat="1" x14ac:dyDescent="0.2">
      <c r="A86" s="1231"/>
      <c r="B86" s="1231"/>
      <c r="C86" s="1231"/>
      <c r="D86" s="1231"/>
      <c r="E86" s="1231"/>
    </row>
    <row r="87" spans="1:5" s="37" customFormat="1" x14ac:dyDescent="0.2">
      <c r="A87" s="1231"/>
      <c r="B87" s="1231"/>
      <c r="C87" s="1231"/>
      <c r="D87" s="1231"/>
      <c r="E87" s="1231"/>
    </row>
    <row r="88" spans="1:5" s="37" customFormat="1" x14ac:dyDescent="0.2">
      <c r="A88" s="1231"/>
      <c r="B88" s="1231"/>
      <c r="C88" s="1231"/>
      <c r="D88" s="1231"/>
      <c r="E88" s="1231"/>
    </row>
    <row r="89" spans="1:5" s="37" customFormat="1" x14ac:dyDescent="0.2">
      <c r="A89" s="1231"/>
      <c r="B89" s="1231"/>
      <c r="C89" s="1231"/>
      <c r="D89" s="1231"/>
      <c r="E89" s="1231"/>
    </row>
    <row r="90" spans="1:5" s="37" customFormat="1" x14ac:dyDescent="0.2">
      <c r="A90" s="1231"/>
      <c r="B90" s="1231"/>
      <c r="C90" s="1231"/>
      <c r="D90" s="1231"/>
      <c r="E90" s="1231"/>
    </row>
    <row r="91" spans="1:5" s="37" customFormat="1" x14ac:dyDescent="0.2">
      <c r="A91" s="1231"/>
      <c r="B91" s="1231"/>
      <c r="C91" s="1231"/>
      <c r="D91" s="1231"/>
      <c r="E91" s="1231"/>
    </row>
    <row r="92" spans="1:5" s="37" customFormat="1" x14ac:dyDescent="0.2">
      <c r="A92" s="1231"/>
      <c r="B92" s="1231"/>
      <c r="C92" s="1231"/>
      <c r="D92" s="1231"/>
      <c r="E92" s="1231"/>
    </row>
    <row r="93" spans="1:5" s="37" customFormat="1" x14ac:dyDescent="0.2">
      <c r="A93" s="1231"/>
      <c r="B93" s="1231"/>
      <c r="C93" s="1231"/>
      <c r="D93" s="1231"/>
      <c r="E93" s="1231"/>
    </row>
    <row r="94" spans="1:5" s="37" customFormat="1" x14ac:dyDescent="0.2">
      <c r="A94" s="1231"/>
      <c r="B94" s="1231"/>
      <c r="C94" s="1231"/>
      <c r="D94" s="1231"/>
      <c r="E94" s="1231"/>
    </row>
    <row r="95" spans="1:5" s="37" customFormat="1" x14ac:dyDescent="0.2">
      <c r="A95" s="1231"/>
      <c r="B95" s="1231"/>
      <c r="C95" s="1231"/>
      <c r="D95" s="1231"/>
      <c r="E95" s="1231"/>
    </row>
    <row r="96" spans="1:5" s="37" customFormat="1" x14ac:dyDescent="0.2">
      <c r="A96" s="1231"/>
      <c r="B96" s="1231"/>
      <c r="C96" s="1231"/>
      <c r="D96" s="1231"/>
      <c r="E96" s="1231"/>
    </row>
    <row r="97" spans="1:5" s="37" customFormat="1" x14ac:dyDescent="0.2">
      <c r="A97" s="1231"/>
      <c r="B97" s="1231"/>
      <c r="C97" s="1231"/>
      <c r="D97" s="1231"/>
      <c r="E97" s="1231"/>
    </row>
    <row r="98" spans="1:5" s="37" customFormat="1" x14ac:dyDescent="0.2">
      <c r="A98" s="1231"/>
      <c r="B98" s="1231"/>
      <c r="C98" s="1231"/>
      <c r="D98" s="1231"/>
      <c r="E98" s="1231"/>
    </row>
    <row r="99" spans="1:5" s="37" customFormat="1" x14ac:dyDescent="0.2">
      <c r="A99" s="1231"/>
      <c r="B99" s="1231"/>
      <c r="C99" s="1231"/>
      <c r="D99" s="1231"/>
      <c r="E99" s="1231"/>
    </row>
    <row r="100" spans="1:5" s="37" customFormat="1" x14ac:dyDescent="0.2">
      <c r="A100" s="1231"/>
      <c r="B100" s="1231"/>
      <c r="C100" s="1231"/>
      <c r="D100" s="1231"/>
      <c r="E100" s="1231"/>
    </row>
    <row r="101" spans="1:5" s="37" customFormat="1" x14ac:dyDescent="0.2">
      <c r="A101" s="1231"/>
      <c r="B101" s="1231"/>
      <c r="C101" s="1231"/>
      <c r="D101" s="1231"/>
      <c r="E101" s="1231"/>
    </row>
    <row r="102" spans="1:5" s="37" customFormat="1" x14ac:dyDescent="0.2">
      <c r="A102" s="1231"/>
      <c r="B102" s="1231"/>
      <c r="C102" s="1231"/>
      <c r="D102" s="1231"/>
      <c r="E102" s="1231"/>
    </row>
    <row r="103" spans="1:5" s="37" customFormat="1" x14ac:dyDescent="0.2">
      <c r="A103" s="1231"/>
      <c r="B103" s="1231"/>
      <c r="C103" s="1231"/>
      <c r="D103" s="1231"/>
      <c r="E103" s="1231"/>
    </row>
    <row r="104" spans="1:5" s="37" customFormat="1" x14ac:dyDescent="0.2">
      <c r="A104" s="1231"/>
      <c r="B104" s="1231"/>
      <c r="C104" s="1231"/>
      <c r="D104" s="1231"/>
      <c r="E104" s="1231"/>
    </row>
    <row r="105" spans="1:5" s="37" customFormat="1" x14ac:dyDescent="0.2">
      <c r="A105" s="1231"/>
      <c r="B105" s="1231"/>
      <c r="C105" s="1231"/>
      <c r="D105" s="1231"/>
      <c r="E105" s="1231"/>
    </row>
    <row r="106" spans="1:5" s="37" customFormat="1" x14ac:dyDescent="0.2">
      <c r="A106" s="1231"/>
      <c r="B106" s="1231"/>
      <c r="C106" s="1231"/>
      <c r="D106" s="1231"/>
      <c r="E106" s="1231"/>
    </row>
    <row r="107" spans="1:5" s="37" customFormat="1" x14ac:dyDescent="0.2">
      <c r="A107" s="1231"/>
      <c r="B107" s="1231"/>
      <c r="C107" s="1231"/>
      <c r="D107" s="1231"/>
      <c r="E107" s="1231"/>
    </row>
    <row r="108" spans="1:5" s="37" customFormat="1" x14ac:dyDescent="0.2">
      <c r="A108" s="1231"/>
      <c r="B108" s="1231"/>
      <c r="C108" s="1231"/>
      <c r="D108" s="1231"/>
      <c r="E108" s="1231"/>
    </row>
    <row r="109" spans="1:5" s="37" customFormat="1" x14ac:dyDescent="0.2">
      <c r="A109" s="1231"/>
      <c r="B109" s="1231"/>
      <c r="C109" s="1231"/>
      <c r="D109" s="1231"/>
      <c r="E109" s="1231"/>
    </row>
    <row r="110" spans="1:5" s="37" customFormat="1" x14ac:dyDescent="0.2">
      <c r="A110" s="1231"/>
      <c r="B110" s="1231"/>
      <c r="C110" s="1231"/>
      <c r="D110" s="1231"/>
      <c r="E110" s="1231"/>
    </row>
    <row r="111" spans="1:5" s="37" customFormat="1" x14ac:dyDescent="0.2">
      <c r="A111" s="1231"/>
      <c r="B111" s="1231"/>
      <c r="C111" s="1231"/>
      <c r="D111" s="1231"/>
      <c r="E111" s="1231"/>
    </row>
    <row r="112" spans="1:5" s="37" customFormat="1" x14ac:dyDescent="0.2">
      <c r="A112" s="1231"/>
      <c r="B112" s="1231"/>
      <c r="C112" s="1231"/>
      <c r="D112" s="1231"/>
      <c r="E112" s="1231"/>
    </row>
    <row r="113" spans="1:5" s="37" customFormat="1" x14ac:dyDescent="0.2">
      <c r="A113" s="1231"/>
      <c r="B113" s="1231"/>
      <c r="C113" s="1231"/>
      <c r="D113" s="1231"/>
      <c r="E113" s="1231"/>
    </row>
    <row r="114" spans="1:5" s="37" customFormat="1" x14ac:dyDescent="0.2">
      <c r="A114" s="1231"/>
      <c r="B114" s="1231"/>
      <c r="C114" s="1231"/>
      <c r="D114" s="1231"/>
      <c r="E114" s="1231"/>
    </row>
    <row r="115" spans="1:5" s="37" customFormat="1" x14ac:dyDescent="0.2">
      <c r="A115" s="1231"/>
      <c r="B115" s="1231"/>
      <c r="C115" s="1231"/>
      <c r="D115" s="1231"/>
      <c r="E115" s="1231"/>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election activeCell="B7" sqref="B7"/>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7" width="17.6640625" style="1231" customWidth="1"/>
    <col min="8" max="16384" width="11.44140625" style="123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ht="11.25" customHeight="1" x14ac:dyDescent="0.2">
      <c r="A4" s="35" t="s">
        <v>1024</v>
      </c>
      <c r="B4" s="35"/>
      <c r="C4" s="80"/>
      <c r="D4" s="80"/>
      <c r="E4" s="80"/>
      <c r="G4" s="1227" t="s">
        <v>1023</v>
      </c>
    </row>
    <row r="5" spans="1:7" s="176" customFormat="1" x14ac:dyDescent="0.2">
      <c r="A5" s="108"/>
      <c r="B5" s="108"/>
      <c r="C5" s="161"/>
      <c r="D5" s="178"/>
      <c r="E5" s="178"/>
    </row>
    <row r="6" spans="1:7" ht="15" customHeight="1" x14ac:dyDescent="0.2">
      <c r="A6" s="30" t="s">
        <v>102</v>
      </c>
      <c r="B6" s="29" t="s">
        <v>101</v>
      </c>
      <c r="C6" s="120" t="s">
        <v>301</v>
      </c>
      <c r="D6" s="120" t="s">
        <v>300</v>
      </c>
      <c r="E6" s="256" t="s">
        <v>1022</v>
      </c>
      <c r="F6" s="148" t="s">
        <v>99</v>
      </c>
      <c r="G6" s="148" t="s">
        <v>519</v>
      </c>
    </row>
    <row r="7" spans="1:7" x14ac:dyDescent="0.2">
      <c r="A7" s="44"/>
      <c r="B7" s="1225" t="s">
        <v>13593</v>
      </c>
      <c r="C7" s="64"/>
      <c r="D7" s="64"/>
      <c r="E7" s="64"/>
      <c r="F7" s="147"/>
      <c r="G7" s="113"/>
    </row>
    <row r="8" spans="1:7" x14ac:dyDescent="0.2">
      <c r="A8" s="111"/>
      <c r="B8" s="63" t="s">
        <v>1017</v>
      </c>
      <c r="C8" s="45">
        <f>SUM(C7:C7)</f>
        <v>0</v>
      </c>
      <c r="D8" s="45">
        <f>SUM(D7:D7)</f>
        <v>0</v>
      </c>
      <c r="E8" s="20">
        <f>SUM(E7:E7)</f>
        <v>0</v>
      </c>
      <c r="F8" s="255"/>
      <c r="G8" s="255"/>
    </row>
  </sheetData>
  <dataValidations count="7">
    <dataValidation allowBlank="1" showInputMessage="1" showErrorMessage="1" prompt="Corresponde al número de la cuenta de acuerdo al Plan de Cuentas emitido por el CONAC." sqref="A6"/>
    <dataValidation allowBlank="1" showInputMessage="1" showErrorMessage="1" prompt="Importe final del periodo que corresponde la cuenta pública presentada (mensual:  enero, febrero, marzo, etc.; trimestral: 1er, 2do, 3ro. o 4to.)." sqref="D6"/>
    <dataValidation allowBlank="1" showInputMessage="1" showErrorMessage="1" prompt="Variación (aumento o disminución) del patrimonio en el periodo, (diferencia entre saldo final y el saldo inicial)." sqref="E6"/>
    <dataValidation allowBlank="1" showInputMessage="1" showErrorMessage="1" prompt="Saldo al 31 de diciembre del año anterior a la cuenta pública que se presenta." sqref="C6"/>
    <dataValidation allowBlank="1" showInputMessage="1" showErrorMessage="1" prompt="Corresponde al nombre o descripción de la cuenta de acuerdo al Plan de Cuentas emitido por el CONAC." sqref="B6"/>
    <dataValidation allowBlank="1" showInputMessage="1" showErrorMessage="1" prompt="Tipo de patrimonio clasificado de acuerdo al Plan de Cuentas emitido por el CONAC: Aportaciones, Donaciones de Capital y/o Actualización de la Hacienda Pública/Patrimonio." sqref="F6"/>
    <dataValidation allowBlank="1" showInputMessage="1" showErrorMessage="1" prompt="Procedencia de los recursos: Estatal o Municipal." sqref="G6"/>
  </dataValidations>
  <pageMargins left="0.70866141732283472" right="0.70866141732283472" top="0.74803149606299213" bottom="0.74803149606299213" header="0.31496062992125984" footer="0.31496062992125984"/>
  <pageSetup scale="75" orientation="landscape"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6" width="17.6640625" style="1231" customWidth="1"/>
    <col min="7" max="16384" width="11.44140625" style="123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1227"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ht="20.399999999999999" x14ac:dyDescent="0.2">
      <c r="A8" s="43" t="s">
        <v>13685</v>
      </c>
      <c r="B8" s="285" t="s">
        <v>5509</v>
      </c>
      <c r="C8" s="1274">
        <v>-716288.44</v>
      </c>
      <c r="D8" s="31">
        <v>-727934.84</v>
      </c>
      <c r="E8" s="64">
        <f>+D8-C8</f>
        <v>-11646.400000000023</v>
      </c>
      <c r="F8" s="258" t="s">
        <v>13686</v>
      </c>
    </row>
    <row r="9" spans="1:6" ht="20.399999999999999" x14ac:dyDescent="0.2">
      <c r="A9" s="43" t="s">
        <v>13687</v>
      </c>
      <c r="B9" s="285" t="s">
        <v>5508</v>
      </c>
      <c r="C9" s="64">
        <v>1576945.76</v>
      </c>
      <c r="D9" s="1274">
        <v>1576945.75</v>
      </c>
      <c r="E9" s="64">
        <f>+D9-C9</f>
        <v>-1.0000000009313226E-2</v>
      </c>
      <c r="F9" s="258" t="s">
        <v>13686</v>
      </c>
    </row>
    <row r="10" spans="1:6" x14ac:dyDescent="0.2">
      <c r="A10" s="63"/>
      <c r="B10" s="63" t="s">
        <v>1025</v>
      </c>
      <c r="C10" s="62">
        <f>SUM(C8:C9)</f>
        <v>860657.32000000007</v>
      </c>
      <c r="D10" s="62">
        <f>SUM(D8:D9)</f>
        <v>849010.91</v>
      </c>
      <c r="E10" s="62">
        <f>SUM(E8:E9)</f>
        <v>-11646.410000000033</v>
      </c>
      <c r="F10" s="63"/>
    </row>
  </sheetData>
  <protectedRanges>
    <protectedRange sqref="F10" name="Rango1_1"/>
  </protectedRanges>
  <dataValidations disablePrompts="1" count="6">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3"/>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1231"/>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481" t="s">
        <v>301</v>
      </c>
      <c r="D7" s="481" t="s">
        <v>300</v>
      </c>
      <c r="E7" s="120" t="s">
        <v>299</v>
      </c>
    </row>
    <row r="8" spans="1:5" x14ac:dyDescent="0.2">
      <c r="A8" s="946" t="s">
        <v>13688</v>
      </c>
      <c r="B8" s="1275" t="s">
        <v>13689</v>
      </c>
      <c r="C8" s="24">
        <v>25756</v>
      </c>
      <c r="D8" s="1276">
        <v>25756</v>
      </c>
      <c r="E8" s="1277">
        <f>+D8-C8</f>
        <v>0</v>
      </c>
    </row>
    <row r="9" spans="1:5" x14ac:dyDescent="0.2">
      <c r="A9" s="946" t="s">
        <v>13690</v>
      </c>
      <c r="B9" s="1275" t="s">
        <v>13691</v>
      </c>
      <c r="C9" s="1276">
        <v>624121.24</v>
      </c>
      <c r="D9" s="224">
        <v>612474.84</v>
      </c>
      <c r="E9" s="1277">
        <f t="shared" ref="E9:E10" si="0">+D9-C9</f>
        <v>-11646.400000000023</v>
      </c>
    </row>
    <row r="10" spans="1:5" x14ac:dyDescent="0.2">
      <c r="A10" s="946" t="s">
        <v>13594</v>
      </c>
      <c r="B10" s="1275" t="s">
        <v>13595</v>
      </c>
      <c r="C10" s="1276">
        <v>-252878.67</v>
      </c>
      <c r="D10" s="1276">
        <v>-252878.67</v>
      </c>
      <c r="E10" s="1277">
        <f t="shared" si="0"/>
        <v>0</v>
      </c>
    </row>
    <row r="11" spans="1:5" s="1232" customFormat="1" x14ac:dyDescent="0.2">
      <c r="A11" s="63"/>
      <c r="B11" s="63" t="s">
        <v>1041</v>
      </c>
      <c r="C11" s="62">
        <f>SUM(C8:C10)</f>
        <v>396998.56999999995</v>
      </c>
      <c r="D11" s="62">
        <f>SUM(D8:D10)</f>
        <v>385352.16999999993</v>
      </c>
      <c r="E11" s="62">
        <f>SUM(E8:E10)</f>
        <v>-11646.400000000023</v>
      </c>
    </row>
    <row r="12" spans="1:5" s="1232" customFormat="1" x14ac:dyDescent="0.2">
      <c r="A12" s="243"/>
      <c r="B12" s="243"/>
      <c r="C12" s="259"/>
      <c r="D12" s="259"/>
      <c r="E12" s="259"/>
    </row>
    <row r="17" spans="1:5" x14ac:dyDescent="0.2">
      <c r="A17" s="1231"/>
      <c r="B17" s="1231"/>
      <c r="C17" s="1231"/>
      <c r="D17" s="1231"/>
      <c r="E17" s="1231"/>
    </row>
    <row r="18" spans="1:5" x14ac:dyDescent="0.2">
      <c r="A18" s="1231"/>
      <c r="B18" s="1231"/>
      <c r="C18" s="1231"/>
      <c r="D18" s="1231"/>
      <c r="E18" s="1231"/>
    </row>
    <row r="19" spans="1:5" x14ac:dyDescent="0.2">
      <c r="A19" s="1231"/>
      <c r="B19" s="1231"/>
      <c r="C19" s="1231"/>
      <c r="D19" s="1231"/>
      <c r="E19" s="1231"/>
    </row>
    <row r="20" spans="1:5" x14ac:dyDescent="0.2">
      <c r="A20" s="1231"/>
      <c r="B20" s="1231"/>
      <c r="C20" s="1231"/>
      <c r="D20" s="1231"/>
      <c r="E20" s="1231"/>
    </row>
    <row r="21" spans="1:5" x14ac:dyDescent="0.2">
      <c r="A21" s="1231"/>
      <c r="B21" s="1231"/>
      <c r="C21" s="1231"/>
      <c r="D21" s="1231"/>
      <c r="E21" s="1231"/>
    </row>
    <row r="22" spans="1:5" x14ac:dyDescent="0.2">
      <c r="A22" s="1231"/>
      <c r="B22" s="1231"/>
      <c r="C22" s="1231"/>
      <c r="D22" s="1231"/>
      <c r="E22" s="1231"/>
    </row>
    <row r="23" spans="1:5" x14ac:dyDescent="0.2">
      <c r="A23" s="1231"/>
      <c r="B23" s="1231"/>
      <c r="C23" s="1231"/>
      <c r="D23" s="1231"/>
      <c r="E23" s="1231"/>
    </row>
    <row r="24" spans="1:5" x14ac:dyDescent="0.2">
      <c r="A24" s="1231"/>
      <c r="B24" s="1231"/>
      <c r="C24" s="1231"/>
      <c r="D24" s="1231"/>
      <c r="E24" s="1231"/>
    </row>
    <row r="25" spans="1:5" x14ac:dyDescent="0.2">
      <c r="A25" s="1231"/>
      <c r="B25" s="1231"/>
      <c r="C25" s="1231"/>
      <c r="D25" s="1231"/>
      <c r="E25" s="1231"/>
    </row>
    <row r="26" spans="1:5" x14ac:dyDescent="0.2">
      <c r="A26" s="1231"/>
      <c r="B26" s="1231"/>
      <c r="C26" s="1231"/>
      <c r="D26" s="1231"/>
      <c r="E26" s="1231"/>
    </row>
    <row r="27" spans="1:5" x14ac:dyDescent="0.2">
      <c r="A27" s="1231"/>
      <c r="B27" s="1231"/>
      <c r="C27" s="1231"/>
      <c r="D27" s="1231"/>
      <c r="E27" s="1231"/>
    </row>
    <row r="28" spans="1:5" x14ac:dyDescent="0.2">
      <c r="A28" s="1231"/>
      <c r="B28" s="1231"/>
      <c r="C28" s="1231"/>
      <c r="D28" s="1231"/>
      <c r="E28" s="1231"/>
    </row>
    <row r="29" spans="1:5" x14ac:dyDescent="0.2">
      <c r="A29" s="1231"/>
      <c r="B29" s="1231"/>
      <c r="C29" s="1231"/>
      <c r="D29" s="1231"/>
      <c r="E29" s="1231"/>
    </row>
    <row r="30" spans="1:5" x14ac:dyDescent="0.2">
      <c r="A30" s="1231"/>
      <c r="B30" s="1231"/>
      <c r="C30" s="1231"/>
      <c r="D30" s="1231"/>
      <c r="E30" s="1231"/>
    </row>
    <row r="31" spans="1:5" x14ac:dyDescent="0.2">
      <c r="A31" s="1231"/>
      <c r="B31" s="1231"/>
      <c r="C31" s="1231"/>
      <c r="D31" s="1231"/>
      <c r="E31" s="1231"/>
    </row>
    <row r="32" spans="1:5" x14ac:dyDescent="0.2">
      <c r="A32" s="1231"/>
      <c r="B32" s="1231"/>
      <c r="C32" s="1231"/>
      <c r="D32" s="1231"/>
      <c r="E32" s="1231"/>
    </row>
    <row r="33" spans="1:5" x14ac:dyDescent="0.2">
      <c r="A33" s="1231"/>
      <c r="B33" s="1231"/>
      <c r="C33" s="1231"/>
      <c r="D33" s="1231"/>
      <c r="E33" s="1231"/>
    </row>
    <row r="34" spans="1:5" x14ac:dyDescent="0.2">
      <c r="A34" s="1231"/>
      <c r="B34" s="1231"/>
      <c r="C34" s="1231"/>
      <c r="D34" s="1231"/>
      <c r="E34" s="1231"/>
    </row>
    <row r="35" spans="1:5" x14ac:dyDescent="0.2">
      <c r="A35" s="1231"/>
      <c r="B35" s="1231"/>
      <c r="C35" s="1231"/>
      <c r="D35" s="1231"/>
      <c r="E35" s="1231"/>
    </row>
    <row r="36" spans="1:5" x14ac:dyDescent="0.2">
      <c r="A36" s="1231"/>
      <c r="B36" s="1231"/>
      <c r="C36" s="1231"/>
      <c r="D36" s="1231"/>
      <c r="E36" s="1231"/>
    </row>
    <row r="37" spans="1:5" x14ac:dyDescent="0.2">
      <c r="A37" s="1231"/>
      <c r="B37" s="1231"/>
      <c r="C37" s="1231"/>
      <c r="D37" s="1231"/>
      <c r="E37" s="1231"/>
    </row>
    <row r="38" spans="1:5" x14ac:dyDescent="0.2">
      <c r="A38" s="1231"/>
      <c r="B38" s="1231"/>
      <c r="C38" s="1231"/>
      <c r="D38" s="1231"/>
      <c r="E38" s="1231"/>
    </row>
    <row r="39" spans="1:5" x14ac:dyDescent="0.2">
      <c r="A39" s="1231"/>
      <c r="B39" s="1231"/>
      <c r="C39" s="1231"/>
      <c r="D39" s="1231"/>
      <c r="E39" s="1231"/>
    </row>
    <row r="40" spans="1:5" x14ac:dyDescent="0.2">
      <c r="A40" s="1231"/>
      <c r="B40" s="1231"/>
      <c r="C40" s="1231"/>
      <c r="D40" s="1231"/>
      <c r="E40" s="1231"/>
    </row>
    <row r="41" spans="1:5" x14ac:dyDescent="0.2">
      <c r="A41" s="1231"/>
      <c r="B41" s="1231"/>
      <c r="C41" s="1231"/>
      <c r="D41" s="1231"/>
      <c r="E41" s="1231"/>
    </row>
    <row r="42" spans="1:5" x14ac:dyDescent="0.2">
      <c r="A42" s="1231"/>
      <c r="B42" s="1231"/>
      <c r="C42" s="1231"/>
      <c r="D42" s="1231"/>
      <c r="E42" s="1231"/>
    </row>
    <row r="43" spans="1:5" x14ac:dyDescent="0.2">
      <c r="A43" s="1231"/>
      <c r="B43" s="1231"/>
      <c r="C43" s="1231"/>
      <c r="D43" s="1231"/>
      <c r="E43" s="1231"/>
    </row>
    <row r="44" spans="1:5" x14ac:dyDescent="0.2">
      <c r="A44" s="1231"/>
      <c r="B44" s="1231"/>
      <c r="C44" s="1231"/>
      <c r="D44" s="1231"/>
      <c r="E44" s="1231"/>
    </row>
    <row r="45" spans="1:5" x14ac:dyDescent="0.2">
      <c r="A45" s="1231"/>
      <c r="B45" s="1231"/>
      <c r="C45" s="1231"/>
      <c r="D45" s="1231"/>
      <c r="E45" s="1231"/>
    </row>
    <row r="46" spans="1:5" x14ac:dyDescent="0.2">
      <c r="A46" s="1231"/>
      <c r="B46" s="1231"/>
      <c r="C46" s="1231"/>
      <c r="D46" s="1231"/>
      <c r="E46" s="1231"/>
    </row>
    <row r="47" spans="1:5" x14ac:dyDescent="0.2">
      <c r="A47" s="1231"/>
      <c r="B47" s="1231"/>
      <c r="C47" s="1231"/>
      <c r="D47" s="1231"/>
      <c r="E47" s="1231"/>
    </row>
    <row r="48" spans="1:5" x14ac:dyDescent="0.2">
      <c r="A48" s="1231"/>
      <c r="B48" s="1231"/>
      <c r="C48" s="1231"/>
      <c r="D48" s="1231"/>
      <c r="E48" s="1231"/>
    </row>
    <row r="49" spans="1:5" x14ac:dyDescent="0.2">
      <c r="A49" s="1231"/>
      <c r="B49" s="1231"/>
      <c r="C49" s="1231"/>
      <c r="D49" s="1231"/>
      <c r="E49" s="1231"/>
    </row>
    <row r="50" spans="1:5" x14ac:dyDescent="0.2">
      <c r="A50" s="1231"/>
      <c r="B50" s="1231"/>
      <c r="C50" s="1231"/>
      <c r="D50" s="1231"/>
      <c r="E50" s="1231"/>
    </row>
    <row r="51" spans="1:5" x14ac:dyDescent="0.2">
      <c r="A51" s="1231"/>
      <c r="B51" s="1231"/>
      <c r="C51" s="1231"/>
      <c r="D51" s="1231"/>
      <c r="E51" s="1231"/>
    </row>
    <row r="52" spans="1:5" x14ac:dyDescent="0.2">
      <c r="A52" s="1231"/>
      <c r="B52" s="1231"/>
      <c r="C52" s="1231"/>
      <c r="D52" s="1231"/>
      <c r="E52" s="1231"/>
    </row>
    <row r="53" spans="1:5" x14ac:dyDescent="0.2">
      <c r="A53" s="1231"/>
      <c r="B53" s="1231"/>
      <c r="C53" s="1231"/>
      <c r="D53" s="1231"/>
      <c r="E53" s="1231"/>
    </row>
    <row r="54" spans="1:5" x14ac:dyDescent="0.2">
      <c r="A54" s="1231"/>
      <c r="B54" s="1231"/>
      <c r="C54" s="1231"/>
      <c r="D54" s="1231"/>
      <c r="E54" s="1231"/>
    </row>
    <row r="55" spans="1:5" x14ac:dyDescent="0.2">
      <c r="A55" s="1231"/>
      <c r="B55" s="1231"/>
      <c r="C55" s="1231"/>
      <c r="D55" s="1231"/>
      <c r="E55" s="1231"/>
    </row>
    <row r="56" spans="1:5" x14ac:dyDescent="0.2">
      <c r="A56" s="1231"/>
      <c r="B56" s="1231"/>
      <c r="C56" s="1231"/>
      <c r="D56" s="1231"/>
      <c r="E56" s="1231"/>
    </row>
    <row r="57" spans="1:5" x14ac:dyDescent="0.2">
      <c r="A57" s="1231"/>
      <c r="B57" s="1231"/>
      <c r="C57" s="1231"/>
      <c r="D57" s="1231"/>
      <c r="E57" s="1231"/>
    </row>
    <row r="58" spans="1:5" x14ac:dyDescent="0.2">
      <c r="A58" s="1231"/>
      <c r="B58" s="1231"/>
      <c r="C58" s="1231"/>
      <c r="D58" s="1231"/>
      <c r="E58" s="1231"/>
    </row>
    <row r="59" spans="1:5" x14ac:dyDescent="0.2">
      <c r="A59" s="1231"/>
      <c r="B59" s="1231"/>
      <c r="C59" s="1231"/>
      <c r="D59" s="1231"/>
      <c r="E59" s="1231"/>
    </row>
    <row r="60" spans="1:5" x14ac:dyDescent="0.2">
      <c r="A60" s="1231"/>
      <c r="B60" s="1231"/>
      <c r="C60" s="1231"/>
      <c r="D60" s="1231"/>
      <c r="E60" s="1231"/>
    </row>
    <row r="61" spans="1:5" x14ac:dyDescent="0.2">
      <c r="A61" s="1231"/>
      <c r="B61" s="1231"/>
      <c r="C61" s="1231"/>
      <c r="D61" s="1231"/>
      <c r="E61" s="1231"/>
    </row>
    <row r="62" spans="1:5" x14ac:dyDescent="0.2">
      <c r="A62" s="1231"/>
      <c r="B62" s="1231"/>
      <c r="C62" s="1231"/>
      <c r="D62" s="1231"/>
      <c r="E62" s="1231"/>
    </row>
    <row r="63" spans="1:5" x14ac:dyDescent="0.2">
      <c r="A63" s="1231"/>
      <c r="B63" s="1231"/>
      <c r="C63" s="1231"/>
      <c r="D63" s="1231"/>
      <c r="E63" s="1231"/>
    </row>
    <row r="64" spans="1:5" x14ac:dyDescent="0.2">
      <c r="A64" s="1231"/>
      <c r="B64" s="1231"/>
      <c r="C64" s="1231"/>
      <c r="D64" s="1231"/>
      <c r="E64" s="1231"/>
    </row>
    <row r="65" spans="1:5" x14ac:dyDescent="0.2">
      <c r="A65" s="1231"/>
      <c r="B65" s="1231"/>
      <c r="C65" s="1231"/>
      <c r="D65" s="1231"/>
      <c r="E65" s="1231"/>
    </row>
    <row r="66" spans="1:5" x14ac:dyDescent="0.2">
      <c r="A66" s="1231"/>
      <c r="B66" s="1231"/>
      <c r="C66" s="1231"/>
      <c r="D66" s="1231"/>
      <c r="E66" s="1231"/>
    </row>
    <row r="67" spans="1:5" x14ac:dyDescent="0.2">
      <c r="A67" s="1231"/>
      <c r="B67" s="1231"/>
      <c r="C67" s="1231"/>
      <c r="D67" s="1231"/>
      <c r="E67" s="1231"/>
    </row>
    <row r="68" spans="1:5" x14ac:dyDescent="0.2">
      <c r="A68" s="1231"/>
      <c r="B68" s="1231"/>
      <c r="C68" s="1231"/>
      <c r="D68" s="1231"/>
      <c r="E68" s="1231"/>
    </row>
    <row r="69" spans="1:5" x14ac:dyDescent="0.2">
      <c r="A69" s="1231"/>
      <c r="B69" s="1231"/>
      <c r="C69" s="1231"/>
      <c r="D69" s="1231"/>
      <c r="E69" s="1231"/>
    </row>
    <row r="70" spans="1:5" x14ac:dyDescent="0.2">
      <c r="A70" s="1231"/>
      <c r="B70" s="1231"/>
      <c r="C70" s="1231"/>
      <c r="D70" s="1231"/>
      <c r="E70" s="1231"/>
    </row>
    <row r="71" spans="1:5" x14ac:dyDescent="0.2">
      <c r="A71" s="1231"/>
      <c r="B71" s="1231"/>
      <c r="C71" s="1231"/>
      <c r="D71" s="1231"/>
      <c r="E71" s="1231"/>
    </row>
    <row r="72" spans="1:5" x14ac:dyDescent="0.2">
      <c r="A72" s="1231"/>
      <c r="B72" s="1231"/>
      <c r="C72" s="1231"/>
      <c r="D72" s="1231"/>
      <c r="E72" s="1231"/>
    </row>
    <row r="73" spans="1:5" x14ac:dyDescent="0.2">
      <c r="A73" s="1231"/>
      <c r="B73" s="1231"/>
      <c r="C73" s="1231"/>
      <c r="D73" s="1231"/>
      <c r="E73" s="1231"/>
    </row>
    <row r="74" spans="1:5" x14ac:dyDescent="0.2">
      <c r="A74" s="1231"/>
      <c r="B74" s="1231"/>
      <c r="C74" s="1231"/>
      <c r="D74" s="1231"/>
      <c r="E74" s="1231"/>
    </row>
    <row r="75" spans="1:5" x14ac:dyDescent="0.2">
      <c r="A75" s="1231"/>
      <c r="B75" s="1231"/>
      <c r="C75" s="1231"/>
      <c r="D75" s="1231"/>
      <c r="E75" s="1231"/>
    </row>
    <row r="76" spans="1:5" x14ac:dyDescent="0.2">
      <c r="A76" s="1231"/>
      <c r="B76" s="1231"/>
      <c r="C76" s="1231"/>
      <c r="D76" s="1231"/>
      <c r="E76" s="1231"/>
    </row>
    <row r="77" spans="1:5" x14ac:dyDescent="0.2">
      <c r="A77" s="1231"/>
      <c r="B77" s="1231"/>
      <c r="C77" s="1231"/>
      <c r="D77" s="1231"/>
      <c r="E77" s="1231"/>
    </row>
    <row r="78" spans="1:5" x14ac:dyDescent="0.2">
      <c r="A78" s="1231"/>
      <c r="B78" s="1231"/>
      <c r="C78" s="1231"/>
      <c r="D78" s="1231"/>
      <c r="E78" s="1231"/>
    </row>
    <row r="79" spans="1:5" x14ac:dyDescent="0.2">
      <c r="A79" s="1231"/>
      <c r="B79" s="1231"/>
      <c r="C79" s="1231"/>
      <c r="D79" s="1231"/>
      <c r="E79" s="1231"/>
    </row>
    <row r="80" spans="1:5" x14ac:dyDescent="0.2">
      <c r="A80" s="1231"/>
      <c r="B80" s="1231"/>
      <c r="C80" s="1231"/>
      <c r="D80" s="1231"/>
      <c r="E80" s="1231"/>
    </row>
    <row r="81" spans="1:5" x14ac:dyDescent="0.2">
      <c r="A81" s="1231"/>
      <c r="B81" s="1231"/>
      <c r="C81" s="1231"/>
      <c r="D81" s="1231"/>
      <c r="E81" s="1231"/>
    </row>
    <row r="82" spans="1:5" x14ac:dyDescent="0.2">
      <c r="A82" s="1231"/>
      <c r="B82" s="1231"/>
      <c r="C82" s="1231"/>
      <c r="D82" s="1231"/>
      <c r="E82" s="1231"/>
    </row>
    <row r="83" spans="1:5" x14ac:dyDescent="0.2">
      <c r="A83" s="1231"/>
      <c r="B83" s="1231"/>
      <c r="C83" s="1231"/>
      <c r="D83" s="1231"/>
      <c r="E83" s="1231"/>
    </row>
    <row r="84" spans="1:5" x14ac:dyDescent="0.2">
      <c r="A84" s="1231"/>
      <c r="B84" s="1231"/>
      <c r="C84" s="1231"/>
      <c r="D84" s="1231"/>
      <c r="E84" s="1231"/>
    </row>
    <row r="85" spans="1:5" x14ac:dyDescent="0.2">
      <c r="A85" s="1231"/>
      <c r="B85" s="1231"/>
      <c r="C85" s="1231"/>
      <c r="D85" s="1231"/>
      <c r="E85" s="1231"/>
    </row>
    <row r="86" spans="1:5" x14ac:dyDescent="0.2">
      <c r="A86" s="1231"/>
      <c r="B86" s="1231"/>
      <c r="C86" s="1231"/>
      <c r="D86" s="1231"/>
      <c r="E86" s="1231"/>
    </row>
    <row r="87" spans="1:5" x14ac:dyDescent="0.2">
      <c r="A87" s="1231"/>
      <c r="B87" s="1231"/>
      <c r="C87" s="1231"/>
      <c r="D87" s="1231"/>
      <c r="E87" s="1231"/>
    </row>
    <row r="88" spans="1:5" x14ac:dyDescent="0.2">
      <c r="A88" s="1231"/>
      <c r="B88" s="1231"/>
      <c r="C88" s="1231"/>
      <c r="D88" s="1231"/>
      <c r="E88" s="1231"/>
    </row>
    <row r="89" spans="1:5" x14ac:dyDescent="0.2">
      <c r="A89" s="1231"/>
      <c r="B89" s="1231"/>
      <c r="C89" s="1231"/>
      <c r="D89" s="1231"/>
      <c r="E89" s="1231"/>
    </row>
    <row r="90" spans="1:5" x14ac:dyDescent="0.2">
      <c r="A90" s="1231"/>
      <c r="B90" s="1231"/>
      <c r="C90" s="1231"/>
      <c r="D90" s="1231"/>
      <c r="E90" s="1231"/>
    </row>
    <row r="91" spans="1:5" x14ac:dyDescent="0.2">
      <c r="A91" s="1231"/>
      <c r="B91" s="1231"/>
      <c r="C91" s="1231"/>
      <c r="D91" s="1231"/>
      <c r="E91" s="1231"/>
    </row>
    <row r="92" spans="1:5" x14ac:dyDescent="0.2">
      <c r="A92" s="1231"/>
      <c r="B92" s="1231"/>
      <c r="C92" s="1231"/>
      <c r="D92" s="1231"/>
      <c r="E92" s="1231"/>
    </row>
    <row r="93" spans="1:5" x14ac:dyDescent="0.2">
      <c r="A93" s="1231"/>
      <c r="B93" s="1231"/>
      <c r="C93" s="1231"/>
      <c r="D93" s="1231"/>
      <c r="E93" s="1231"/>
    </row>
    <row r="94" spans="1:5" x14ac:dyDescent="0.2">
      <c r="A94" s="1231"/>
      <c r="B94" s="1231"/>
      <c r="C94" s="1231"/>
      <c r="D94" s="1231"/>
      <c r="E94" s="1231"/>
    </row>
    <row r="95" spans="1:5" x14ac:dyDescent="0.2">
      <c r="A95" s="1231"/>
      <c r="B95" s="1231"/>
      <c r="C95" s="1231"/>
      <c r="D95" s="1231"/>
      <c r="E95" s="1231"/>
    </row>
    <row r="96" spans="1:5" x14ac:dyDescent="0.2">
      <c r="A96" s="1231"/>
      <c r="B96" s="1231"/>
      <c r="C96" s="1231"/>
      <c r="D96" s="1231"/>
      <c r="E96" s="1231"/>
    </row>
    <row r="97" spans="1:5" x14ac:dyDescent="0.2">
      <c r="A97" s="1231"/>
      <c r="B97" s="1231"/>
      <c r="C97" s="1231"/>
      <c r="D97" s="1231"/>
      <c r="E97" s="1231"/>
    </row>
    <row r="98" spans="1:5" x14ac:dyDescent="0.2">
      <c r="A98" s="1231"/>
      <c r="B98" s="1231"/>
      <c r="C98" s="1231"/>
      <c r="D98" s="1231"/>
      <c r="E98" s="1231"/>
    </row>
    <row r="99" spans="1:5" x14ac:dyDescent="0.2">
      <c r="A99" s="1231"/>
      <c r="B99" s="1231"/>
      <c r="C99" s="1231"/>
      <c r="D99" s="1231"/>
      <c r="E99" s="1231"/>
    </row>
    <row r="100" spans="1:5" x14ac:dyDescent="0.2">
      <c r="A100" s="1231"/>
      <c r="B100" s="1231"/>
      <c r="C100" s="1231"/>
      <c r="D100" s="1231"/>
      <c r="E100" s="1231"/>
    </row>
    <row r="101" spans="1:5" x14ac:dyDescent="0.2">
      <c r="A101" s="1231"/>
      <c r="B101" s="1231"/>
      <c r="C101" s="1231"/>
      <c r="D101" s="1231"/>
      <c r="E101" s="1231"/>
    </row>
    <row r="102" spans="1:5" x14ac:dyDescent="0.2">
      <c r="A102" s="1231"/>
      <c r="B102" s="1231"/>
      <c r="C102" s="1231"/>
      <c r="D102" s="1231"/>
      <c r="E102" s="1231"/>
    </row>
    <row r="103" spans="1:5" x14ac:dyDescent="0.2">
      <c r="A103" s="1231"/>
      <c r="B103" s="1231"/>
      <c r="C103" s="1231"/>
      <c r="D103" s="1231"/>
      <c r="E103" s="1231"/>
    </row>
    <row r="104" spans="1:5" x14ac:dyDescent="0.2">
      <c r="A104" s="1231"/>
      <c r="B104" s="1231"/>
      <c r="C104" s="1231"/>
      <c r="D104" s="1231"/>
      <c r="E104" s="1231"/>
    </row>
    <row r="105" spans="1:5" x14ac:dyDescent="0.2">
      <c r="A105" s="1231"/>
      <c r="B105" s="1231"/>
      <c r="C105" s="1231"/>
      <c r="D105" s="1231"/>
      <c r="E105" s="1231"/>
    </row>
    <row r="106" spans="1:5" x14ac:dyDescent="0.2">
      <c r="A106" s="1231"/>
      <c r="B106" s="1231"/>
      <c r="C106" s="1231"/>
      <c r="D106" s="1231"/>
      <c r="E106" s="1231"/>
    </row>
    <row r="107" spans="1:5" x14ac:dyDescent="0.2">
      <c r="A107" s="1231"/>
      <c r="B107" s="1231"/>
      <c r="C107" s="1231"/>
      <c r="D107" s="1231"/>
      <c r="E107" s="1231"/>
    </row>
    <row r="108" spans="1:5" x14ac:dyDescent="0.2">
      <c r="A108" s="1231"/>
      <c r="B108" s="1231"/>
      <c r="C108" s="1231"/>
      <c r="D108" s="1231"/>
      <c r="E108" s="1231"/>
    </row>
    <row r="109" spans="1:5" x14ac:dyDescent="0.2">
      <c r="A109" s="1231"/>
      <c r="B109" s="1231"/>
      <c r="C109" s="1231"/>
      <c r="D109" s="1231"/>
      <c r="E109" s="1231"/>
    </row>
    <row r="110" spans="1:5" x14ac:dyDescent="0.2">
      <c r="A110" s="1231"/>
      <c r="B110" s="1231"/>
      <c r="C110" s="1231"/>
      <c r="D110" s="1231"/>
      <c r="E110" s="1231"/>
    </row>
    <row r="111" spans="1:5" x14ac:dyDescent="0.2">
      <c r="A111" s="1231"/>
      <c r="B111" s="1231"/>
      <c r="C111" s="1231"/>
      <c r="D111" s="1231"/>
      <c r="E111" s="1231"/>
    </row>
    <row r="112" spans="1:5" x14ac:dyDescent="0.2">
      <c r="A112" s="1231"/>
      <c r="B112" s="1231"/>
      <c r="C112" s="1231"/>
      <c r="D112" s="1231"/>
      <c r="E112" s="1231"/>
    </row>
    <row r="113" spans="1:5" x14ac:dyDescent="0.2">
      <c r="A113" s="1231"/>
      <c r="B113" s="1231"/>
      <c r="C113" s="1231"/>
      <c r="D113" s="1231"/>
      <c r="E113" s="1231"/>
    </row>
    <row r="114" spans="1:5" x14ac:dyDescent="0.2">
      <c r="A114" s="1231"/>
      <c r="B114" s="1231"/>
      <c r="C114" s="1231"/>
      <c r="D114" s="1231"/>
      <c r="E114" s="1231"/>
    </row>
    <row r="115" spans="1:5" x14ac:dyDescent="0.2">
      <c r="A115" s="1231"/>
      <c r="B115" s="1231"/>
      <c r="C115" s="1231"/>
      <c r="D115" s="1231"/>
      <c r="E115" s="1231"/>
    </row>
    <row r="116" spans="1:5" x14ac:dyDescent="0.2">
      <c r="A116" s="1231"/>
      <c r="B116" s="1231"/>
      <c r="C116" s="1231"/>
      <c r="D116" s="1231"/>
      <c r="E116" s="1231"/>
    </row>
    <row r="117" spans="1:5" x14ac:dyDescent="0.2">
      <c r="A117" s="1231"/>
      <c r="B117" s="1231"/>
      <c r="C117" s="1231"/>
      <c r="D117" s="1231"/>
      <c r="E117" s="1231"/>
    </row>
    <row r="118" spans="1:5" x14ac:dyDescent="0.2">
      <c r="A118" s="1231"/>
      <c r="B118" s="1231"/>
      <c r="C118" s="1231"/>
      <c r="D118" s="1231"/>
      <c r="E118" s="1231"/>
    </row>
    <row r="119" spans="1:5" x14ac:dyDescent="0.2">
      <c r="A119" s="1231"/>
      <c r="B119" s="1231"/>
      <c r="C119" s="1231"/>
      <c r="D119" s="1231"/>
      <c r="E119" s="1231"/>
    </row>
    <row r="120" spans="1:5" x14ac:dyDescent="0.2">
      <c r="A120" s="1231"/>
      <c r="B120" s="1231"/>
      <c r="C120" s="1231"/>
      <c r="D120" s="1231"/>
      <c r="E120" s="1231"/>
    </row>
    <row r="121" spans="1:5" x14ac:dyDescent="0.2">
      <c r="A121" s="1231"/>
      <c r="B121" s="1231"/>
      <c r="C121" s="1231"/>
      <c r="D121" s="1231"/>
      <c r="E121" s="1231"/>
    </row>
    <row r="122" spans="1:5" x14ac:dyDescent="0.2">
      <c r="A122" s="1231"/>
      <c r="B122" s="1231"/>
      <c r="C122" s="1231"/>
      <c r="D122" s="1231"/>
      <c r="E122" s="1231"/>
    </row>
    <row r="123" spans="1:5" x14ac:dyDescent="0.2">
      <c r="A123" s="1231"/>
      <c r="B123" s="1231"/>
      <c r="C123" s="1231"/>
      <c r="D123" s="1231"/>
      <c r="E123" s="1231"/>
    </row>
    <row r="124" spans="1:5" x14ac:dyDescent="0.2">
      <c r="A124" s="1231"/>
      <c r="B124" s="1231"/>
      <c r="C124" s="1231"/>
      <c r="D124" s="1231"/>
      <c r="E124" s="1231"/>
    </row>
    <row r="125" spans="1:5" x14ac:dyDescent="0.2">
      <c r="A125" s="1231"/>
      <c r="B125" s="1231"/>
      <c r="C125" s="1231"/>
      <c r="D125" s="1231"/>
      <c r="E125" s="1231"/>
    </row>
    <row r="126" spans="1:5" x14ac:dyDescent="0.2">
      <c r="A126" s="1231"/>
      <c r="B126" s="1231"/>
      <c r="C126" s="1231"/>
      <c r="D126" s="1231"/>
      <c r="E126" s="1231"/>
    </row>
    <row r="127" spans="1:5" x14ac:dyDescent="0.2">
      <c r="A127" s="1231"/>
      <c r="B127" s="1231"/>
      <c r="C127" s="1231"/>
      <c r="D127" s="1231"/>
      <c r="E127" s="1231"/>
    </row>
    <row r="128" spans="1:5" x14ac:dyDescent="0.2">
      <c r="A128" s="1231"/>
      <c r="B128" s="1231"/>
      <c r="C128" s="1231"/>
      <c r="D128" s="1231"/>
      <c r="E128" s="1231"/>
    </row>
    <row r="129" spans="1:5" x14ac:dyDescent="0.2">
      <c r="A129" s="1231"/>
      <c r="B129" s="1231"/>
      <c r="C129" s="1231"/>
      <c r="D129" s="1231"/>
      <c r="E129" s="1231"/>
    </row>
    <row r="130" spans="1:5" x14ac:dyDescent="0.2">
      <c r="A130" s="1231"/>
      <c r="B130" s="1231"/>
      <c r="C130" s="1231"/>
      <c r="D130" s="1231"/>
      <c r="E130" s="1231"/>
    </row>
    <row r="131" spans="1:5" x14ac:dyDescent="0.2">
      <c r="A131" s="1231"/>
      <c r="B131" s="1231"/>
      <c r="C131" s="1231"/>
      <c r="D131" s="1231"/>
      <c r="E131" s="1231"/>
    </row>
    <row r="132" spans="1:5" x14ac:dyDescent="0.2">
      <c r="A132" s="1231"/>
      <c r="B132" s="1231"/>
      <c r="C132" s="1231"/>
      <c r="D132" s="1231"/>
      <c r="E132" s="1231"/>
    </row>
    <row r="133" spans="1:5" x14ac:dyDescent="0.2">
      <c r="A133" s="1231"/>
      <c r="B133" s="1231"/>
      <c r="C133" s="1231"/>
      <c r="D133" s="1231"/>
      <c r="E133" s="1231"/>
    </row>
    <row r="134" spans="1:5" x14ac:dyDescent="0.2">
      <c r="A134" s="1231"/>
      <c r="B134" s="1231"/>
      <c r="C134" s="1231"/>
      <c r="D134" s="1231"/>
      <c r="E134" s="1231"/>
    </row>
    <row r="135" spans="1:5" x14ac:dyDescent="0.2">
      <c r="A135" s="1231"/>
      <c r="B135" s="1231"/>
      <c r="C135" s="1231"/>
      <c r="D135" s="1231"/>
      <c r="E135" s="1231"/>
    </row>
    <row r="136" spans="1:5" x14ac:dyDescent="0.2">
      <c r="A136" s="1231"/>
      <c r="B136" s="1231"/>
      <c r="C136" s="1231"/>
      <c r="D136" s="1231"/>
      <c r="E136" s="1231"/>
    </row>
    <row r="137" spans="1:5" x14ac:dyDescent="0.2">
      <c r="A137" s="1231"/>
      <c r="B137" s="1231"/>
      <c r="C137" s="1231"/>
      <c r="D137" s="1231"/>
      <c r="E137" s="1231"/>
    </row>
    <row r="138" spans="1:5" x14ac:dyDescent="0.2">
      <c r="A138" s="1231"/>
      <c r="B138" s="1231"/>
      <c r="C138" s="1231"/>
      <c r="D138" s="1231"/>
      <c r="E138" s="1231"/>
    </row>
    <row r="139" spans="1:5" x14ac:dyDescent="0.2">
      <c r="A139" s="1231"/>
      <c r="B139" s="1231"/>
      <c r="C139" s="1231"/>
      <c r="D139" s="1231"/>
      <c r="E139" s="1231"/>
    </row>
    <row r="140" spans="1:5" x14ac:dyDescent="0.2">
      <c r="A140" s="1231"/>
      <c r="B140" s="1231"/>
      <c r="C140" s="1231"/>
      <c r="D140" s="1231"/>
      <c r="E140" s="1231"/>
    </row>
    <row r="141" spans="1:5" x14ac:dyDescent="0.2">
      <c r="A141" s="1231"/>
      <c r="B141" s="1231"/>
      <c r="C141" s="1231"/>
      <c r="D141" s="1231"/>
      <c r="E141" s="1231"/>
    </row>
    <row r="142" spans="1:5" x14ac:dyDescent="0.2">
      <c r="A142" s="1231"/>
      <c r="B142" s="1231"/>
      <c r="C142" s="1231"/>
      <c r="D142" s="1231"/>
      <c r="E142" s="1231"/>
    </row>
    <row r="143" spans="1:5" x14ac:dyDescent="0.2">
      <c r="A143" s="1231"/>
      <c r="B143" s="1231"/>
      <c r="C143" s="1231"/>
      <c r="D143" s="1231"/>
      <c r="E143" s="1231"/>
    </row>
    <row r="144" spans="1:5" x14ac:dyDescent="0.2">
      <c r="A144" s="1231"/>
      <c r="B144" s="1231"/>
      <c r="C144" s="1231"/>
      <c r="D144" s="1231"/>
      <c r="E144" s="1231"/>
    </row>
    <row r="145" spans="1:5" x14ac:dyDescent="0.2">
      <c r="A145" s="1231"/>
      <c r="B145" s="1231"/>
      <c r="C145" s="1231"/>
      <c r="D145" s="1231"/>
      <c r="E145" s="1231"/>
    </row>
    <row r="146" spans="1:5" x14ac:dyDescent="0.2">
      <c r="A146" s="1231"/>
      <c r="B146" s="1231"/>
      <c r="C146" s="1231"/>
      <c r="D146" s="1231"/>
      <c r="E146" s="1231"/>
    </row>
    <row r="147" spans="1:5" x14ac:dyDescent="0.2">
      <c r="A147" s="1231"/>
      <c r="B147" s="1231"/>
      <c r="C147" s="1231"/>
      <c r="D147" s="1231"/>
      <c r="E147" s="1231"/>
    </row>
    <row r="148" spans="1:5" x14ac:dyDescent="0.2">
      <c r="A148" s="1231"/>
      <c r="B148" s="1231"/>
      <c r="C148" s="1231"/>
      <c r="D148" s="1231"/>
      <c r="E148" s="1231"/>
    </row>
    <row r="149" spans="1:5" x14ac:dyDescent="0.2">
      <c r="A149" s="1231"/>
      <c r="B149" s="1231"/>
      <c r="C149" s="1231"/>
      <c r="D149" s="1231"/>
      <c r="E149" s="1231"/>
    </row>
    <row r="150" spans="1:5" x14ac:dyDescent="0.2">
      <c r="A150" s="1231"/>
      <c r="B150" s="1231"/>
      <c r="C150" s="1231"/>
      <c r="D150" s="1231"/>
      <c r="E150" s="1231"/>
    </row>
    <row r="151" spans="1:5" x14ac:dyDescent="0.2">
      <c r="A151" s="1231"/>
      <c r="B151" s="1231"/>
      <c r="C151" s="1231"/>
      <c r="D151" s="1231"/>
      <c r="E151" s="1231"/>
    </row>
    <row r="152" spans="1:5" x14ac:dyDescent="0.2">
      <c r="A152" s="1231"/>
      <c r="B152" s="1231"/>
      <c r="C152" s="1231"/>
      <c r="D152" s="1231"/>
      <c r="E152" s="1231"/>
    </row>
    <row r="153" spans="1:5" x14ac:dyDescent="0.2">
      <c r="A153" s="1231"/>
      <c r="B153" s="1231"/>
      <c r="C153" s="1231"/>
      <c r="D153" s="1231"/>
      <c r="E153" s="1231"/>
    </row>
    <row r="154" spans="1:5" x14ac:dyDescent="0.2">
      <c r="A154" s="1231"/>
      <c r="B154" s="1231"/>
      <c r="C154" s="1231"/>
      <c r="D154" s="1231"/>
      <c r="E154" s="1231"/>
    </row>
    <row r="155" spans="1:5" x14ac:dyDescent="0.2">
      <c r="A155" s="1231"/>
      <c r="B155" s="1231"/>
      <c r="C155" s="1231"/>
      <c r="D155" s="1231"/>
      <c r="E155" s="1231"/>
    </row>
    <row r="156" spans="1:5" x14ac:dyDescent="0.2">
      <c r="A156" s="1231"/>
      <c r="B156" s="1231"/>
      <c r="C156" s="1231"/>
      <c r="D156" s="1231"/>
      <c r="E156" s="1231"/>
    </row>
    <row r="157" spans="1:5" x14ac:dyDescent="0.2">
      <c r="A157" s="1231"/>
      <c r="B157" s="1231"/>
      <c r="C157" s="1231"/>
      <c r="D157" s="1231"/>
      <c r="E157" s="1231"/>
    </row>
    <row r="158" spans="1:5" x14ac:dyDescent="0.2">
      <c r="A158" s="1231"/>
      <c r="B158" s="1231"/>
      <c r="C158" s="1231"/>
      <c r="D158" s="1231"/>
      <c r="E158" s="1231"/>
    </row>
    <row r="159" spans="1:5" x14ac:dyDescent="0.2">
      <c r="A159" s="1231"/>
      <c r="B159" s="1231"/>
      <c r="C159" s="1231"/>
      <c r="D159" s="1231"/>
      <c r="E159" s="1231"/>
    </row>
    <row r="160" spans="1:5" x14ac:dyDescent="0.2">
      <c r="A160" s="1231"/>
      <c r="B160" s="1231"/>
      <c r="C160" s="1231"/>
      <c r="D160" s="1231"/>
      <c r="E160" s="1231"/>
    </row>
    <row r="161" spans="1:5" x14ac:dyDescent="0.2">
      <c r="A161" s="1231"/>
      <c r="B161" s="1231"/>
      <c r="C161" s="1231"/>
      <c r="D161" s="1231"/>
      <c r="E161" s="1231"/>
    </row>
    <row r="162" spans="1:5" x14ac:dyDescent="0.2">
      <c r="A162" s="1231"/>
      <c r="B162" s="1231"/>
      <c r="C162" s="1231"/>
      <c r="D162" s="1231"/>
      <c r="E162" s="1231"/>
    </row>
    <row r="163" spans="1:5" x14ac:dyDescent="0.2">
      <c r="A163" s="1231"/>
      <c r="B163" s="1231"/>
      <c r="C163" s="1231"/>
      <c r="D163" s="1231"/>
      <c r="E163" s="1231"/>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2" zoomScaleNormal="100" zoomScaleSheetLayoutView="100" workbookViewId="0">
      <selection activeCell="B7" sqref="B7"/>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23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ht="11.25" customHeight="1" x14ac:dyDescent="0.2">
      <c r="A4" s="1337" t="s">
        <v>1072</v>
      </c>
      <c r="B4" s="1338"/>
      <c r="C4" s="275"/>
      <c r="D4" s="274" t="s">
        <v>1070</v>
      </c>
    </row>
    <row r="5" spans="1:4" x14ac:dyDescent="0.2">
      <c r="A5" s="273"/>
      <c r="B5" s="273"/>
      <c r="C5" s="272"/>
      <c r="D5" s="271"/>
    </row>
    <row r="6" spans="1:4" ht="15" customHeight="1" x14ac:dyDescent="0.2">
      <c r="A6" s="30" t="s">
        <v>102</v>
      </c>
      <c r="B6" s="29" t="s">
        <v>101</v>
      </c>
      <c r="C6" s="120" t="s">
        <v>299</v>
      </c>
      <c r="D6" s="148" t="s">
        <v>1069</v>
      </c>
    </row>
    <row r="7" spans="1:4" x14ac:dyDescent="0.2">
      <c r="A7" s="269"/>
      <c r="B7" s="1225" t="s">
        <v>13593</v>
      </c>
      <c r="C7" s="268"/>
      <c r="D7" s="267"/>
    </row>
    <row r="8" spans="1:4" x14ac:dyDescent="0.2">
      <c r="A8" s="266"/>
      <c r="B8" s="266" t="s">
        <v>7193</v>
      </c>
      <c r="C8" s="265">
        <v>0</v>
      </c>
      <c r="D8" s="276">
        <v>0</v>
      </c>
    </row>
    <row r="11" spans="1:4" x14ac:dyDescent="0.2">
      <c r="A11" s="1337" t="s">
        <v>1071</v>
      </c>
      <c r="B11" s="1338"/>
      <c r="C11" s="275"/>
      <c r="D11" s="274" t="s">
        <v>1070</v>
      </c>
    </row>
    <row r="12" spans="1:4" x14ac:dyDescent="0.2">
      <c r="A12" s="273"/>
      <c r="B12" s="273"/>
      <c r="C12" s="272"/>
      <c r="D12" s="271"/>
    </row>
    <row r="13" spans="1:4" x14ac:dyDescent="0.2">
      <c r="A13" s="30" t="s">
        <v>102</v>
      </c>
      <c r="B13" s="29" t="s">
        <v>101</v>
      </c>
      <c r="C13" s="120" t="s">
        <v>299</v>
      </c>
      <c r="D13" s="148" t="s">
        <v>1069</v>
      </c>
    </row>
    <row r="14" spans="1:4" x14ac:dyDescent="0.2">
      <c r="A14" s="269" t="s">
        <v>13692</v>
      </c>
      <c r="B14" s="270" t="s">
        <v>13600</v>
      </c>
      <c r="C14" s="268">
        <v>0</v>
      </c>
      <c r="D14" s="267">
        <f>+C14/55941.57</f>
        <v>0</v>
      </c>
    </row>
    <row r="15" spans="1:4" x14ac:dyDescent="0.2">
      <c r="A15" s="269" t="s">
        <v>13693</v>
      </c>
      <c r="B15" s="270" t="s">
        <v>13603</v>
      </c>
      <c r="C15" s="268">
        <v>0</v>
      </c>
      <c r="D15" s="267">
        <f t="shared" ref="D15:D17" si="0">+C15/55941.57</f>
        <v>0</v>
      </c>
    </row>
    <row r="16" spans="1:4" x14ac:dyDescent="0.2">
      <c r="A16" s="269" t="s">
        <v>13694</v>
      </c>
      <c r="B16" s="270" t="s">
        <v>1136</v>
      </c>
      <c r="C16" s="268">
        <v>0</v>
      </c>
      <c r="D16" s="267">
        <f t="shared" si="0"/>
        <v>0</v>
      </c>
    </row>
    <row r="17" spans="1:4" x14ac:dyDescent="0.2">
      <c r="A17" s="269" t="s">
        <v>13695</v>
      </c>
      <c r="B17" s="270" t="s">
        <v>13609</v>
      </c>
      <c r="C17" s="268">
        <v>0</v>
      </c>
      <c r="D17" s="267">
        <f t="shared" si="0"/>
        <v>0</v>
      </c>
    </row>
    <row r="18" spans="1:4" x14ac:dyDescent="0.2">
      <c r="A18" s="266"/>
      <c r="B18" s="266" t="s">
        <v>7194</v>
      </c>
      <c r="C18" s="265">
        <f>SUM(C14:C17)</f>
        <v>0</v>
      </c>
      <c r="D18" s="276">
        <f>SUM(D14:D17)</f>
        <v>0</v>
      </c>
    </row>
  </sheetData>
  <mergeCells count="2">
    <mergeCell ref="A4:B4"/>
    <mergeCell ref="A11:B11"/>
  </mergeCells>
  <dataValidations count="5">
    <dataValidation allowBlank="1" showInputMessage="1" showErrorMessage="1" prompt="Corresponde al número de la cuenta de acuerdo al Plan de Cuentas emitido por el CONAC." sqref="A6"/>
    <dataValidation allowBlank="1" showInputMessage="1" showErrorMessage="1" prompt="Corresponde al número de la cuenta de acuerdo al Plan de Cuentas emitido por el CONAC (DOF 23/12/2015)." sqref="A13"/>
    <dataValidation allowBlank="1" showInputMessage="1" showErrorMessage="1" prompt="Corresponde al nombre o descripción de la cuenta de acuerdo al Plan de Cuentas emitido por el CONAC." sqref="B6 B13"/>
    <dataValidation allowBlank="1" showInputMessage="1" showErrorMessage="1" prompt="Importe (saldo final) de las adquisiciones de bienes muebles e inmuebles efectuadas en el periodo al que corresponde la cuenta pública presentada." sqref="C6 C13"/>
    <dataValidation allowBlank="1" showInputMessage="1" showErrorMessage="1" prompt="Detallar el porcentaje de estas adquisiciones que fueron realizadas mediante subsidios de capital del sector central (subsidiados por la federación, estado o municipio)." sqref="D6 D13"/>
  </dataValidations>
  <pageMargins left="0.7" right="0.7" top="0.75" bottom="0.75" header="0.3" footer="0.3"/>
  <pageSetup scale="90"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zoomScaleSheetLayoutView="100" workbookViewId="0">
      <pane ySplit="8" topLeftCell="A9" activePane="bottomLeft" state="frozen"/>
      <selection activeCell="D8" sqref="D8"/>
      <selection pane="bottomLeft" activeCell="B11" sqref="B11"/>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1231" customWidth="1"/>
    <col min="5" max="16384" width="11.44140625" style="1231"/>
  </cols>
  <sheetData>
    <row r="1" spans="1:7" s="79" customFormat="1" x14ac:dyDescent="0.2">
      <c r="A1" s="155" t="s">
        <v>115</v>
      </c>
      <c r="B1" s="155"/>
      <c r="C1" s="275"/>
    </row>
    <row r="2" spans="1:7" s="79" customFormat="1" x14ac:dyDescent="0.2">
      <c r="A2" s="155" t="s">
        <v>42</v>
      </c>
      <c r="B2" s="155"/>
      <c r="C2" s="275"/>
    </row>
    <row r="3" spans="1:7" s="79" customFormat="1" x14ac:dyDescent="0.2">
      <c r="A3" s="155"/>
      <c r="B3" s="155"/>
      <c r="C3" s="275"/>
    </row>
    <row r="4" spans="1:7" s="79" customFormat="1" x14ac:dyDescent="0.2">
      <c r="A4" s="155"/>
      <c r="B4" s="155"/>
      <c r="C4" s="275"/>
    </row>
    <row r="5" spans="1:7" s="79" customFormat="1" x14ac:dyDescent="0.2">
      <c r="C5" s="275"/>
    </row>
    <row r="6" spans="1:7" s="79" customFormat="1" ht="11.25" customHeight="1" x14ac:dyDescent="0.2">
      <c r="A6" s="1337" t="s">
        <v>88</v>
      </c>
      <c r="B6" s="1338"/>
      <c r="C6" s="275"/>
      <c r="D6" s="292" t="s">
        <v>1106</v>
      </c>
    </row>
    <row r="7" spans="1:7" x14ac:dyDescent="0.2">
      <c r="A7" s="273"/>
      <c r="B7" s="273"/>
      <c r="C7" s="272"/>
    </row>
    <row r="8" spans="1:7" ht="15" customHeight="1" x14ac:dyDescent="0.2">
      <c r="A8" s="30" t="s">
        <v>102</v>
      </c>
      <c r="B8" s="291" t="s">
        <v>101</v>
      </c>
      <c r="C8" s="120" t="s">
        <v>301</v>
      </c>
      <c r="D8" s="120" t="s">
        <v>300</v>
      </c>
    </row>
    <row r="9" spans="1:7" x14ac:dyDescent="0.2">
      <c r="A9" s="288">
        <v>5500</v>
      </c>
      <c r="B9" s="290" t="s">
        <v>1105</v>
      </c>
      <c r="C9" s="284">
        <v>35432.9</v>
      </c>
      <c r="D9" s="283">
        <v>35432.9</v>
      </c>
    </row>
    <row r="10" spans="1:7" x14ac:dyDescent="0.2">
      <c r="A10" s="286">
        <v>5510</v>
      </c>
      <c r="B10" s="289" t="s">
        <v>1104</v>
      </c>
      <c r="C10" s="284">
        <v>35432.9</v>
      </c>
      <c r="D10" s="284">
        <v>35432.9</v>
      </c>
      <c r="G10" s="1278"/>
    </row>
    <row r="11" spans="1:7" x14ac:dyDescent="0.2">
      <c r="A11" s="286">
        <v>5511</v>
      </c>
      <c r="B11" s="289" t="s">
        <v>1103</v>
      </c>
      <c r="C11" s="284"/>
      <c r="D11" s="283"/>
      <c r="G11" s="1278"/>
    </row>
    <row r="12" spans="1:7" x14ac:dyDescent="0.2">
      <c r="A12" s="286">
        <v>5512</v>
      </c>
      <c r="B12" s="289" t="s">
        <v>1102</v>
      </c>
      <c r="C12" s="284"/>
      <c r="D12" s="283"/>
      <c r="G12" s="1278"/>
    </row>
    <row r="13" spans="1:7" x14ac:dyDescent="0.2">
      <c r="A13" s="286">
        <v>5513</v>
      </c>
      <c r="B13" s="289" t="s">
        <v>1101</v>
      </c>
      <c r="C13" s="284"/>
      <c r="D13" s="283"/>
      <c r="G13" s="1278"/>
    </row>
    <row r="14" spans="1:7" x14ac:dyDescent="0.2">
      <c r="A14" s="286">
        <v>5514</v>
      </c>
      <c r="B14" s="289" t="s">
        <v>1100</v>
      </c>
      <c r="C14" s="284"/>
      <c r="D14" s="283"/>
    </row>
    <row r="15" spans="1:7" x14ac:dyDescent="0.2">
      <c r="A15" s="286">
        <v>5515</v>
      </c>
      <c r="B15" s="289" t="s">
        <v>1099</v>
      </c>
      <c r="C15" s="1269">
        <v>34592</v>
      </c>
      <c r="D15" s="283">
        <v>34592</v>
      </c>
      <c r="G15" s="31"/>
    </row>
    <row r="16" spans="1:7" x14ac:dyDescent="0.2">
      <c r="A16" s="286">
        <v>5516</v>
      </c>
      <c r="B16" s="289" t="s">
        <v>1098</v>
      </c>
      <c r="C16" s="284"/>
      <c r="D16" s="283"/>
    </row>
    <row r="17" spans="1:4" x14ac:dyDescent="0.2">
      <c r="A17" s="286">
        <v>5517</v>
      </c>
      <c r="B17" s="289" t="s">
        <v>1097</v>
      </c>
      <c r="C17" s="1269">
        <v>840.9</v>
      </c>
      <c r="D17" s="283">
        <v>840.9</v>
      </c>
    </row>
    <row r="18" spans="1:4" x14ac:dyDescent="0.2">
      <c r="A18" s="286">
        <v>5518</v>
      </c>
      <c r="B18" s="289" t="s">
        <v>1096</v>
      </c>
      <c r="C18" s="284"/>
      <c r="D18" s="283"/>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284"/>
      <c r="D28" s="283"/>
    </row>
    <row r="29" spans="1:4"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c r="D32" s="283"/>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1">
    <mergeCell ref="A6:B6"/>
  </mergeCells>
  <dataValidations count="4">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8" sqref="B8"/>
    </sheetView>
  </sheetViews>
  <sheetFormatPr baseColWidth="10" defaultColWidth="11.44140625" defaultRowHeight="10.199999999999999" x14ac:dyDescent="0.2"/>
  <cols>
    <col min="1" max="1" width="20.6640625" style="1231" customWidth="1"/>
    <col min="2" max="2" width="50.6640625" style="1231" customWidth="1"/>
    <col min="3" max="3" width="17.6640625" style="1231" customWidth="1"/>
    <col min="4" max="16384" width="11.44140625" style="123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1220824.04</v>
      </c>
    </row>
    <row r="9" spans="1:3" x14ac:dyDescent="0.2">
      <c r="A9" s="304">
        <v>900002</v>
      </c>
      <c r="B9" s="303" t="s">
        <v>1119</v>
      </c>
      <c r="C9" s="302">
        <f>SUM(C10:C14)</f>
        <v>7479.2</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v>7479.2</v>
      </c>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1228303.24</v>
      </c>
    </row>
  </sheetData>
  <dataValidations count="3">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D8" sqref="D8"/>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16384" width="11.44140625" style="123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1920805.18</v>
      </c>
    </row>
    <row r="9" spans="1:3" x14ac:dyDescent="0.2">
      <c r="A9" s="320">
        <v>900002</v>
      </c>
      <c r="B9" s="319" t="s">
        <v>1142</v>
      </c>
      <c r="C9" s="318">
        <f>SUM(C10:C26)</f>
        <v>0</v>
      </c>
    </row>
    <row r="10" spans="1:3" x14ac:dyDescent="0.2">
      <c r="A10" s="305">
        <v>5100</v>
      </c>
      <c r="B10" s="317" t="s">
        <v>1141</v>
      </c>
      <c r="C10" s="315"/>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35432.9</v>
      </c>
    </row>
    <row r="28" spans="1:3" ht="20.399999999999999" x14ac:dyDescent="0.2">
      <c r="A28" s="305">
        <v>5510</v>
      </c>
      <c r="B28" s="317" t="s">
        <v>1104</v>
      </c>
      <c r="C28" s="315">
        <v>35432.9</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4" x14ac:dyDescent="0.2">
      <c r="A33" s="305">
        <v>5590</v>
      </c>
      <c r="B33" s="317" t="s">
        <v>1084</v>
      </c>
      <c r="C33" s="315"/>
    </row>
    <row r="34" spans="1:4" x14ac:dyDescent="0.2">
      <c r="A34" s="305">
        <v>5600</v>
      </c>
      <c r="B34" s="316" t="s">
        <v>1122</v>
      </c>
      <c r="C34" s="315"/>
    </row>
    <row r="35" spans="1:4" x14ac:dyDescent="0.2">
      <c r="A35" s="314">
        <v>900004</v>
      </c>
      <c r="B35" s="313" t="s">
        <v>1121</v>
      </c>
      <c r="C35" s="312">
        <f>+C8-C9+C27</f>
        <v>1956238.0799999998</v>
      </c>
      <c r="D35" s="621"/>
    </row>
  </sheetData>
  <dataValidations count="3">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zoomScaleSheetLayoutView="100" workbookViewId="0">
      <selection activeCell="C15" sqref="C15"/>
    </sheetView>
  </sheetViews>
  <sheetFormatPr baseColWidth="10" defaultColWidth="11.44140625" defaultRowHeight="10.199999999999999" x14ac:dyDescent="0.2"/>
  <cols>
    <col min="1" max="1" width="13" style="1231" customWidth="1"/>
    <col min="2" max="2" width="53.5546875" style="1231" customWidth="1"/>
    <col min="3" max="3" width="18.6640625" style="1231" bestFit="1" customWidth="1"/>
    <col min="4" max="4" width="17" style="1231" bestFit="1" customWidth="1"/>
    <col min="5" max="5" width="12.44140625" style="1231" customWidth="1"/>
    <col min="6" max="16384" width="11.44140625" style="1231"/>
  </cols>
  <sheetData>
    <row r="1" spans="1:8" x14ac:dyDescent="0.2">
      <c r="E1" s="61" t="s">
        <v>524</v>
      </c>
    </row>
    <row r="2" spans="1:8" ht="15" customHeight="1" x14ac:dyDescent="0.2">
      <c r="A2" s="1279" t="s">
        <v>1222</v>
      </c>
    </row>
    <row r="3" spans="1:8" x14ac:dyDescent="0.2">
      <c r="A3" s="57"/>
    </row>
    <row r="4" spans="1:8" s="324" customFormat="1" ht="13.2" x14ac:dyDescent="0.25">
      <c r="A4" s="1280" t="s">
        <v>1221</v>
      </c>
    </row>
    <row r="5" spans="1:8" s="324" customFormat="1" ht="35.1" customHeight="1" x14ac:dyDescent="0.2">
      <c r="A5" s="1340" t="s">
        <v>1220</v>
      </c>
      <c r="B5" s="1340"/>
      <c r="C5" s="1340"/>
      <c r="D5" s="1340"/>
      <c r="E5" s="1340"/>
      <c r="F5" s="1340"/>
      <c r="H5" s="333"/>
    </row>
    <row r="6" spans="1:8" s="324" customFormat="1" x14ac:dyDescent="0.2">
      <c r="A6" s="1228"/>
      <c r="B6" s="1228"/>
      <c r="C6" s="1228"/>
      <c r="D6" s="1228"/>
      <c r="H6" s="333"/>
    </row>
    <row r="7" spans="1:8" s="324" customFormat="1" ht="13.2" x14ac:dyDescent="0.25">
      <c r="A7" s="333" t="s">
        <v>1219</v>
      </c>
      <c r="B7" s="333"/>
      <c r="C7" s="333"/>
      <c r="D7" s="333"/>
    </row>
    <row r="8" spans="1:8" s="324" customFormat="1" x14ac:dyDescent="0.2">
      <c r="A8" s="333"/>
      <c r="B8" s="333"/>
      <c r="C8" s="333"/>
      <c r="D8" s="333"/>
    </row>
    <row r="9" spans="1:8" s="324" customFormat="1" ht="13.2" x14ac:dyDescent="0.25">
      <c r="A9" s="1281" t="s">
        <v>1218</v>
      </c>
      <c r="B9" s="333"/>
      <c r="C9" s="333"/>
      <c r="D9" s="333"/>
    </row>
    <row r="10" spans="1:8" s="324" customFormat="1" ht="13.2" x14ac:dyDescent="0.25">
      <c r="A10" s="1281"/>
      <c r="B10" s="333"/>
      <c r="C10" s="333"/>
      <c r="D10" s="333"/>
    </row>
    <row r="11" spans="1:8" s="324" customFormat="1" ht="13.2" x14ac:dyDescent="0.2">
      <c r="A11" s="1282">
        <v>7000</v>
      </c>
      <c r="B11" s="1283" t="s">
        <v>1217</v>
      </c>
      <c r="C11" s="333"/>
      <c r="D11" s="333"/>
    </row>
    <row r="12" spans="1:8" s="324" customFormat="1" ht="13.2" x14ac:dyDescent="0.2">
      <c r="A12" s="1282"/>
      <c r="B12" s="128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1225" t="s">
        <v>13593</v>
      </c>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ht="12" x14ac:dyDescent="0.25">
      <c r="A54" s="323" t="s">
        <v>13696</v>
      </c>
      <c r="B54" s="332"/>
    </row>
    <row r="55" spans="1:8" s="324" customFormat="1" x14ac:dyDescent="0.2">
      <c r="A55" s="333"/>
      <c r="B55" s="332"/>
    </row>
    <row r="56" spans="1:8" s="324" customFormat="1" ht="13.2" x14ac:dyDescent="0.25">
      <c r="A56" s="1284" t="s">
        <v>1170</v>
      </c>
      <c r="B56" s="332"/>
    </row>
    <row r="57" spans="1:8" s="324" customFormat="1" ht="13.2" x14ac:dyDescent="0.25">
      <c r="A57" s="1284"/>
    </row>
    <row r="58" spans="1:8" s="324" customFormat="1" ht="13.2" x14ac:dyDescent="0.2">
      <c r="A58" s="1282">
        <v>8000</v>
      </c>
      <c r="B58" s="128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1285">
        <f>SUM(C62:C66)</f>
        <v>29299778.004000004</v>
      </c>
      <c r="D61" s="1285">
        <f t="shared" ref="D61:E61" si="0">SUM(D62:D66)</f>
        <v>30528081.244000003</v>
      </c>
      <c r="E61" s="1285">
        <f t="shared" si="0"/>
        <v>1228303.24</v>
      </c>
      <c r="H61" s="325"/>
    </row>
    <row r="62" spans="1:8" s="324" customFormat="1" x14ac:dyDescent="0.2">
      <c r="A62" s="452">
        <v>8110</v>
      </c>
      <c r="B62" s="328" t="s">
        <v>4067</v>
      </c>
      <c r="C62" s="448">
        <v>14649889.002000002</v>
      </c>
      <c r="D62" s="448">
        <v>14649889.002000002</v>
      </c>
      <c r="E62" s="441">
        <f>+D62-C62</f>
        <v>0</v>
      </c>
      <c r="F62" s="325"/>
      <c r="H62" s="325"/>
    </row>
    <row r="63" spans="1:8" s="324" customFormat="1" x14ac:dyDescent="0.2">
      <c r="A63" s="452">
        <v>8120</v>
      </c>
      <c r="B63" s="328" t="s">
        <v>4066</v>
      </c>
      <c r="C63" s="448">
        <v>14649889.002000002</v>
      </c>
      <c r="D63" s="441">
        <f>+C63-D64</f>
        <v>15799889.002000002</v>
      </c>
      <c r="E63" s="441">
        <f t="shared" ref="E63:E74" si="1">+D63-C63</f>
        <v>1150000</v>
      </c>
      <c r="F63" s="325"/>
      <c r="H63" s="325"/>
    </row>
    <row r="64" spans="1:8" s="324" customFormat="1" x14ac:dyDescent="0.2">
      <c r="A64" s="449">
        <v>8130</v>
      </c>
      <c r="B64" s="328" t="s">
        <v>4065</v>
      </c>
      <c r="C64" s="448"/>
      <c r="D64" s="1286">
        <v>-1150000</v>
      </c>
      <c r="E64" s="441">
        <f t="shared" si="1"/>
        <v>-1150000</v>
      </c>
      <c r="F64" s="325"/>
      <c r="G64" s="1287"/>
      <c r="H64" s="325"/>
    </row>
    <row r="65" spans="1:8" s="324" customFormat="1" x14ac:dyDescent="0.2">
      <c r="A65" s="449">
        <v>8140</v>
      </c>
      <c r="B65" s="328" t="s">
        <v>4064</v>
      </c>
      <c r="C65" s="441"/>
      <c r="D65" s="441"/>
      <c r="E65" s="441">
        <f t="shared" si="1"/>
        <v>0</v>
      </c>
      <c r="F65" s="325"/>
      <c r="H65" s="325"/>
    </row>
    <row r="66" spans="1:8" s="324" customFormat="1" x14ac:dyDescent="0.2">
      <c r="A66" s="449">
        <v>8150</v>
      </c>
      <c r="B66" s="328" t="s">
        <v>4063</v>
      </c>
      <c r="C66" s="441"/>
      <c r="D66" s="441">
        <v>1228303.24</v>
      </c>
      <c r="E66" s="441">
        <f t="shared" si="1"/>
        <v>1228303.24</v>
      </c>
      <c r="F66" s="325"/>
      <c r="H66" s="325"/>
    </row>
    <row r="67" spans="1:8" s="324" customFormat="1" x14ac:dyDescent="0.2">
      <c r="A67" s="451">
        <v>8200</v>
      </c>
      <c r="B67" s="450" t="s">
        <v>4062</v>
      </c>
      <c r="C67" s="1285">
        <f>SUM(C68:C74)</f>
        <v>29299778.004000004</v>
      </c>
      <c r="D67" s="1285">
        <f t="shared" ref="D67:E67" si="2">SUM(D68:D74)</f>
        <v>16547424.582000002</v>
      </c>
      <c r="E67" s="1285">
        <f t="shared" si="2"/>
        <v>-12752353.422000002</v>
      </c>
      <c r="F67" s="325"/>
      <c r="G67" s="325"/>
      <c r="H67" s="325"/>
    </row>
    <row r="68" spans="1:8" s="324" customFormat="1" x14ac:dyDescent="0.2">
      <c r="A68" s="449">
        <v>8210</v>
      </c>
      <c r="B68" s="328" t="s">
        <v>4061</v>
      </c>
      <c r="C68" s="448">
        <v>14649889.002000002</v>
      </c>
      <c r="D68" s="448"/>
      <c r="E68" s="441">
        <f t="shared" si="1"/>
        <v>-14649889.002000002</v>
      </c>
      <c r="F68" s="325"/>
      <c r="G68" s="325"/>
      <c r="H68" s="325"/>
    </row>
    <row r="69" spans="1:8" s="324" customFormat="1" x14ac:dyDescent="0.2">
      <c r="A69" s="449">
        <v>8220</v>
      </c>
      <c r="B69" s="328" t="s">
        <v>4060</v>
      </c>
      <c r="C69" s="448">
        <v>14649889.002000002</v>
      </c>
      <c r="D69" s="441">
        <f>+C69-D70</f>
        <v>15799889.002000002</v>
      </c>
      <c r="E69" s="441">
        <f t="shared" si="1"/>
        <v>1150000</v>
      </c>
      <c r="F69" s="325"/>
      <c r="G69" s="325"/>
      <c r="H69" s="325"/>
    </row>
    <row r="70" spans="1:8" s="324" customFormat="1" x14ac:dyDescent="0.2">
      <c r="A70" s="449">
        <v>8230</v>
      </c>
      <c r="B70" s="328" t="s">
        <v>4059</v>
      </c>
      <c r="C70" s="448"/>
      <c r="D70" s="1286">
        <v>-1150000</v>
      </c>
      <c r="E70" s="441">
        <f t="shared" si="1"/>
        <v>-1150000</v>
      </c>
      <c r="F70" s="325"/>
      <c r="G70" s="1288"/>
      <c r="H70" s="325"/>
    </row>
    <row r="71" spans="1:8" s="324" customFormat="1" x14ac:dyDescent="0.2">
      <c r="A71" s="449">
        <v>8240</v>
      </c>
      <c r="B71" s="328" t="s">
        <v>4058</v>
      </c>
      <c r="C71" s="441"/>
      <c r="D71" s="441"/>
      <c r="E71" s="441">
        <f t="shared" si="1"/>
        <v>0</v>
      </c>
      <c r="F71" s="325"/>
      <c r="G71" s="325"/>
      <c r="H71" s="325"/>
    </row>
    <row r="72" spans="1:8" s="324" customFormat="1" x14ac:dyDescent="0.2">
      <c r="A72" s="447">
        <v>8250</v>
      </c>
      <c r="B72" s="327" t="s">
        <v>4057</v>
      </c>
      <c r="C72" s="445"/>
      <c r="D72" s="445"/>
      <c r="E72" s="441">
        <f t="shared" si="1"/>
        <v>0</v>
      </c>
      <c r="F72" s="325"/>
      <c r="G72" s="325"/>
      <c r="H72" s="325"/>
    </row>
    <row r="73" spans="1:8" s="324" customFormat="1" x14ac:dyDescent="0.2">
      <c r="A73" s="444">
        <v>8260</v>
      </c>
      <c r="B73" s="430" t="s">
        <v>4056</v>
      </c>
      <c r="C73" s="441"/>
      <c r="D73" s="445"/>
      <c r="E73" s="441">
        <f t="shared" si="1"/>
        <v>0</v>
      </c>
      <c r="F73" s="325"/>
      <c r="G73" s="325"/>
      <c r="H73" s="325"/>
    </row>
    <row r="74" spans="1:8" s="324" customFormat="1" x14ac:dyDescent="0.2">
      <c r="A74" s="336">
        <v>8270</v>
      </c>
      <c r="B74" s="443" t="s">
        <v>4055</v>
      </c>
      <c r="C74" s="442"/>
      <c r="D74" s="442">
        <v>1897535.5799999996</v>
      </c>
      <c r="E74" s="441">
        <f t="shared" si="1"/>
        <v>1897535.5799999996</v>
      </c>
      <c r="F74" s="325"/>
      <c r="G74" s="325"/>
      <c r="H74" s="325"/>
    </row>
    <row r="75" spans="1:8" ht="12" x14ac:dyDescent="0.25">
      <c r="A75" s="323" t="s">
        <v>13697</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pageSetUpPr fitToPage="1"/>
  </sheetPr>
  <dimension ref="A1:F31"/>
  <sheetViews>
    <sheetView topLeftCell="A12" zoomScaleNormal="100" zoomScaleSheetLayoutView="90" workbookViewId="0">
      <selection activeCell="B30" sqref="B30"/>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113</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6799</v>
      </c>
      <c r="B8" s="25" t="s">
        <v>6800</v>
      </c>
      <c r="C8" s="24">
        <v>16385011.02</v>
      </c>
      <c r="D8" s="54"/>
      <c r="E8" s="24"/>
    </row>
    <row r="9" spans="1:6" ht="11.25" customHeight="1" x14ac:dyDescent="0.2">
      <c r="A9" s="25" t="s">
        <v>6801</v>
      </c>
      <c r="B9" s="25" t="s">
        <v>6802</v>
      </c>
      <c r="C9" s="24">
        <v>4481785.29</v>
      </c>
      <c r="D9" s="54"/>
      <c r="E9" s="24"/>
    </row>
    <row r="10" spans="1:6" x14ac:dyDescent="0.2">
      <c r="A10" s="52"/>
      <c r="B10" s="52" t="s">
        <v>109</v>
      </c>
      <c r="C10" s="38">
        <f>SUM(C8:C9)</f>
        <v>20866796.309999999</v>
      </c>
      <c r="D10" s="51"/>
      <c r="E10" s="38"/>
    </row>
    <row r="11" spans="1:6" x14ac:dyDescent="0.2">
      <c r="A11" s="50"/>
      <c r="B11" s="50"/>
      <c r="C11" s="49"/>
      <c r="D11" s="50"/>
      <c r="E11" s="49"/>
    </row>
    <row r="12" spans="1:6" x14ac:dyDescent="0.2">
      <c r="A12" s="50"/>
      <c r="B12" s="50"/>
      <c r="C12" s="49"/>
      <c r="D12" s="50"/>
      <c r="E12" s="49"/>
    </row>
    <row r="13" spans="1:6" ht="11.25" customHeight="1" x14ac:dyDescent="0.2">
      <c r="A13" s="35" t="s">
        <v>108</v>
      </c>
      <c r="B13" s="34"/>
      <c r="C13" s="33"/>
      <c r="D13" s="220" t="s">
        <v>103</v>
      </c>
    </row>
    <row r="14" spans="1:6" x14ac:dyDescent="0.2">
      <c r="A14" s="375"/>
      <c r="B14" s="375"/>
      <c r="C14" s="31"/>
      <c r="D14" s="48"/>
      <c r="E14" s="47"/>
      <c r="F14" s="375"/>
    </row>
    <row r="15" spans="1:6" ht="15" customHeight="1" x14ac:dyDescent="0.2">
      <c r="A15" s="30" t="s">
        <v>102</v>
      </c>
      <c r="B15" s="29" t="s">
        <v>101</v>
      </c>
      <c r="C15" s="27" t="s">
        <v>100</v>
      </c>
      <c r="D15" s="28" t="s">
        <v>99</v>
      </c>
      <c r="E15" s="46"/>
    </row>
    <row r="16" spans="1:6" ht="11.25" customHeight="1" x14ac:dyDescent="0.2">
      <c r="A16" s="44"/>
      <c r="B16" s="1225" t="s">
        <v>13593</v>
      </c>
      <c r="C16" s="42"/>
      <c r="D16" s="24"/>
      <c r="E16" s="23"/>
    </row>
    <row r="17" spans="1:6" x14ac:dyDescent="0.2">
      <c r="A17" s="41"/>
      <c r="B17" s="41" t="s">
        <v>107</v>
      </c>
      <c r="C17" s="40">
        <f>SUM(C16:C16)</f>
        <v>0</v>
      </c>
      <c r="D17" s="45"/>
      <c r="E17" s="18"/>
    </row>
    <row r="18" spans="1:6" x14ac:dyDescent="0.2">
      <c r="A18" s="37"/>
      <c r="B18" s="37"/>
      <c r="C18" s="36"/>
      <c r="D18" s="37"/>
      <c r="E18" s="36"/>
      <c r="F18" s="375"/>
    </row>
    <row r="19" spans="1:6" x14ac:dyDescent="0.2">
      <c r="A19" s="37"/>
      <c r="B19" s="37"/>
      <c r="C19" s="36"/>
      <c r="D19" s="37"/>
      <c r="E19" s="36"/>
      <c r="F19" s="375"/>
    </row>
    <row r="20" spans="1:6" ht="11.25" customHeight="1" x14ac:dyDescent="0.2">
      <c r="A20" s="35" t="s">
        <v>106</v>
      </c>
      <c r="B20" s="34"/>
      <c r="C20" s="33"/>
      <c r="D20" s="375"/>
      <c r="E20" s="220" t="s">
        <v>103</v>
      </c>
    </row>
    <row r="21" spans="1:6" x14ac:dyDescent="0.2">
      <c r="A21" s="375"/>
      <c r="B21" s="375"/>
      <c r="C21" s="31"/>
      <c r="D21" s="375"/>
      <c r="E21" s="31"/>
      <c r="F21" s="375"/>
    </row>
    <row r="22" spans="1:6" ht="15" customHeight="1" x14ac:dyDescent="0.2">
      <c r="A22" s="30" t="s">
        <v>102</v>
      </c>
      <c r="B22" s="29" t="s">
        <v>101</v>
      </c>
      <c r="C22" s="27" t="s">
        <v>100</v>
      </c>
      <c r="D22" s="28" t="s">
        <v>99</v>
      </c>
      <c r="E22" s="27" t="s">
        <v>98</v>
      </c>
      <c r="F22" s="26"/>
    </row>
    <row r="23" spans="1:6" x14ac:dyDescent="0.2">
      <c r="A23" s="44"/>
      <c r="B23" s="1225" t="s">
        <v>13593</v>
      </c>
      <c r="C23" s="42"/>
      <c r="D23" s="42"/>
      <c r="E23" s="24"/>
      <c r="F23" s="23"/>
    </row>
    <row r="24" spans="1:6" x14ac:dyDescent="0.2">
      <c r="A24" s="41"/>
      <c r="B24" s="41" t="s">
        <v>105</v>
      </c>
      <c r="C24" s="40">
        <f>SUM(C23:C23)</f>
        <v>0</v>
      </c>
      <c r="D24" s="39"/>
      <c r="E24" s="38"/>
      <c r="F24" s="18"/>
    </row>
    <row r="25" spans="1:6" x14ac:dyDescent="0.2">
      <c r="A25" s="37"/>
      <c r="B25" s="37"/>
      <c r="C25" s="36"/>
      <c r="D25" s="37"/>
      <c r="E25" s="36"/>
      <c r="F25" s="375"/>
    </row>
    <row r="26" spans="1:6" x14ac:dyDescent="0.2">
      <c r="A26" s="37"/>
      <c r="B26" s="37"/>
      <c r="C26" s="36"/>
      <c r="D26" s="37"/>
      <c r="E26" s="36"/>
      <c r="F26" s="375"/>
    </row>
    <row r="27" spans="1:6" ht="11.25" customHeight="1" x14ac:dyDescent="0.2">
      <c r="A27" s="35" t="s">
        <v>104</v>
      </c>
      <c r="B27" s="34"/>
      <c r="C27" s="33"/>
      <c r="D27" s="375"/>
      <c r="E27" s="220" t="s">
        <v>103</v>
      </c>
    </row>
    <row r="28" spans="1:6" x14ac:dyDescent="0.2">
      <c r="A28" s="375"/>
      <c r="B28" s="375"/>
      <c r="C28" s="31"/>
      <c r="D28" s="375"/>
      <c r="E28" s="31"/>
      <c r="F28" s="375"/>
    </row>
    <row r="29" spans="1:6" ht="15" customHeight="1" x14ac:dyDescent="0.2">
      <c r="A29" s="30" t="s">
        <v>102</v>
      </c>
      <c r="B29" s="29" t="s">
        <v>101</v>
      </c>
      <c r="C29" s="27" t="s">
        <v>100</v>
      </c>
      <c r="D29" s="28" t="s">
        <v>99</v>
      </c>
      <c r="E29" s="27" t="s">
        <v>98</v>
      </c>
      <c r="F29" s="26"/>
    </row>
    <row r="30" spans="1:6" x14ac:dyDescent="0.2">
      <c r="A30" s="25"/>
      <c r="B30" s="1225" t="s">
        <v>13593</v>
      </c>
      <c r="C30" s="24"/>
      <c r="D30" s="24"/>
      <c r="E30" s="24"/>
      <c r="F30" s="23"/>
    </row>
    <row r="31" spans="1:6" x14ac:dyDescent="0.2">
      <c r="A31" s="22"/>
      <c r="B31" s="22" t="s">
        <v>97</v>
      </c>
      <c r="C31" s="21">
        <f>SUM(C30:C30)</f>
        <v>0</v>
      </c>
      <c r="D31" s="20"/>
      <c r="E31" s="19"/>
      <c r="F31" s="18"/>
    </row>
  </sheetData>
  <dataValidations count="6">
    <dataValidation allowBlank="1" showInputMessage="1" showErrorMessage="1" prompt="Corresponde al número de la cuenta de acuerdo al Plan de Cuentas emitido por el CONAC." sqref="A7 A15 A22 A29"/>
    <dataValidation allowBlank="1" showInputMessage="1" showErrorMessage="1" prompt="Saldo final de la Cuenta Pública presentada (trimestral: 1er, 2do, 3ro. o 4to.)." sqref="C15"/>
    <dataValidation allowBlank="1" showInputMessage="1" showErrorMessage="1" prompt="Saldo final de la Cuenta Pública presentada y en su caso, el importe debe corresponder a la suma de la columna de monto parcial ( trimestral: 1er, 2do, 3ro. o 4to.)." sqref="C7 C22 C29"/>
    <dataValidation allowBlank="1" showInputMessage="1" showErrorMessage="1" prompt="Corresponde al nombre o descripción de la cuenta de acuerdo al Plan de Cuentas emitido por el CONAC." sqref="B7 B15 B22 B29"/>
    <dataValidation allowBlank="1" showInputMessage="1" showErrorMessage="1" prompt="Especificar el tipo de instrumento de inversión: Bondes, Petrobonos, Cetes, Mesa de dinero, etc." sqref="D7 D15 D22 D29"/>
    <dataValidation allowBlank="1" showInputMessage="1" showErrorMessage="1" prompt="En los casos en que la inversión se localice en dos o mas tipos de instrumentos, se detallará cada una de ellas y el importe invertido." sqref="E7 E22 E29"/>
  </dataValidations>
  <pageMargins left="0.7" right="0.7" top="0.75" bottom="0.75" header="0.3" footer="0.3"/>
  <pageSetup scale="58"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dimension ref="A1:G20"/>
  <sheetViews>
    <sheetView zoomScaleNormal="100" zoomScaleSheetLayoutView="100" workbookViewId="0">
      <selection activeCell="B19" sqref="B19"/>
    </sheetView>
  </sheetViews>
  <sheetFormatPr baseColWidth="10" defaultColWidth="11.44140625" defaultRowHeight="10.199999999999999" x14ac:dyDescent="0.2"/>
  <cols>
    <col min="1" max="1" width="20.6640625" style="1" customWidth="1"/>
    <col min="2" max="2" width="50.6640625" style="1" customWidth="1"/>
    <col min="3" max="7" width="17.6640625" style="31" customWidth="1"/>
    <col min="8" max="9" width="11.44140625" style="1" customWidth="1"/>
    <col min="10" max="16384" width="11.44140625" style="1"/>
  </cols>
  <sheetData>
    <row r="1" spans="1:7" x14ac:dyDescent="0.2">
      <c r="A1" s="57" t="s">
        <v>115</v>
      </c>
      <c r="B1" s="57"/>
      <c r="G1" s="76"/>
    </row>
    <row r="2" spans="1:7" x14ac:dyDescent="0.2">
      <c r="A2" s="57" t="s">
        <v>114</v>
      </c>
      <c r="B2" s="57"/>
      <c r="C2" s="17"/>
      <c r="D2" s="17"/>
    </row>
    <row r="3" spans="1:7" x14ac:dyDescent="0.2">
      <c r="B3" s="57"/>
      <c r="C3" s="17"/>
      <c r="D3" s="17"/>
    </row>
    <row r="5" spans="1:7" s="71" customFormat="1" ht="11.25" customHeight="1" x14ac:dyDescent="0.2">
      <c r="A5" s="74" t="s">
        <v>218</v>
      </c>
      <c r="B5" s="74"/>
      <c r="C5" s="73"/>
      <c r="D5" s="73"/>
      <c r="E5" s="31"/>
      <c r="F5" s="31"/>
      <c r="G5" s="72" t="s">
        <v>132</v>
      </c>
    </row>
    <row r="6" spans="1:7" x14ac:dyDescent="0.2">
      <c r="A6" s="60"/>
      <c r="B6" s="60"/>
      <c r="C6" s="58"/>
      <c r="D6" s="58"/>
      <c r="E6" s="58"/>
      <c r="F6" s="58"/>
      <c r="G6" s="58"/>
    </row>
    <row r="7" spans="1:7" ht="15" customHeight="1" x14ac:dyDescent="0.2">
      <c r="A7" s="30" t="s">
        <v>102</v>
      </c>
      <c r="B7" s="29" t="s">
        <v>101</v>
      </c>
      <c r="C7" s="69" t="s">
        <v>100</v>
      </c>
      <c r="D7" s="70">
        <v>2016</v>
      </c>
      <c r="E7" s="70">
        <v>2015</v>
      </c>
      <c r="F7" s="70">
        <v>2014</v>
      </c>
      <c r="G7" s="68" t="s">
        <v>130</v>
      </c>
    </row>
    <row r="8" spans="1:7" x14ac:dyDescent="0.2">
      <c r="A8" s="466" t="s">
        <v>6803</v>
      </c>
      <c r="B8" s="466" t="s">
        <v>6804</v>
      </c>
      <c r="C8" s="467">
        <v>20000000</v>
      </c>
      <c r="D8" s="64"/>
      <c r="E8" s="64"/>
      <c r="F8" s="64"/>
      <c r="G8" s="64"/>
    </row>
    <row r="9" spans="1:7" x14ac:dyDescent="0.2">
      <c r="A9" s="466" t="s">
        <v>6805</v>
      </c>
      <c r="B9" s="466" t="s">
        <v>6806</v>
      </c>
      <c r="C9" s="467">
        <v>13378</v>
      </c>
      <c r="D9" s="64"/>
      <c r="E9" s="64"/>
      <c r="F9" s="64"/>
      <c r="G9" s="64"/>
    </row>
    <row r="10" spans="1:7" x14ac:dyDescent="0.2">
      <c r="A10" s="466" t="s">
        <v>6807</v>
      </c>
      <c r="B10" s="466" t="s">
        <v>6808</v>
      </c>
      <c r="C10" s="467">
        <v>80520</v>
      </c>
      <c r="D10" s="64"/>
      <c r="E10" s="64"/>
      <c r="F10" s="64"/>
      <c r="G10" s="64"/>
    </row>
    <row r="11" spans="1:7" x14ac:dyDescent="0.2">
      <c r="A11" s="466" t="s">
        <v>6809</v>
      </c>
      <c r="B11" s="466" t="s">
        <v>6810</v>
      </c>
      <c r="C11" s="64">
        <v>50000</v>
      </c>
      <c r="D11" s="64"/>
      <c r="E11" s="64"/>
      <c r="F11" s="64"/>
      <c r="G11" s="64"/>
    </row>
    <row r="12" spans="1:7" x14ac:dyDescent="0.2">
      <c r="A12" s="466" t="s">
        <v>6811</v>
      </c>
      <c r="B12" s="466" t="s">
        <v>6812</v>
      </c>
      <c r="C12" s="64">
        <v>18560</v>
      </c>
      <c r="D12" s="64"/>
      <c r="E12" s="64"/>
      <c r="F12" s="64"/>
      <c r="G12" s="64"/>
    </row>
    <row r="13" spans="1:7" x14ac:dyDescent="0.2">
      <c r="A13" s="63"/>
      <c r="B13" s="63" t="s">
        <v>134</v>
      </c>
      <c r="C13" s="62">
        <f>SUM(C8:C12)</f>
        <v>20162458</v>
      </c>
      <c r="D13" s="62">
        <f>SUM(D8:D12)</f>
        <v>0</v>
      </c>
      <c r="E13" s="62">
        <f>SUM(E8:E12)</f>
        <v>0</v>
      </c>
      <c r="F13" s="62">
        <f>SUM(F8:F12)</f>
        <v>0</v>
      </c>
      <c r="G13" s="62">
        <f>SUM(G8:G12)</f>
        <v>0</v>
      </c>
    </row>
    <row r="14" spans="1:7" x14ac:dyDescent="0.2">
      <c r="A14" s="37"/>
      <c r="B14" s="37"/>
      <c r="C14" s="36"/>
      <c r="D14" s="36"/>
      <c r="E14" s="36"/>
      <c r="F14" s="36"/>
      <c r="G14" s="36"/>
    </row>
    <row r="15" spans="1:7" x14ac:dyDescent="0.2">
      <c r="A15" s="37"/>
      <c r="B15" s="37"/>
      <c r="C15" s="36"/>
      <c r="D15" s="36"/>
      <c r="E15" s="36"/>
      <c r="F15" s="36"/>
      <c r="G15" s="36"/>
    </row>
    <row r="16" spans="1:7" s="71" customFormat="1" ht="11.25" customHeight="1" x14ac:dyDescent="0.2">
      <c r="A16" s="74" t="s">
        <v>133</v>
      </c>
      <c r="B16" s="74"/>
      <c r="C16" s="73"/>
      <c r="D16" s="73"/>
      <c r="E16" s="31"/>
      <c r="F16" s="31"/>
      <c r="G16" s="72" t="s">
        <v>132</v>
      </c>
    </row>
    <row r="17" spans="1:7" x14ac:dyDescent="0.2">
      <c r="A17" s="60"/>
      <c r="B17" s="60"/>
      <c r="C17" s="58"/>
      <c r="D17" s="58"/>
      <c r="E17" s="58"/>
      <c r="F17" s="58"/>
      <c r="G17" s="58"/>
    </row>
    <row r="18" spans="1:7" ht="15" customHeight="1" x14ac:dyDescent="0.2">
      <c r="A18" s="30" t="s">
        <v>102</v>
      </c>
      <c r="B18" s="29" t="s">
        <v>101</v>
      </c>
      <c r="C18" s="69" t="s">
        <v>100</v>
      </c>
      <c r="D18" s="70">
        <v>2016</v>
      </c>
      <c r="E18" s="70">
        <v>2015</v>
      </c>
      <c r="F18" s="70">
        <v>2014</v>
      </c>
      <c r="G18" s="68" t="s">
        <v>130</v>
      </c>
    </row>
    <row r="19" spans="1:7" x14ac:dyDescent="0.2">
      <c r="A19" s="44"/>
      <c r="B19" s="1225" t="s">
        <v>13593</v>
      </c>
      <c r="C19" s="64"/>
      <c r="D19" s="64"/>
      <c r="E19" s="64"/>
      <c r="F19" s="64"/>
      <c r="G19" s="64"/>
    </row>
    <row r="20" spans="1:7" x14ac:dyDescent="0.2">
      <c r="A20" s="63"/>
      <c r="B20" s="63" t="s">
        <v>116</v>
      </c>
      <c r="C20" s="62">
        <f>SUM(C19:C19)</f>
        <v>0</v>
      </c>
      <c r="D20" s="62">
        <f>SUM(D19:D19)</f>
        <v>0</v>
      </c>
      <c r="E20" s="62">
        <f>SUM(E19:E19)</f>
        <v>0</v>
      </c>
      <c r="F20" s="62">
        <f>SUM(F19:F19)</f>
        <v>0</v>
      </c>
      <c r="G20" s="62">
        <f>SUM(G19:G19)</f>
        <v>0</v>
      </c>
    </row>
  </sheetData>
  <dataValidations count="7">
    <dataValidation allowBlank="1" showInputMessage="1" showErrorMessage="1" prompt="Corresponde al número de la cuenta de acuerdo al Plan de Cuentas emitido por el CONAC." sqref="A7 A18"/>
    <dataValidation allowBlank="1" showInputMessage="1" showErrorMessage="1" prompt="Saldo final al 31 de diciembre de 2015." sqref="D7 D18"/>
    <dataValidation allowBlank="1" showInputMessage="1" showErrorMessage="1" prompt="Saldo final de la Cuenta Pública presentada (trimestral: 1er, 2do, 3ro. o 4to.)." sqref="C7 C18"/>
    <dataValidation allowBlank="1" showInputMessage="1" showErrorMessage="1" prompt="Saldo final al 31 de diciembre de 2014." sqref="E7 E18"/>
    <dataValidation allowBlank="1" showInputMessage="1" showErrorMessage="1" prompt="Saldo final al 31 de diciembre de 2013." sqref="F7 F18"/>
    <dataValidation allowBlank="1" showInputMessage="1" showErrorMessage="1" prompt="Corresponde al nombre o descripción de la cuenta de acuerdo al Plan de Cuentas emitido por el CONAC." sqref="B7 B18"/>
    <dataValidation allowBlank="1" showInputMessage="1" showErrorMessage="1" prompt="Saldo final al 31 de diciembre de 2012." sqref="G7 G18"/>
  </dataValidations>
  <pageMargins left="0.7" right="0.7" top="0.75" bottom="0.75" header="0.3" footer="0.3"/>
  <pageSetup scale="72"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pageSetUpPr fitToPage="1"/>
  </sheetPr>
  <dimension ref="A1:K167"/>
  <sheetViews>
    <sheetView topLeftCell="A62" zoomScaleNormal="100" zoomScaleSheetLayoutView="100" workbookViewId="0">
      <selection activeCell="B80" sqref="B80"/>
    </sheetView>
  </sheetViews>
  <sheetFormatPr baseColWidth="10" defaultColWidth="11.44140625" defaultRowHeight="10.199999999999999" x14ac:dyDescent="0.2"/>
  <cols>
    <col min="1" max="1" width="20.6640625" style="1" customWidth="1"/>
    <col min="2" max="2" width="50.6640625" style="1" customWidth="1"/>
    <col min="3" max="7" width="17.6640625" style="31" customWidth="1"/>
    <col min="8" max="9" width="18.6640625" style="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J3" s="15"/>
    </row>
    <row r="4" spans="1:10" x14ac:dyDescent="0.2">
      <c r="J4" s="15"/>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68" t="s">
        <v>6813</v>
      </c>
      <c r="B8" s="469" t="s">
        <v>6814</v>
      </c>
      <c r="C8" s="368">
        <v>355435.94</v>
      </c>
      <c r="D8" s="93"/>
      <c r="E8" s="93"/>
      <c r="F8" s="93"/>
      <c r="G8" s="92"/>
      <c r="H8" s="82"/>
      <c r="I8" s="91"/>
    </row>
    <row r="9" spans="1:10" x14ac:dyDescent="0.2">
      <c r="A9" s="468" t="s">
        <v>6815</v>
      </c>
      <c r="B9" s="469" t="s">
        <v>6816</v>
      </c>
      <c r="C9" s="368">
        <v>881667.14</v>
      </c>
      <c r="D9" s="93"/>
      <c r="E9" s="93"/>
      <c r="F9" s="93"/>
      <c r="G9" s="92"/>
      <c r="H9" s="82"/>
      <c r="I9" s="91"/>
    </row>
    <row r="10" spans="1:10" x14ac:dyDescent="0.2">
      <c r="A10" s="468" t="s">
        <v>6817</v>
      </c>
      <c r="B10" s="469" t="s">
        <v>6818</v>
      </c>
      <c r="C10" s="470">
        <v>2775452.86</v>
      </c>
      <c r="D10" s="93"/>
      <c r="E10" s="93"/>
      <c r="F10" s="93"/>
      <c r="G10" s="92"/>
      <c r="H10" s="82"/>
      <c r="I10" s="91"/>
    </row>
    <row r="11" spans="1:10" x14ac:dyDescent="0.2">
      <c r="A11" s="63"/>
      <c r="B11" s="63" t="s">
        <v>249</v>
      </c>
      <c r="C11" s="62">
        <f>SUM(C8:C10)</f>
        <v>4012555.94</v>
      </c>
      <c r="D11" s="62">
        <f>SUM(D8:D10)</f>
        <v>0</v>
      </c>
      <c r="E11" s="62">
        <f>SUM(E8:E10)</f>
        <v>0</v>
      </c>
      <c r="F11" s="62">
        <f>SUM(F8:F10)</f>
        <v>0</v>
      </c>
      <c r="G11" s="62">
        <f>SUM(G8:G10)</f>
        <v>0</v>
      </c>
      <c r="H11" s="51"/>
      <c r="I11" s="51"/>
    </row>
    <row r="12" spans="1:10" x14ac:dyDescent="0.2">
      <c r="A12" s="37"/>
      <c r="B12" s="37"/>
      <c r="C12" s="36"/>
      <c r="D12" s="36"/>
      <c r="E12" s="36"/>
      <c r="F12" s="36"/>
      <c r="G12" s="36"/>
      <c r="H12" s="37"/>
      <c r="I12" s="37"/>
    </row>
    <row r="13" spans="1:10" x14ac:dyDescent="0.2">
      <c r="A13" s="37"/>
      <c r="B13" s="37"/>
      <c r="C13" s="36"/>
      <c r="D13" s="36"/>
      <c r="E13" s="36"/>
      <c r="F13" s="36"/>
      <c r="G13" s="36"/>
      <c r="H13" s="37"/>
      <c r="I13" s="37"/>
    </row>
    <row r="14" spans="1:10" ht="11.25" customHeight="1" x14ac:dyDescent="0.2">
      <c r="A14" s="35" t="s">
        <v>248</v>
      </c>
      <c r="B14" s="34"/>
      <c r="E14" s="87"/>
      <c r="F14" s="87"/>
      <c r="I14" s="89" t="s">
        <v>233</v>
      </c>
    </row>
    <row r="15" spans="1:10" x14ac:dyDescent="0.2">
      <c r="A15" s="88"/>
      <c r="B15" s="88"/>
      <c r="C15" s="87"/>
      <c r="D15" s="87"/>
      <c r="E15" s="87"/>
      <c r="F15" s="87"/>
    </row>
    <row r="16" spans="1:10" ht="15" customHeight="1" x14ac:dyDescent="0.2">
      <c r="A16" s="30" t="s">
        <v>102</v>
      </c>
      <c r="B16" s="29" t="s">
        <v>101</v>
      </c>
      <c r="C16" s="86" t="s">
        <v>232</v>
      </c>
      <c r="D16" s="86" t="s">
        <v>231</v>
      </c>
      <c r="E16" s="86" t="s">
        <v>230</v>
      </c>
      <c r="F16" s="86" t="s">
        <v>229</v>
      </c>
      <c r="G16" s="85" t="s">
        <v>228</v>
      </c>
      <c r="H16" s="29" t="s">
        <v>227</v>
      </c>
      <c r="I16" s="29" t="s">
        <v>226</v>
      </c>
    </row>
    <row r="17" spans="1:9" x14ac:dyDescent="0.2">
      <c r="A17" s="471" t="s">
        <v>6819</v>
      </c>
      <c r="B17" s="471" t="s">
        <v>6820</v>
      </c>
      <c r="C17" s="368">
        <v>4587.3599999999997</v>
      </c>
      <c r="D17" s="83"/>
      <c r="E17" s="83"/>
      <c r="F17" s="83"/>
      <c r="G17" s="83"/>
      <c r="H17" s="82"/>
      <c r="I17" s="82"/>
    </row>
    <row r="18" spans="1:9" x14ac:dyDescent="0.2">
      <c r="A18" s="81"/>
      <c r="B18" s="81" t="s">
        <v>247</v>
      </c>
      <c r="C18" s="51">
        <f>SUM(C17:C17)</f>
        <v>4587.3599999999997</v>
      </c>
      <c r="D18" s="51">
        <f>SUM(D17:D17)</f>
        <v>0</v>
      </c>
      <c r="E18" s="51">
        <f>SUM(E17:E17)</f>
        <v>0</v>
      </c>
      <c r="F18" s="51">
        <f>SUM(F17:F17)</f>
        <v>0</v>
      </c>
      <c r="G18" s="51">
        <f>SUM(G17:G17)</f>
        <v>0</v>
      </c>
      <c r="H18" s="51"/>
      <c r="I18" s="51"/>
    </row>
    <row r="20" spans="1:9" hidden="1" x14ac:dyDescent="0.2"/>
    <row r="21" spans="1:9" hidden="1" x14ac:dyDescent="0.2">
      <c r="A21" s="35" t="s">
        <v>246</v>
      </c>
      <c r="B21" s="34"/>
      <c r="E21" s="87"/>
      <c r="F21" s="87"/>
      <c r="I21" s="89" t="s">
        <v>233</v>
      </c>
    </row>
    <row r="22" spans="1:9" hidden="1" x14ac:dyDescent="0.2">
      <c r="A22" s="88"/>
      <c r="B22" s="88"/>
      <c r="C22" s="87"/>
      <c r="D22" s="87"/>
      <c r="E22" s="87"/>
      <c r="F22" s="87"/>
    </row>
    <row r="23" spans="1:9" hidden="1" x14ac:dyDescent="0.2">
      <c r="A23" s="30" t="s">
        <v>102</v>
      </c>
      <c r="B23" s="29" t="s">
        <v>101</v>
      </c>
      <c r="C23" s="86" t="s">
        <v>232</v>
      </c>
      <c r="D23" s="86" t="s">
        <v>231</v>
      </c>
      <c r="E23" s="86" t="s">
        <v>230</v>
      </c>
      <c r="F23" s="86" t="s">
        <v>229</v>
      </c>
      <c r="G23" s="85" t="s">
        <v>228</v>
      </c>
      <c r="H23" s="29" t="s">
        <v>227</v>
      </c>
      <c r="I23" s="29" t="s">
        <v>226</v>
      </c>
    </row>
    <row r="24" spans="1:9" hidden="1" x14ac:dyDescent="0.2">
      <c r="A24" s="25"/>
      <c r="B24" s="25"/>
      <c r="C24" s="24"/>
      <c r="D24" s="83"/>
      <c r="E24" s="83"/>
      <c r="F24" s="83"/>
      <c r="G24" s="83"/>
      <c r="H24" s="82"/>
      <c r="I24" s="82"/>
    </row>
    <row r="25" spans="1:9" hidden="1" x14ac:dyDescent="0.2">
      <c r="A25" s="25"/>
      <c r="B25" s="25"/>
      <c r="C25" s="64" t="s">
        <v>275</v>
      </c>
      <c r="D25" s="83"/>
      <c r="E25" s="83"/>
      <c r="F25" s="83"/>
      <c r="G25" s="83"/>
      <c r="H25" s="82"/>
      <c r="I25" s="82"/>
    </row>
    <row r="26" spans="1:9" hidden="1" x14ac:dyDescent="0.2">
      <c r="A26" s="25"/>
      <c r="B26" s="25"/>
      <c r="C26" s="24"/>
      <c r="D26" s="83"/>
      <c r="E26" s="83"/>
      <c r="F26" s="83"/>
      <c r="G26" s="83"/>
      <c r="H26" s="82"/>
      <c r="I26" s="82"/>
    </row>
    <row r="27" spans="1:9" hidden="1" x14ac:dyDescent="0.2">
      <c r="A27" s="25"/>
      <c r="B27" s="25"/>
      <c r="C27" s="24"/>
      <c r="D27" s="83"/>
      <c r="E27" s="83"/>
      <c r="F27" s="83"/>
      <c r="G27" s="83"/>
      <c r="H27" s="82"/>
      <c r="I27" s="82"/>
    </row>
    <row r="28" spans="1:9" hidden="1" x14ac:dyDescent="0.2">
      <c r="A28" s="81"/>
      <c r="B28" s="81" t="s">
        <v>245</v>
      </c>
      <c r="C28" s="51">
        <f>SUM(C24:C27)</f>
        <v>0</v>
      </c>
      <c r="D28" s="51">
        <f>SUM(D24:D27)</f>
        <v>0</v>
      </c>
      <c r="E28" s="51">
        <f>SUM(E24:E27)</f>
        <v>0</v>
      </c>
      <c r="F28" s="51">
        <f>SUM(F24:F27)</f>
        <v>0</v>
      </c>
      <c r="G28" s="51">
        <f>SUM(G24:G27)</f>
        <v>0</v>
      </c>
      <c r="H28" s="51"/>
      <c r="I28" s="51"/>
    </row>
    <row r="29" spans="1:9" hidden="1" x14ac:dyDescent="0.2"/>
    <row r="30" spans="1:9" hidden="1" x14ac:dyDescent="0.2"/>
    <row r="31" spans="1:9" hidden="1" x14ac:dyDescent="0.2">
      <c r="A31" s="35" t="s">
        <v>244</v>
      </c>
      <c r="B31" s="34"/>
      <c r="E31" s="87"/>
      <c r="F31" s="87"/>
      <c r="I31" s="89" t="s">
        <v>233</v>
      </c>
    </row>
    <row r="32" spans="1:9" hidden="1" x14ac:dyDescent="0.2">
      <c r="A32" s="88"/>
      <c r="B32" s="88"/>
      <c r="C32" s="87"/>
      <c r="D32" s="87"/>
      <c r="E32" s="87"/>
      <c r="F32" s="87"/>
    </row>
    <row r="33" spans="1:9" hidden="1" x14ac:dyDescent="0.2">
      <c r="A33" s="30" t="s">
        <v>102</v>
      </c>
      <c r="B33" s="29" t="s">
        <v>101</v>
      </c>
      <c r="C33" s="86" t="s">
        <v>232</v>
      </c>
      <c r="D33" s="86" t="s">
        <v>231</v>
      </c>
      <c r="E33" s="86" t="s">
        <v>230</v>
      </c>
      <c r="F33" s="86" t="s">
        <v>229</v>
      </c>
      <c r="G33" s="85" t="s">
        <v>228</v>
      </c>
      <c r="H33" s="29" t="s">
        <v>227</v>
      </c>
      <c r="I33" s="29" t="s">
        <v>226</v>
      </c>
    </row>
    <row r="34" spans="1:9" hidden="1" x14ac:dyDescent="0.2">
      <c r="A34" s="25"/>
      <c r="B34" s="25"/>
      <c r="C34" s="24"/>
      <c r="D34" s="83"/>
      <c r="E34" s="83"/>
      <c r="F34" s="83"/>
      <c r="G34" s="83"/>
      <c r="H34" s="82"/>
      <c r="I34" s="82"/>
    </row>
    <row r="35" spans="1:9" hidden="1" x14ac:dyDescent="0.2">
      <c r="A35" s="25"/>
      <c r="B35" s="25"/>
      <c r="C35" s="24"/>
      <c r="D35" s="83"/>
      <c r="E35" s="83"/>
      <c r="F35" s="83"/>
      <c r="G35" s="83"/>
      <c r="H35" s="82"/>
      <c r="I35" s="82"/>
    </row>
    <row r="36" spans="1:9" hidden="1" x14ac:dyDescent="0.2">
      <c r="A36" s="25"/>
      <c r="B36" s="25"/>
      <c r="C36" s="64" t="s">
        <v>275</v>
      </c>
      <c r="D36" s="83"/>
      <c r="E36" s="83"/>
      <c r="F36" s="83"/>
      <c r="G36" s="83"/>
      <c r="H36" s="82"/>
      <c r="I36" s="82"/>
    </row>
    <row r="37" spans="1:9" hidden="1" x14ac:dyDescent="0.2">
      <c r="A37" s="25"/>
      <c r="B37" s="25"/>
      <c r="C37" s="24"/>
      <c r="D37" s="83"/>
      <c r="E37" s="83"/>
      <c r="F37" s="83"/>
      <c r="G37" s="83"/>
      <c r="H37" s="82"/>
      <c r="I37" s="82"/>
    </row>
    <row r="38" spans="1:9" hidden="1" x14ac:dyDescent="0.2">
      <c r="A38" s="81"/>
      <c r="B38" s="81" t="s">
        <v>243</v>
      </c>
      <c r="C38" s="51">
        <f>SUM(C34:C37)</f>
        <v>0</v>
      </c>
      <c r="D38" s="51">
        <f>SUM(D34:D37)</f>
        <v>0</v>
      </c>
      <c r="E38" s="51">
        <f>SUM(E34:E37)</f>
        <v>0</v>
      </c>
      <c r="F38" s="51">
        <f>SUM(F34:F37)</f>
        <v>0</v>
      </c>
      <c r="G38" s="51">
        <f>SUM(G34:G37)</f>
        <v>0</v>
      </c>
      <c r="H38" s="51"/>
      <c r="I38" s="51"/>
    </row>
    <row r="39" spans="1:9" hidden="1" x14ac:dyDescent="0.2"/>
    <row r="40" spans="1:9" hidden="1" x14ac:dyDescent="0.2"/>
    <row r="41" spans="1:9" x14ac:dyDescent="0.2">
      <c r="A41" s="35" t="s">
        <v>242</v>
      </c>
      <c r="B41" s="34"/>
      <c r="E41" s="87"/>
      <c r="F41" s="87"/>
      <c r="I41" s="89" t="s">
        <v>233</v>
      </c>
    </row>
    <row r="42" spans="1:9" x14ac:dyDescent="0.2">
      <c r="A42" s="88"/>
      <c r="B42" s="88"/>
      <c r="C42" s="87"/>
      <c r="D42" s="87"/>
      <c r="E42" s="87"/>
      <c r="F42" s="87"/>
    </row>
    <row r="43" spans="1:9" x14ac:dyDescent="0.2">
      <c r="A43" s="30" t="s">
        <v>102</v>
      </c>
      <c r="B43" s="29" t="s">
        <v>101</v>
      </c>
      <c r="C43" s="86" t="s">
        <v>232</v>
      </c>
      <c r="D43" s="86" t="s">
        <v>231</v>
      </c>
      <c r="E43" s="86" t="s">
        <v>230</v>
      </c>
      <c r="F43" s="86" t="s">
        <v>229</v>
      </c>
      <c r="G43" s="85" t="s">
        <v>228</v>
      </c>
      <c r="H43" s="29" t="s">
        <v>227</v>
      </c>
      <c r="I43" s="29" t="s">
        <v>226</v>
      </c>
    </row>
    <row r="44" spans="1:9" x14ac:dyDescent="0.2">
      <c r="A44" s="471" t="s">
        <v>6821</v>
      </c>
      <c r="B44" s="471" t="s">
        <v>6822</v>
      </c>
      <c r="C44" s="368">
        <v>20000</v>
      </c>
      <c r="D44" s="83"/>
      <c r="E44" s="83"/>
      <c r="F44" s="83"/>
      <c r="G44" s="83"/>
      <c r="H44" s="82"/>
      <c r="I44" s="82"/>
    </row>
    <row r="45" spans="1:9" x14ac:dyDescent="0.2">
      <c r="A45" s="471" t="s">
        <v>6823</v>
      </c>
      <c r="B45" s="471" t="s">
        <v>6824</v>
      </c>
      <c r="C45" s="368">
        <v>142282</v>
      </c>
      <c r="D45" s="83"/>
      <c r="E45" s="83"/>
      <c r="F45" s="83"/>
      <c r="G45" s="83"/>
      <c r="H45" s="82"/>
      <c r="I45" s="82"/>
    </row>
    <row r="46" spans="1:9" x14ac:dyDescent="0.2">
      <c r="A46" s="81"/>
      <c r="B46" s="81" t="s">
        <v>241</v>
      </c>
      <c r="C46" s="51">
        <f>SUM(C44:C45)</f>
        <v>162282</v>
      </c>
      <c r="D46" s="51">
        <f>SUM(D44:D45)</f>
        <v>0</v>
      </c>
      <c r="E46" s="51">
        <f>SUM(E44:E45)</f>
        <v>0</v>
      </c>
      <c r="F46" s="51">
        <f>SUM(F44:F45)</f>
        <v>0</v>
      </c>
      <c r="G46" s="51">
        <f>SUM(G44:G45)</f>
        <v>0</v>
      </c>
      <c r="H46" s="51"/>
      <c r="I46" s="51"/>
    </row>
    <row r="47" spans="1:9" x14ac:dyDescent="0.2">
      <c r="A47" s="88"/>
      <c r="B47" s="88"/>
      <c r="C47" s="87"/>
      <c r="D47" s="87"/>
      <c r="E47" s="87"/>
      <c r="F47" s="87"/>
    </row>
    <row r="48" spans="1:9" x14ac:dyDescent="0.2">
      <c r="A48" s="88"/>
      <c r="B48" s="88"/>
      <c r="C48" s="87"/>
      <c r="D48" s="87"/>
      <c r="E48" s="87"/>
      <c r="F48" s="87"/>
    </row>
    <row r="49" spans="1:11" x14ac:dyDescent="0.2">
      <c r="A49" s="35" t="s">
        <v>242</v>
      </c>
      <c r="B49" s="34"/>
      <c r="C49" s="87"/>
      <c r="D49" s="87"/>
      <c r="E49" s="87"/>
      <c r="F49" s="87"/>
    </row>
    <row r="50" spans="1:11" x14ac:dyDescent="0.2">
      <c r="A50" s="88"/>
      <c r="B50" s="88"/>
      <c r="C50" s="87"/>
      <c r="D50" s="87"/>
      <c r="E50" s="87"/>
      <c r="F50" s="87"/>
    </row>
    <row r="51" spans="1:11" x14ac:dyDescent="0.2">
      <c r="A51" s="30" t="s">
        <v>102</v>
      </c>
      <c r="B51" s="29" t="s">
        <v>101</v>
      </c>
      <c r="C51" s="86" t="s">
        <v>232</v>
      </c>
      <c r="D51" s="86" t="s">
        <v>231</v>
      </c>
      <c r="E51" s="86" t="s">
        <v>230</v>
      </c>
      <c r="F51" s="86" t="s">
        <v>229</v>
      </c>
      <c r="G51" s="85" t="s">
        <v>228</v>
      </c>
      <c r="H51" s="29" t="s">
        <v>227</v>
      </c>
      <c r="I51" s="29" t="s">
        <v>226</v>
      </c>
    </row>
    <row r="52" spans="1:11" x14ac:dyDescent="0.2">
      <c r="A52" s="25"/>
      <c r="B52" s="1225" t="s">
        <v>13593</v>
      </c>
      <c r="C52" s="24"/>
      <c r="D52" s="83"/>
      <c r="E52" s="83"/>
      <c r="F52" s="83"/>
      <c r="G52" s="83"/>
      <c r="H52" s="82"/>
      <c r="I52" s="82"/>
    </row>
    <row r="53" spans="1:11" x14ac:dyDescent="0.2">
      <c r="A53" s="81"/>
      <c r="B53" s="81" t="s">
        <v>6825</v>
      </c>
      <c r="C53" s="51">
        <f>SUM(C52:C52)</f>
        <v>0</v>
      </c>
      <c r="D53" s="51">
        <f>SUM(D52:D52)</f>
        <v>0</v>
      </c>
      <c r="E53" s="51">
        <f>SUM(E52:E52)</f>
        <v>0</v>
      </c>
      <c r="F53" s="51">
        <f>SUM(F52:F52)</f>
        <v>0</v>
      </c>
      <c r="G53" s="51">
        <f>SUM(G52:G52)</f>
        <v>0</v>
      </c>
      <c r="H53" s="51"/>
      <c r="I53" s="51"/>
    </row>
    <row r="56" spans="1:11" x14ac:dyDescent="0.2">
      <c r="A56" s="35" t="s">
        <v>240</v>
      </c>
      <c r="B56" s="34"/>
      <c r="C56" s="90"/>
      <c r="E56" s="87"/>
      <c r="F56" s="87"/>
      <c r="I56" s="89" t="s">
        <v>233</v>
      </c>
    </row>
    <row r="57" spans="1:11" x14ac:dyDescent="0.2">
      <c r="A57" s="88"/>
      <c r="B57" s="88"/>
      <c r="C57" s="87"/>
      <c r="D57" s="87"/>
      <c r="E57" s="87"/>
      <c r="F57" s="87"/>
    </row>
    <row r="58" spans="1:11" x14ac:dyDescent="0.2">
      <c r="A58" s="30" t="s">
        <v>102</v>
      </c>
      <c r="B58" s="29" t="s">
        <v>101</v>
      </c>
      <c r="C58" s="86" t="s">
        <v>232</v>
      </c>
      <c r="D58" s="86" t="s">
        <v>231</v>
      </c>
      <c r="E58" s="86" t="s">
        <v>230</v>
      </c>
      <c r="F58" s="86" t="s">
        <v>229</v>
      </c>
      <c r="G58" s="85" t="s">
        <v>228</v>
      </c>
      <c r="H58" s="29" t="s">
        <v>227</v>
      </c>
      <c r="I58" s="29" t="s">
        <v>226</v>
      </c>
    </row>
    <row r="59" spans="1:11" x14ac:dyDescent="0.2">
      <c r="A59" s="25"/>
      <c r="B59" s="1225" t="s">
        <v>13593</v>
      </c>
      <c r="C59" s="24"/>
      <c r="D59" s="83"/>
      <c r="E59" s="83"/>
      <c r="F59" s="83"/>
      <c r="G59" s="83"/>
      <c r="H59" s="82"/>
      <c r="I59" s="82"/>
    </row>
    <row r="60" spans="1:11" x14ac:dyDescent="0.2">
      <c r="A60" s="81"/>
      <c r="B60" s="81" t="s">
        <v>239</v>
      </c>
      <c r="C60" s="51">
        <f>SUM(C59:C59)</f>
        <v>0</v>
      </c>
      <c r="D60" s="51">
        <f>SUM(D59:D59)</f>
        <v>0</v>
      </c>
      <c r="E60" s="51">
        <f>SUM(E59:E59)</f>
        <v>0</v>
      </c>
      <c r="F60" s="51">
        <f>SUM(F59:F59)</f>
        <v>0</v>
      </c>
      <c r="G60" s="51">
        <f>SUM(G59:G59)</f>
        <v>0</v>
      </c>
      <c r="H60" s="51"/>
      <c r="I60" s="51"/>
      <c r="K60" s="31"/>
    </row>
    <row r="63" spans="1:11" x14ac:dyDescent="0.2">
      <c r="A63" s="35" t="s">
        <v>238</v>
      </c>
      <c r="B63" s="34"/>
      <c r="E63" s="87"/>
      <c r="F63" s="87"/>
      <c r="I63" s="89" t="s">
        <v>233</v>
      </c>
    </row>
    <row r="64" spans="1:11" x14ac:dyDescent="0.2">
      <c r="A64" s="88"/>
      <c r="B64" s="88"/>
      <c r="C64" s="87"/>
      <c r="D64" s="87"/>
      <c r="E64" s="87"/>
      <c r="F64" s="87"/>
    </row>
    <row r="65" spans="1:11" x14ac:dyDescent="0.2">
      <c r="A65" s="30" t="s">
        <v>102</v>
      </c>
      <c r="B65" s="29" t="s">
        <v>101</v>
      </c>
      <c r="C65" s="86" t="s">
        <v>232</v>
      </c>
      <c r="D65" s="86" t="s">
        <v>231</v>
      </c>
      <c r="E65" s="86" t="s">
        <v>230</v>
      </c>
      <c r="F65" s="86" t="s">
        <v>229</v>
      </c>
      <c r="G65" s="85" t="s">
        <v>228</v>
      </c>
      <c r="H65" s="29" t="s">
        <v>227</v>
      </c>
      <c r="I65" s="29" t="s">
        <v>226</v>
      </c>
    </row>
    <row r="66" spans="1:11" x14ac:dyDescent="0.2">
      <c r="A66" s="25"/>
      <c r="B66" s="1225" t="s">
        <v>13593</v>
      </c>
      <c r="C66" s="24"/>
      <c r="D66" s="83"/>
      <c r="E66" s="83"/>
      <c r="F66" s="83"/>
      <c r="G66" s="83"/>
      <c r="H66" s="82"/>
      <c r="I66" s="82"/>
    </row>
    <row r="67" spans="1:11" x14ac:dyDescent="0.2">
      <c r="A67" s="81"/>
      <c r="B67" s="81" t="s">
        <v>237</v>
      </c>
      <c r="C67" s="51">
        <f>SUM(C66:C66)</f>
        <v>0</v>
      </c>
      <c r="D67" s="51">
        <f>SUM(D66:D66)</f>
        <v>0</v>
      </c>
      <c r="E67" s="51">
        <f>SUM(E66:E66)</f>
        <v>0</v>
      </c>
      <c r="F67" s="51">
        <f>SUM(F66:F66)</f>
        <v>0</v>
      </c>
      <c r="G67" s="51">
        <f>SUM(G66:G66)</f>
        <v>0</v>
      </c>
      <c r="H67" s="51"/>
      <c r="I67" s="51"/>
    </row>
    <row r="70" spans="1:11" x14ac:dyDescent="0.2">
      <c r="A70" s="35" t="s">
        <v>236</v>
      </c>
      <c r="B70" s="34"/>
      <c r="E70" s="87"/>
      <c r="F70" s="87"/>
      <c r="I70" s="89" t="s">
        <v>233</v>
      </c>
    </row>
    <row r="71" spans="1:11" x14ac:dyDescent="0.2">
      <c r="A71" s="88"/>
      <c r="B71" s="88"/>
      <c r="C71" s="87"/>
      <c r="D71" s="87"/>
      <c r="E71" s="87"/>
      <c r="F71" s="87"/>
    </row>
    <row r="72" spans="1:11" x14ac:dyDescent="0.2">
      <c r="A72" s="30" t="s">
        <v>102</v>
      </c>
      <c r="B72" s="29" t="s">
        <v>101</v>
      </c>
      <c r="C72" s="86" t="s">
        <v>232</v>
      </c>
      <c r="D72" s="86" t="s">
        <v>231</v>
      </c>
      <c r="E72" s="86" t="s">
        <v>230</v>
      </c>
      <c r="F72" s="86" t="s">
        <v>229</v>
      </c>
      <c r="G72" s="85" t="s">
        <v>228</v>
      </c>
      <c r="H72" s="29" t="s">
        <v>227</v>
      </c>
      <c r="I72" s="29" t="s">
        <v>226</v>
      </c>
    </row>
    <row r="73" spans="1:11" x14ac:dyDescent="0.2">
      <c r="A73" s="25"/>
      <c r="B73" s="1225" t="s">
        <v>13593</v>
      </c>
      <c r="C73" s="24"/>
      <c r="D73" s="83"/>
      <c r="E73" s="83"/>
      <c r="F73" s="83"/>
      <c r="G73" s="83"/>
      <c r="H73" s="82"/>
      <c r="I73" s="82"/>
      <c r="K73" s="31"/>
    </row>
    <row r="74" spans="1:11" x14ac:dyDescent="0.2">
      <c r="A74" s="81"/>
      <c r="B74" s="81" t="s">
        <v>235</v>
      </c>
      <c r="C74" s="51">
        <f>SUM(C73:C73)</f>
        <v>0</v>
      </c>
      <c r="D74" s="51">
        <f>SUM(D73:D73)</f>
        <v>0</v>
      </c>
      <c r="E74" s="51">
        <f>SUM(E73:E73)</f>
        <v>0</v>
      </c>
      <c r="F74" s="51">
        <f>SUM(F73:F73)</f>
        <v>0</v>
      </c>
      <c r="G74" s="51">
        <f>SUM(G73:G73)</f>
        <v>0</v>
      </c>
      <c r="H74" s="51"/>
      <c r="I74" s="51"/>
    </row>
    <row r="77" spans="1:11" x14ac:dyDescent="0.2">
      <c r="A77" s="35" t="s">
        <v>234</v>
      </c>
      <c r="B77" s="34"/>
      <c r="E77" s="87"/>
      <c r="F77" s="87"/>
      <c r="I77" s="89" t="s">
        <v>233</v>
      </c>
    </row>
    <row r="78" spans="1:11" x14ac:dyDescent="0.2">
      <c r="A78" s="88"/>
      <c r="B78" s="88"/>
      <c r="C78" s="87"/>
      <c r="D78" s="87"/>
      <c r="E78" s="87"/>
      <c r="F78" s="87"/>
    </row>
    <row r="79" spans="1:11" x14ac:dyDescent="0.2">
      <c r="A79" s="30" t="s">
        <v>102</v>
      </c>
      <c r="B79" s="29" t="s">
        <v>101</v>
      </c>
      <c r="C79" s="86" t="s">
        <v>232</v>
      </c>
      <c r="D79" s="86" t="s">
        <v>231</v>
      </c>
      <c r="E79" s="86" t="s">
        <v>230</v>
      </c>
      <c r="F79" s="86" t="s">
        <v>229</v>
      </c>
      <c r="G79" s="85" t="s">
        <v>228</v>
      </c>
      <c r="H79" s="29" t="s">
        <v>227</v>
      </c>
      <c r="I79" s="29" t="s">
        <v>226</v>
      </c>
    </row>
    <row r="80" spans="1:11" x14ac:dyDescent="0.2">
      <c r="A80" s="25"/>
      <c r="B80" s="1225" t="s">
        <v>13593</v>
      </c>
      <c r="C80" s="24"/>
      <c r="D80" s="83"/>
      <c r="E80" s="83"/>
      <c r="F80" s="83"/>
      <c r="G80" s="83"/>
      <c r="H80" s="82"/>
      <c r="I80" s="82"/>
    </row>
    <row r="81" spans="1:9" x14ac:dyDescent="0.2">
      <c r="A81" s="81"/>
      <c r="B81" s="81" t="s">
        <v>219</v>
      </c>
      <c r="C81" s="51">
        <f>SUM(C80:C80)</f>
        <v>0</v>
      </c>
      <c r="D81" s="51">
        <f>SUM(D80:D80)</f>
        <v>0</v>
      </c>
      <c r="E81" s="51">
        <f>SUM(E80:E80)</f>
        <v>0</v>
      </c>
      <c r="F81" s="51">
        <f>SUM(F80:F80)</f>
        <v>0</v>
      </c>
      <c r="G81" s="51">
        <f>SUM(G80:G80)</f>
        <v>0</v>
      </c>
      <c r="H81" s="51"/>
      <c r="I81" s="51"/>
    </row>
    <row r="162" spans="1:8" x14ac:dyDescent="0.2">
      <c r="A162" s="79"/>
      <c r="B162" s="79"/>
      <c r="C162" s="80"/>
      <c r="D162" s="80"/>
      <c r="E162" s="80"/>
      <c r="F162" s="80"/>
      <c r="G162" s="80"/>
      <c r="H162" s="79"/>
    </row>
    <row r="163" spans="1:8" x14ac:dyDescent="0.2">
      <c r="A163" s="78"/>
      <c r="B163" s="77"/>
    </row>
    <row r="164" spans="1:8" x14ac:dyDescent="0.2">
      <c r="A164" s="78"/>
      <c r="B164" s="77"/>
    </row>
    <row r="165" spans="1:8" x14ac:dyDescent="0.2">
      <c r="A165" s="78"/>
      <c r="B165" s="77"/>
    </row>
    <row r="166" spans="1:8" x14ac:dyDescent="0.2">
      <c r="A166" s="78"/>
      <c r="B166" s="77"/>
    </row>
    <row r="167" spans="1:8" x14ac:dyDescent="0.2">
      <c r="A167" s="78"/>
      <c r="B167" s="77"/>
    </row>
  </sheetData>
  <dataValidations count="10">
    <dataValidation allowBlank="1" showInputMessage="1" showErrorMessage="1" prompt="Corresponde al número de la cuenta de acuerdo al Plan de Cuentas emitido por el CONAC. Excepto cuentas por cobrar de contribuciones o fideicomisos que se encuentran dentro de inversiones financieras..." sqref="A7 A16 A23 A33 A43 A51 A58 A65 A72 A79"/>
    <dataValidation allowBlank="1" showInputMessage="1" showErrorMessage="1" prompt="Saldo final del periodo de la cuenta pública presentada, el cual debe coincidir con la suma de las columnas de 90, 180, 365 y más de 365 días (trimestral: 1er, 2do, 3ro. o 4to.)." sqref="C51 C58 C65 C72 C79"/>
    <dataValidation allowBlank="1" showInputMessage="1" showErrorMessage="1" prompt="Saldo final del periodo de la cuenta pública presentada, el cual debe coincidir con la suma de las columnas de 90, 180, 365 y más de 365 días (mensual:  enero, febrero, marzo, etc.; trimestral: 1er, 2do, 3ro. o 4to.)." sqref="C7 C16 C23 C33 C43"/>
    <dataValidation allowBlank="1" showInputMessage="1" showErrorMessage="1" prompt="Corresponde al nombre o descripción de la cuenta de acuerdo al Plan de Cuentas emitido por el CONAC." sqref="B7 B16 B51 B58 B65 B72 B79 B23 B33 B43"/>
    <dataValidation allowBlank="1" showInputMessage="1" showErrorMessage="1" prompt="Importe de la cuentas por cobrar con fecha de vencimiento de 1 a 90 días." sqref="D7 D16 D51 D58 D65 D72 D79 D23 D33 D43"/>
    <dataValidation allowBlank="1" showInputMessage="1" showErrorMessage="1" prompt="Importe de la cuentas por cobrar con fecha de vencimiento de 91 a 180 días." sqref="E7 E16 E51 E58 E65 E72 E79 E23 E33 E43"/>
    <dataValidation allowBlank="1" showInputMessage="1" showErrorMessage="1" prompt="Importe de la cuentas por cobrar con fecha de vencimiento de 181 a 365 días." sqref="F7 F16 F51 F58 F65 F72 F79 F23 F33 F43"/>
    <dataValidation allowBlank="1" showInputMessage="1" showErrorMessage="1" prompt="Importe de la cuentas por cobrar con vencimiento mayor a 365 días." sqref="G7 G16 G51 G58 G65 G72 G79 G23 G33 G43"/>
    <dataValidation allowBlank="1" showInputMessage="1" showErrorMessage="1" prompt="Informar sobre caraterísticas cualitativas de la cuenta, ejemplo: acciones implementadas para su recuperación, causas de la demora en su recuperación." sqref="H7 H16 H51 H58 H65 H72 H79 H23 H33 H43"/>
    <dataValidation allowBlank="1" showInputMessage="1" showErrorMessage="1" prompt="Indicar si el deudor ya sobrepasó el plazo estipulado para pago, 90, 180 o 365 días." sqref="I7 I16 I51 I58 I65 I72 I79 I23 I33 I43"/>
  </dataValidations>
  <pageMargins left="0.7" right="0.7" top="0.75" bottom="0.75" header="0.3" footer="0.3"/>
  <pageSetup scale="43" orientation="landscape"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dimension ref="A1:Q8"/>
  <sheetViews>
    <sheetView topLeftCell="A3" zoomScaleNormal="100" zoomScaleSheetLayoutView="100" workbookViewId="0">
      <selection activeCell="A8" sqref="A8:H8"/>
    </sheetView>
  </sheetViews>
  <sheetFormatPr baseColWidth="10" defaultColWidth="11.44140625" defaultRowHeight="10.199999999999999" x14ac:dyDescent="0.2"/>
  <cols>
    <col min="1" max="1" width="20.66406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69"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69" t="s">
        <v>100</v>
      </c>
      <c r="D14" s="105" t="s">
        <v>280</v>
      </c>
    </row>
    <row r="15" spans="1:4" x14ac:dyDescent="0.2">
      <c r="A15" s="43"/>
      <c r="B15" s="1225" t="s">
        <v>13593</v>
      </c>
      <c r="C15" s="83"/>
      <c r="D15" s="82"/>
    </row>
    <row r="16" spans="1:4" x14ac:dyDescent="0.2">
      <c r="A16" s="63"/>
      <c r="B16" s="63" t="s">
        <v>279</v>
      </c>
      <c r="C16" s="39">
        <f>SUM(C15:C15)</f>
        <v>0</v>
      </c>
      <c r="D16" s="104"/>
    </row>
    <row r="18" spans="2:2" x14ac:dyDescent="0.2">
      <c r="B18" s="1" t="str">
        <f>+UPPER(B10)</f>
        <v/>
      </c>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a la cuenta pública presentada (trimestral: 1er, 2do, 3ro. o 4to.)." sqref="C7 C14"/>
    <dataValidation allowBlank="1" showInputMessage="1" showErrorMessage="1" prompt="Método de valuación aplicados." sqref="D14"/>
    <dataValidation allowBlank="1" showInputMessage="1" showErrorMessage="1" prompt="Corresponde al nombre o descripción de la cuenta de acuerdo al Plan de Cuentas emitido por el CONAC." sqref="B7 B14"/>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84"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69"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dimension ref="A1:H64"/>
  <sheetViews>
    <sheetView zoomScaleNormal="100" zoomScaleSheetLayoutView="100" workbookViewId="0">
      <selection activeCell="B26" sqref="B26"/>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8" width="8.6640625" style="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471" t="s">
        <v>6826</v>
      </c>
      <c r="B8" s="471" t="s">
        <v>6827</v>
      </c>
      <c r="C8" s="368">
        <v>426412.5</v>
      </c>
      <c r="D8" s="368">
        <v>426412.5</v>
      </c>
      <c r="E8" s="136">
        <f>+C8-D8</f>
        <v>0</v>
      </c>
      <c r="F8" s="24"/>
    </row>
    <row r="9" spans="1:6" x14ac:dyDescent="0.2">
      <c r="A9" s="471" t="s">
        <v>6828</v>
      </c>
      <c r="B9" s="471" t="s">
        <v>6829</v>
      </c>
      <c r="C9" s="368">
        <v>39516394.729999997</v>
      </c>
      <c r="D9" s="368">
        <v>39516394.729999997</v>
      </c>
      <c r="E9" s="136">
        <f t="shared" ref="E9:E10" si="0">+C9-D9</f>
        <v>0</v>
      </c>
      <c r="F9" s="24"/>
    </row>
    <row r="10" spans="1:6" x14ac:dyDescent="0.2">
      <c r="A10" s="471" t="s">
        <v>6830</v>
      </c>
      <c r="B10" s="471" t="s">
        <v>6831</v>
      </c>
      <c r="C10" s="368">
        <v>6548435.1299999999</v>
      </c>
      <c r="D10" s="368">
        <v>10026399.91</v>
      </c>
      <c r="E10" s="136">
        <f t="shared" si="0"/>
        <v>-3477964.7800000003</v>
      </c>
      <c r="F10" s="24"/>
    </row>
    <row r="11" spans="1:6" x14ac:dyDescent="0.2">
      <c r="A11" s="81"/>
      <c r="B11" s="81" t="s">
        <v>6832</v>
      </c>
      <c r="C11" s="51">
        <f>SUM(C8:C10)</f>
        <v>46491242.359999999</v>
      </c>
      <c r="D11" s="51">
        <f>SUM(D8:D10)</f>
        <v>49969207.140000001</v>
      </c>
      <c r="E11" s="51">
        <f>SUM(E8:E10)</f>
        <v>-3477964.7800000003</v>
      </c>
      <c r="F11" s="51"/>
    </row>
    <row r="12" spans="1:6" x14ac:dyDescent="0.2">
      <c r="A12" s="37"/>
      <c r="B12" s="37"/>
      <c r="C12" s="36"/>
      <c r="D12" s="36"/>
      <c r="E12" s="36"/>
      <c r="F12" s="37"/>
    </row>
    <row r="13" spans="1:6" x14ac:dyDescent="0.2">
      <c r="A13" s="37"/>
      <c r="B13" s="37"/>
      <c r="C13" s="36"/>
      <c r="D13" s="36"/>
      <c r="E13" s="36"/>
      <c r="F13" s="37"/>
    </row>
    <row r="14" spans="1:6" ht="11.25" customHeight="1" x14ac:dyDescent="0.2">
      <c r="A14" s="35" t="s">
        <v>380</v>
      </c>
      <c r="B14" s="37"/>
      <c r="C14" s="121"/>
      <c r="D14" s="121"/>
      <c r="E14" s="121"/>
      <c r="F14" s="89" t="s">
        <v>302</v>
      </c>
    </row>
    <row r="15" spans="1:6" ht="12.75" customHeight="1" x14ac:dyDescent="0.2">
      <c r="A15" s="108"/>
      <c r="B15" s="108"/>
      <c r="C15" s="33"/>
    </row>
    <row r="16" spans="1:6" ht="15" customHeight="1" x14ac:dyDescent="0.2">
      <c r="A16" s="30" t="s">
        <v>102</v>
      </c>
      <c r="B16" s="29" t="s">
        <v>101</v>
      </c>
      <c r="C16" s="120" t="s">
        <v>301</v>
      </c>
      <c r="D16" s="120" t="s">
        <v>300</v>
      </c>
      <c r="E16" s="120" t="s">
        <v>299</v>
      </c>
      <c r="F16" s="119" t="s">
        <v>298</v>
      </c>
    </row>
    <row r="17" spans="1:8" x14ac:dyDescent="0.2">
      <c r="A17" s="471" t="s">
        <v>6833</v>
      </c>
      <c r="B17" s="135" t="s">
        <v>6834</v>
      </c>
      <c r="C17" s="136">
        <v>4533350.8499999996</v>
      </c>
      <c r="D17" s="136">
        <v>7558074.2800000003</v>
      </c>
      <c r="E17" s="136">
        <f>+C17-D17</f>
        <v>-3024723.4300000006</v>
      </c>
      <c r="F17" s="82"/>
    </row>
    <row r="18" spans="1:8" x14ac:dyDescent="0.2">
      <c r="A18" s="471" t="s">
        <v>6835</v>
      </c>
      <c r="B18" s="135" t="s">
        <v>6836</v>
      </c>
      <c r="C18" s="136">
        <v>6916313.4800000004</v>
      </c>
      <c r="D18" s="136">
        <v>8054992.9199999999</v>
      </c>
      <c r="E18" s="136">
        <f>+C18-D18</f>
        <v>-1138679.4399999995</v>
      </c>
      <c r="F18" s="82"/>
    </row>
    <row r="19" spans="1:8" x14ac:dyDescent="0.2">
      <c r="A19" s="471" t="s">
        <v>6837</v>
      </c>
      <c r="B19" s="135" t="s">
        <v>6838</v>
      </c>
      <c r="C19" s="136">
        <v>346486.14</v>
      </c>
      <c r="D19" s="136">
        <v>346486.14</v>
      </c>
      <c r="E19" s="136">
        <f>+C19-D19</f>
        <v>0</v>
      </c>
      <c r="F19" s="82"/>
    </row>
    <row r="20" spans="1:8" x14ac:dyDescent="0.2">
      <c r="A20" s="471" t="s">
        <v>6839</v>
      </c>
      <c r="B20" s="135" t="s">
        <v>6840</v>
      </c>
      <c r="C20" s="136">
        <v>0</v>
      </c>
      <c r="D20" s="136">
        <v>75369</v>
      </c>
      <c r="E20" s="136">
        <f>+C20-D20</f>
        <v>-75369</v>
      </c>
      <c r="F20" s="82"/>
    </row>
    <row r="21" spans="1:8" x14ac:dyDescent="0.2">
      <c r="A21" s="471" t="s">
        <v>6841</v>
      </c>
      <c r="B21" s="135" t="s">
        <v>6842</v>
      </c>
      <c r="C21" s="136">
        <v>186437.98</v>
      </c>
      <c r="D21" s="136">
        <v>200359.02</v>
      </c>
      <c r="E21" s="136">
        <f>+C21-D21</f>
        <v>-13921.039999999979</v>
      </c>
      <c r="F21" s="82"/>
    </row>
    <row r="22" spans="1:8" x14ac:dyDescent="0.2">
      <c r="A22" s="81"/>
      <c r="B22" s="81" t="s">
        <v>345</v>
      </c>
      <c r="C22" s="51">
        <f>SUM(C17:C21)</f>
        <v>11982588.450000001</v>
      </c>
      <c r="D22" s="51">
        <f>SUM(D17:D21)</f>
        <v>16235281.359999999</v>
      </c>
      <c r="E22" s="51">
        <f>SUM(E17:E21)</f>
        <v>-4252692.91</v>
      </c>
      <c r="F22" s="51"/>
    </row>
    <row r="23" spans="1:8" s="15" customFormat="1" x14ac:dyDescent="0.2">
      <c r="A23" s="126"/>
      <c r="B23" s="126"/>
      <c r="C23" s="18"/>
      <c r="D23" s="18"/>
      <c r="E23" s="18"/>
      <c r="F23" s="18"/>
    </row>
    <row r="24" spans="1:8" s="15" customFormat="1" x14ac:dyDescent="0.2">
      <c r="A24" s="126"/>
      <c r="B24" s="126"/>
      <c r="C24" s="18"/>
      <c r="D24" s="18"/>
      <c r="E24" s="18"/>
      <c r="F24" s="18"/>
    </row>
    <row r="25" spans="1:8" s="15" customFormat="1" ht="11.25" customHeight="1" x14ac:dyDescent="0.2">
      <c r="A25" s="35" t="s">
        <v>344</v>
      </c>
      <c r="B25" s="35"/>
      <c r="C25" s="121"/>
      <c r="D25" s="121"/>
      <c r="E25" s="121"/>
      <c r="G25" s="89" t="s">
        <v>302</v>
      </c>
    </row>
    <row r="26" spans="1:8" s="15" customFormat="1" x14ac:dyDescent="0.2">
      <c r="A26" s="108"/>
      <c r="B26" s="108"/>
      <c r="C26" s="33"/>
      <c r="D26" s="31"/>
      <c r="E26" s="31"/>
      <c r="F26" s="1"/>
    </row>
    <row r="27" spans="1:8" s="15" customFormat="1" ht="27.9" customHeight="1" x14ac:dyDescent="0.2">
      <c r="A27" s="30" t="s">
        <v>102</v>
      </c>
      <c r="B27" s="29" t="s">
        <v>101</v>
      </c>
      <c r="C27" s="120" t="s">
        <v>301</v>
      </c>
      <c r="D27" s="120" t="s">
        <v>300</v>
      </c>
      <c r="E27" s="120" t="s">
        <v>299</v>
      </c>
      <c r="F27" s="119" t="s">
        <v>298</v>
      </c>
      <c r="G27" s="119" t="s">
        <v>297</v>
      </c>
      <c r="H27" s="119" t="s">
        <v>296</v>
      </c>
    </row>
    <row r="28" spans="1:8" s="15" customFormat="1" x14ac:dyDescent="0.2">
      <c r="A28" s="471" t="s">
        <v>6843</v>
      </c>
      <c r="B28" s="135" t="s">
        <v>6844</v>
      </c>
      <c r="C28" s="368">
        <v>321842.89</v>
      </c>
      <c r="D28" s="136">
        <v>389599.29</v>
      </c>
      <c r="E28" s="136">
        <f>+C28-D28</f>
        <v>-67756.399999999965</v>
      </c>
      <c r="F28" s="82"/>
      <c r="G28" s="82"/>
      <c r="H28" s="82"/>
    </row>
    <row r="29" spans="1:8" s="15" customFormat="1" x14ac:dyDescent="0.2">
      <c r="A29" s="81"/>
      <c r="B29" s="81" t="s">
        <v>339</v>
      </c>
      <c r="C29" s="51">
        <f>SUM(C28:C28)</f>
        <v>321842.89</v>
      </c>
      <c r="D29" s="51">
        <f>SUM(D28:D28)</f>
        <v>389599.29</v>
      </c>
      <c r="E29" s="51">
        <f>SUM(E28:E28)</f>
        <v>-67756.399999999965</v>
      </c>
      <c r="F29" s="51"/>
      <c r="G29" s="51"/>
      <c r="H29" s="51"/>
    </row>
    <row r="30" spans="1:8" s="15" customFormat="1" x14ac:dyDescent="0.2">
      <c r="A30" s="125"/>
      <c r="B30" s="125"/>
      <c r="C30" s="124"/>
      <c r="D30" s="124"/>
      <c r="E30" s="124"/>
      <c r="F30" s="18"/>
    </row>
    <row r="31" spans="1:8" hidden="1" x14ac:dyDescent="0.2"/>
    <row r="32" spans="1:8" hidden="1" x14ac:dyDescent="0.2">
      <c r="A32" s="35" t="s">
        <v>338</v>
      </c>
      <c r="B32" s="35"/>
      <c r="C32" s="121"/>
      <c r="D32" s="121"/>
      <c r="E32" s="121"/>
      <c r="G32" s="89" t="s">
        <v>302</v>
      </c>
    </row>
    <row r="33" spans="1:8" hidden="1" x14ac:dyDescent="0.2">
      <c r="A33" s="108"/>
      <c r="B33" s="108"/>
      <c r="C33" s="33"/>
      <c r="H33" s="31"/>
    </row>
    <row r="34" spans="1:8" ht="27.9" hidden="1" customHeight="1" x14ac:dyDescent="0.2">
      <c r="A34" s="30" t="s">
        <v>102</v>
      </c>
      <c r="B34" s="29" t="s">
        <v>101</v>
      </c>
      <c r="C34" s="120" t="s">
        <v>301</v>
      </c>
      <c r="D34" s="120" t="s">
        <v>300</v>
      </c>
      <c r="E34" s="120" t="s">
        <v>299</v>
      </c>
      <c r="F34" s="119" t="s">
        <v>298</v>
      </c>
      <c r="G34" s="119" t="s">
        <v>297</v>
      </c>
      <c r="H34" s="119" t="s">
        <v>296</v>
      </c>
    </row>
    <row r="35" spans="1:8" hidden="1" x14ac:dyDescent="0.2">
      <c r="A35" s="25"/>
      <c r="B35" s="82"/>
      <c r="C35" s="24"/>
      <c r="D35" s="83"/>
      <c r="E35" s="83"/>
      <c r="F35" s="82"/>
      <c r="G35" s="82"/>
      <c r="H35" s="82"/>
    </row>
    <row r="36" spans="1:8" hidden="1" x14ac:dyDescent="0.2">
      <c r="A36" s="25"/>
      <c r="B36" s="82"/>
      <c r="C36" s="24"/>
      <c r="D36" s="83"/>
      <c r="E36" s="83"/>
      <c r="F36" s="82"/>
      <c r="G36" s="82"/>
      <c r="H36" s="82"/>
    </row>
    <row r="37" spans="1:8" hidden="1" x14ac:dyDescent="0.2">
      <c r="A37" s="25"/>
      <c r="B37" s="82"/>
      <c r="C37" s="24"/>
      <c r="D37" s="83"/>
      <c r="E37" s="83"/>
      <c r="F37" s="82"/>
      <c r="G37" s="82"/>
      <c r="H37" s="82"/>
    </row>
    <row r="38" spans="1:8" hidden="1" x14ac:dyDescent="0.2">
      <c r="A38" s="25"/>
      <c r="B38" s="82"/>
      <c r="C38" s="24"/>
      <c r="D38" s="83"/>
      <c r="E38" s="83"/>
      <c r="F38" s="82"/>
      <c r="G38" s="82"/>
      <c r="H38" s="82"/>
    </row>
    <row r="39" spans="1:8" hidden="1" x14ac:dyDescent="0.2">
      <c r="A39" s="81"/>
      <c r="B39" s="81" t="s">
        <v>337</v>
      </c>
      <c r="C39" s="51">
        <f>SUM(C35:C38)</f>
        <v>0</v>
      </c>
      <c r="D39" s="51">
        <f>SUM(D35:D38)</f>
        <v>0</v>
      </c>
      <c r="E39" s="51">
        <f>SUM(E35:E38)</f>
        <v>0</v>
      </c>
      <c r="F39" s="51"/>
      <c r="G39" s="51"/>
      <c r="H39" s="51"/>
    </row>
    <row r="42" spans="1:8" x14ac:dyDescent="0.2">
      <c r="A42" s="35" t="s">
        <v>336</v>
      </c>
      <c r="B42" s="35"/>
      <c r="C42" s="121"/>
      <c r="D42" s="121"/>
      <c r="E42" s="121"/>
      <c r="G42" s="89" t="s">
        <v>302</v>
      </c>
    </row>
    <row r="43" spans="1:8" x14ac:dyDescent="0.2">
      <c r="A43" s="108"/>
      <c r="B43" s="108"/>
      <c r="C43" s="33"/>
    </row>
    <row r="44" spans="1:8" ht="27.9" customHeight="1" x14ac:dyDescent="0.2">
      <c r="A44" s="30" t="s">
        <v>102</v>
      </c>
      <c r="B44" s="29" t="s">
        <v>101</v>
      </c>
      <c r="C44" s="120" t="s">
        <v>301</v>
      </c>
      <c r="D44" s="120" t="s">
        <v>300</v>
      </c>
      <c r="E44" s="120" t="s">
        <v>299</v>
      </c>
      <c r="F44" s="119" t="s">
        <v>298</v>
      </c>
      <c r="G44" s="119" t="s">
        <v>297</v>
      </c>
      <c r="H44" s="119" t="s">
        <v>296</v>
      </c>
    </row>
    <row r="45" spans="1:8" x14ac:dyDescent="0.2">
      <c r="A45" s="471" t="s">
        <v>6845</v>
      </c>
      <c r="B45" s="135" t="s">
        <v>6846</v>
      </c>
      <c r="C45" s="368">
        <v>614955.47</v>
      </c>
      <c r="D45" s="136">
        <v>623281.53</v>
      </c>
      <c r="E45" s="136">
        <f t="shared" ref="E45:E55" si="1">+C45-D45</f>
        <v>-8326.0600000000559</v>
      </c>
      <c r="F45" s="82"/>
      <c r="G45" s="82"/>
      <c r="H45" s="82"/>
    </row>
    <row r="46" spans="1:8" x14ac:dyDescent="0.2">
      <c r="A46" s="471" t="s">
        <v>6847</v>
      </c>
      <c r="B46" s="135" t="s">
        <v>6848</v>
      </c>
      <c r="C46" s="368">
        <v>42857.5</v>
      </c>
      <c r="D46" s="136">
        <v>59447.5</v>
      </c>
      <c r="E46" s="136">
        <f t="shared" si="1"/>
        <v>-16590</v>
      </c>
      <c r="F46" s="82"/>
      <c r="G46" s="82"/>
      <c r="H46" s="82"/>
    </row>
    <row r="47" spans="1:8" x14ac:dyDescent="0.2">
      <c r="A47" s="471" t="s">
        <v>6849</v>
      </c>
      <c r="B47" s="135" t="s">
        <v>6850</v>
      </c>
      <c r="C47" s="368">
        <v>570581.13</v>
      </c>
      <c r="D47" s="136">
        <v>896424.49</v>
      </c>
      <c r="E47" s="136">
        <f t="shared" si="1"/>
        <v>-325843.36</v>
      </c>
      <c r="F47" s="82"/>
      <c r="G47" s="82"/>
      <c r="H47" s="82"/>
    </row>
    <row r="48" spans="1:8" x14ac:dyDescent="0.2">
      <c r="A48" s="471" t="s">
        <v>6851</v>
      </c>
      <c r="B48" s="135" t="s">
        <v>6852</v>
      </c>
      <c r="C48" s="368">
        <v>22067.98</v>
      </c>
      <c r="D48" s="136">
        <v>-3587.31</v>
      </c>
      <c r="E48" s="136">
        <f t="shared" si="1"/>
        <v>25655.29</v>
      </c>
      <c r="F48" s="82"/>
      <c r="G48" s="82"/>
      <c r="H48" s="82"/>
    </row>
    <row r="49" spans="1:8" x14ac:dyDescent="0.2">
      <c r="A49" s="471" t="s">
        <v>6853</v>
      </c>
      <c r="B49" s="135" t="s">
        <v>6854</v>
      </c>
      <c r="C49" s="368">
        <v>10762.61</v>
      </c>
      <c r="D49" s="136">
        <v>23511.5</v>
      </c>
      <c r="E49" s="136">
        <f t="shared" si="1"/>
        <v>-12748.89</v>
      </c>
      <c r="F49" s="82"/>
      <c r="G49" s="82"/>
      <c r="H49" s="82"/>
    </row>
    <row r="50" spans="1:8" x14ac:dyDescent="0.2">
      <c r="A50" s="471" t="s">
        <v>6855</v>
      </c>
      <c r="B50" s="135" t="s">
        <v>6856</v>
      </c>
      <c r="C50" s="368">
        <v>34173.83</v>
      </c>
      <c r="D50" s="136">
        <v>52347.44</v>
      </c>
      <c r="E50" s="136">
        <f t="shared" si="1"/>
        <v>-18173.61</v>
      </c>
      <c r="F50" s="82"/>
      <c r="G50" s="82"/>
      <c r="H50" s="82"/>
    </row>
    <row r="51" spans="1:8" x14ac:dyDescent="0.2">
      <c r="A51" s="471" t="s">
        <v>6857</v>
      </c>
      <c r="B51" s="135" t="s">
        <v>6858</v>
      </c>
      <c r="C51" s="368">
        <v>566536.14</v>
      </c>
      <c r="D51" s="136">
        <v>1256889.99</v>
      </c>
      <c r="E51" s="136">
        <f t="shared" si="1"/>
        <v>-690353.85</v>
      </c>
      <c r="F51" s="82"/>
      <c r="G51" s="82"/>
      <c r="H51" s="82"/>
    </row>
    <row r="52" spans="1:8" x14ac:dyDescent="0.2">
      <c r="A52" s="471" t="s">
        <v>6859</v>
      </c>
      <c r="B52" s="135" t="s">
        <v>6860</v>
      </c>
      <c r="C52" s="368">
        <v>284483.82</v>
      </c>
      <c r="D52" s="136">
        <v>323988.13</v>
      </c>
      <c r="E52" s="136">
        <f t="shared" si="1"/>
        <v>-39504.31</v>
      </c>
      <c r="F52" s="82"/>
      <c r="G52" s="82"/>
      <c r="H52" s="82"/>
    </row>
    <row r="53" spans="1:8" x14ac:dyDescent="0.2">
      <c r="A53" s="471" t="s">
        <v>6861</v>
      </c>
      <c r="B53" s="135" t="s">
        <v>6862</v>
      </c>
      <c r="C53" s="368">
        <v>0</v>
      </c>
      <c r="D53" s="136">
        <v>6908.86</v>
      </c>
      <c r="E53" s="136">
        <f t="shared" si="1"/>
        <v>-6908.86</v>
      </c>
      <c r="F53" s="82"/>
      <c r="G53" s="82"/>
      <c r="H53" s="82"/>
    </row>
    <row r="54" spans="1:8" x14ac:dyDescent="0.2">
      <c r="A54" s="471" t="s">
        <v>6863</v>
      </c>
      <c r="B54" s="135" t="s">
        <v>6864</v>
      </c>
      <c r="C54" s="368">
        <v>459625.1</v>
      </c>
      <c r="D54" s="136">
        <v>464159.52</v>
      </c>
      <c r="E54" s="136">
        <f t="shared" si="1"/>
        <v>-4534.4200000000419</v>
      </c>
      <c r="F54" s="82"/>
      <c r="G54" s="82"/>
      <c r="H54" s="82"/>
    </row>
    <row r="55" spans="1:8" x14ac:dyDescent="0.2">
      <c r="A55" s="471" t="s">
        <v>6865</v>
      </c>
      <c r="B55" s="135" t="s">
        <v>6866</v>
      </c>
      <c r="C55" s="368">
        <v>10177.549999999999</v>
      </c>
      <c r="D55" s="136">
        <v>14689.29</v>
      </c>
      <c r="E55" s="136">
        <f t="shared" si="1"/>
        <v>-4511.7400000000016</v>
      </c>
      <c r="F55" s="82"/>
      <c r="G55" s="82"/>
      <c r="H55" s="82"/>
    </row>
    <row r="56" spans="1:8" x14ac:dyDescent="0.2">
      <c r="A56" s="471" t="s">
        <v>6867</v>
      </c>
      <c r="B56" s="135" t="s">
        <v>6868</v>
      </c>
      <c r="C56" s="368">
        <v>274.75</v>
      </c>
      <c r="D56" s="136">
        <v>745.75</v>
      </c>
      <c r="E56" s="136">
        <f>+C56-D56</f>
        <v>-471</v>
      </c>
      <c r="F56" s="82"/>
      <c r="G56" s="82"/>
      <c r="H56" s="82"/>
    </row>
    <row r="57" spans="1:8" x14ac:dyDescent="0.2">
      <c r="A57" s="81"/>
      <c r="B57" s="81" t="s">
        <v>304</v>
      </c>
      <c r="C57" s="51">
        <f>SUM(C45:C56)</f>
        <v>2616495.88</v>
      </c>
      <c r="D57" s="51">
        <f>SUM(D45:D56)</f>
        <v>3718806.6899999995</v>
      </c>
      <c r="E57" s="51">
        <f>SUM(E45:E56)</f>
        <v>-1102310.8100000003</v>
      </c>
      <c r="F57" s="51"/>
      <c r="G57" s="51"/>
      <c r="H57" s="51"/>
    </row>
    <row r="60" spans="1:8" x14ac:dyDescent="0.2">
      <c r="A60" s="35" t="s">
        <v>303</v>
      </c>
      <c r="B60" s="35"/>
      <c r="C60" s="121"/>
      <c r="D60" s="121"/>
      <c r="E60" s="121"/>
      <c r="G60" s="89" t="s">
        <v>302</v>
      </c>
    </row>
    <row r="61" spans="1:8" x14ac:dyDescent="0.2">
      <c r="A61" s="108"/>
      <c r="B61" s="108"/>
      <c r="C61" s="33"/>
    </row>
    <row r="62" spans="1:8" ht="27.9" customHeight="1" x14ac:dyDescent="0.2">
      <c r="A62" s="30" t="s">
        <v>102</v>
      </c>
      <c r="B62" s="29" t="s">
        <v>101</v>
      </c>
      <c r="C62" s="120" t="s">
        <v>301</v>
      </c>
      <c r="D62" s="120" t="s">
        <v>300</v>
      </c>
      <c r="E62" s="120" t="s">
        <v>299</v>
      </c>
      <c r="F62" s="119" t="s">
        <v>298</v>
      </c>
      <c r="G62" s="119" t="s">
        <v>297</v>
      </c>
      <c r="H62" s="119" t="s">
        <v>296</v>
      </c>
    </row>
    <row r="63" spans="1:8" x14ac:dyDescent="0.2">
      <c r="A63" s="25"/>
      <c r="B63" s="1225" t="s">
        <v>13593</v>
      </c>
      <c r="C63" s="24"/>
      <c r="D63" s="83"/>
      <c r="E63" s="83"/>
      <c r="F63" s="82"/>
      <c r="G63" s="82"/>
      <c r="H63" s="82"/>
    </row>
    <row r="64" spans="1:8" x14ac:dyDescent="0.2">
      <c r="A64" s="81"/>
      <c r="B64" s="81" t="s">
        <v>295</v>
      </c>
      <c r="C64" s="51">
        <f>SUM(C63:C63)</f>
        <v>0</v>
      </c>
      <c r="D64" s="51">
        <f>SUM(D63:D63)</f>
        <v>0</v>
      </c>
      <c r="E64" s="51">
        <f>SUM(E63:E63)</f>
        <v>0</v>
      </c>
      <c r="F64" s="51"/>
      <c r="G64" s="51"/>
      <c r="H64" s="51"/>
    </row>
  </sheetData>
  <dataValidations count="8">
    <dataValidation allowBlank="1" showInputMessage="1" showErrorMessage="1" prompt="Corresponde al número de la cuenta de acuerdo al Plan de Cuentas emitido por el CONAC." sqref="A7 A16 A27 A34 A44 A62"/>
    <dataValidation allowBlank="1" showInputMessage="1" showErrorMessage="1" prompt="Indicar la tasa de aplicación." sqref="H27 H34 H44 H62"/>
    <dataValidation allowBlank="1" showInputMessage="1" showErrorMessage="1" prompt="Indicar el método de depreciación." sqref="G27 G34 G44 G62"/>
    <dataValidation allowBlank="1" showInputMessage="1" showErrorMessage="1" prompt="Importe final del periodo que corresponde la cuenta pública presentada (trimestral: 1er, 2do, 3ro. o 4to.)." sqref="D7 D16 D27 D34 D44 D62"/>
    <dataValidation allowBlank="1" showInputMessage="1" showErrorMessage="1" prompt="Corresponde al nombre o descripción de la cuenta de acuerdo al Plan de Cuentas emitido por el CONAC." sqref="B7 B16 B27 B34 B44 B62"/>
    <dataValidation allowBlank="1" showInputMessage="1" showErrorMessage="1" prompt="Saldo al 31 de diciembre del año anterior a la cuenta pública que se presenta." sqref="C7 C16 C27 C34 C44 C62"/>
    <dataValidation allowBlank="1" showInputMessage="1" showErrorMessage="1" prompt="Diferencia entre el saldo final y el inicial presentados." sqref="E7 E16 E27 E34 E44 E62"/>
    <dataValidation allowBlank="1" showInputMessage="1" showErrorMessage="1" prompt="Criterio para la aplicación de depreciación: anual, mensual, trimestral, etc." sqref="F7 F16 F62 F34 F44 F27"/>
  </dataValidations>
  <pageMargins left="0.7" right="0.7" top="0.75" bottom="0.75" header="0.3" footer="0.3"/>
  <pageSetup scale="54" orientation="landscape"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F29"/>
  <sheetViews>
    <sheetView zoomScaleNormal="100" zoomScaleSheetLayoutView="100" workbookViewId="0">
      <selection activeCell="B27" sqref="B27"/>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32" t="s">
        <v>396</v>
      </c>
    </row>
    <row r="6" spans="1:6" s="15"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4" t="s">
        <v>6869</v>
      </c>
      <c r="B8" s="54" t="s">
        <v>6870</v>
      </c>
      <c r="C8" s="368">
        <v>391973.04</v>
      </c>
      <c r="D8" s="136">
        <v>1361505.48</v>
      </c>
      <c r="E8" s="136">
        <f>+C8-D8</f>
        <v>-969532.44</v>
      </c>
      <c r="F8" s="135"/>
    </row>
    <row r="9" spans="1:6" x14ac:dyDescent="0.2">
      <c r="A9" s="54" t="s">
        <v>6871</v>
      </c>
      <c r="B9" s="54" t="s">
        <v>6872</v>
      </c>
      <c r="C9" s="368">
        <v>63505.14</v>
      </c>
      <c r="D9" s="136">
        <v>87767.07</v>
      </c>
      <c r="E9" s="136">
        <f t="shared" ref="E9:E10" si="0">+C9-D9</f>
        <v>-24261.930000000008</v>
      </c>
      <c r="F9" s="135"/>
    </row>
    <row r="10" spans="1:6" x14ac:dyDescent="0.2">
      <c r="A10" s="54" t="s">
        <v>6873</v>
      </c>
      <c r="B10" s="54" t="s">
        <v>6874</v>
      </c>
      <c r="C10" s="368">
        <v>259710.34</v>
      </c>
      <c r="D10" s="136">
        <v>709583.8</v>
      </c>
      <c r="E10" s="136">
        <f t="shared" si="0"/>
        <v>-449873.46000000008</v>
      </c>
      <c r="F10" s="135"/>
    </row>
    <row r="11" spans="1:6" x14ac:dyDescent="0.2">
      <c r="A11" s="81"/>
      <c r="B11" s="81" t="s">
        <v>398</v>
      </c>
      <c r="C11" s="51">
        <f>SUM(C8:C10)</f>
        <v>715188.52</v>
      </c>
      <c r="D11" s="51">
        <f>SUM(D8:D10)</f>
        <v>2158856.35</v>
      </c>
      <c r="E11" s="51">
        <f>SUM(E8:E10)</f>
        <v>-1443667.83</v>
      </c>
      <c r="F11" s="81"/>
    </row>
    <row r="12" spans="1:6" x14ac:dyDescent="0.2">
      <c r="A12" s="37"/>
      <c r="B12" s="37"/>
      <c r="C12" s="36"/>
      <c r="D12" s="36"/>
      <c r="E12" s="36"/>
      <c r="F12" s="37"/>
    </row>
    <row r="13" spans="1:6" x14ac:dyDescent="0.2">
      <c r="A13" s="37"/>
      <c r="B13" s="37"/>
      <c r="C13" s="36"/>
      <c r="D13" s="36"/>
      <c r="E13" s="36"/>
      <c r="F13" s="37"/>
    </row>
    <row r="14" spans="1:6" ht="11.25" customHeight="1" x14ac:dyDescent="0.2">
      <c r="A14" s="142" t="s">
        <v>397</v>
      </c>
      <c r="B14" s="141"/>
      <c r="C14" s="140"/>
      <c r="D14" s="140"/>
      <c r="E14" s="140"/>
      <c r="F14" s="32" t="s">
        <v>396</v>
      </c>
    </row>
    <row r="15" spans="1:6" x14ac:dyDescent="0.2">
      <c r="A15" s="114"/>
      <c r="B15" s="114"/>
      <c r="C15" s="115"/>
      <c r="D15" s="115"/>
      <c r="E15" s="115"/>
    </row>
    <row r="16" spans="1:6" ht="15" customHeight="1" x14ac:dyDescent="0.2">
      <c r="A16" s="30" t="s">
        <v>102</v>
      </c>
      <c r="B16" s="29" t="s">
        <v>101</v>
      </c>
      <c r="C16" s="120" t="s">
        <v>301</v>
      </c>
      <c r="D16" s="120" t="s">
        <v>300</v>
      </c>
      <c r="E16" s="120" t="s">
        <v>299</v>
      </c>
      <c r="F16" s="119" t="s">
        <v>298</v>
      </c>
    </row>
    <row r="17" spans="1:6" ht="11.25" customHeight="1" x14ac:dyDescent="0.2">
      <c r="A17" s="25" t="s">
        <v>6875</v>
      </c>
      <c r="B17" s="56" t="s">
        <v>6870</v>
      </c>
      <c r="C17" s="24">
        <v>23477.87</v>
      </c>
      <c r="D17" s="24">
        <v>40390.629999999997</v>
      </c>
      <c r="E17" s="136">
        <f>+C17-D17</f>
        <v>-16912.759999999998</v>
      </c>
      <c r="F17" s="135"/>
    </row>
    <row r="18" spans="1:6" ht="11.25" customHeight="1" x14ac:dyDescent="0.2">
      <c r="A18" s="25" t="s">
        <v>6876</v>
      </c>
      <c r="B18" s="56" t="s">
        <v>6877</v>
      </c>
      <c r="C18" s="24">
        <v>1209.57</v>
      </c>
      <c r="D18" s="24">
        <v>3194.71</v>
      </c>
      <c r="E18" s="136">
        <f t="shared" ref="E18:E20" si="1">+C18-D18</f>
        <v>-1985.14</v>
      </c>
      <c r="F18" s="135"/>
    </row>
    <row r="19" spans="1:6" ht="11.25" customHeight="1" x14ac:dyDescent="0.2">
      <c r="A19" s="25" t="s">
        <v>6878</v>
      </c>
      <c r="B19" s="56" t="s">
        <v>6879</v>
      </c>
      <c r="C19" s="24">
        <v>1159.47</v>
      </c>
      <c r="D19" s="24">
        <v>1159.47</v>
      </c>
      <c r="E19" s="136">
        <f t="shared" si="1"/>
        <v>0</v>
      </c>
      <c r="F19" s="135"/>
    </row>
    <row r="20" spans="1:6" ht="11.25" customHeight="1" x14ac:dyDescent="0.2">
      <c r="A20" s="25" t="s">
        <v>6880</v>
      </c>
      <c r="B20" s="56" t="s">
        <v>6881</v>
      </c>
      <c r="C20" s="24">
        <v>29119.46</v>
      </c>
      <c r="D20" s="24">
        <v>60791.44</v>
      </c>
      <c r="E20" s="136">
        <f t="shared" si="1"/>
        <v>-31671.980000000003</v>
      </c>
      <c r="F20" s="135"/>
    </row>
    <row r="21" spans="1:6" x14ac:dyDescent="0.2">
      <c r="A21" s="81"/>
      <c r="B21" s="81" t="s">
        <v>391</v>
      </c>
      <c r="C21" s="51">
        <f>SUM(C17:C20)</f>
        <v>54966.369999999995</v>
      </c>
      <c r="D21" s="51">
        <f>SUM(D17:D20)</f>
        <v>105536.25</v>
      </c>
      <c r="E21" s="51">
        <f>SUM(E17:E20)</f>
        <v>-50569.880000000005</v>
      </c>
      <c r="F21" s="81"/>
    </row>
    <row r="22" spans="1:6" x14ac:dyDescent="0.2">
      <c r="A22" s="37"/>
      <c r="B22" s="37"/>
      <c r="C22" s="36"/>
      <c r="D22" s="36"/>
      <c r="E22" s="36"/>
      <c r="F22" s="37"/>
    </row>
    <row r="23" spans="1:6" x14ac:dyDescent="0.2">
      <c r="A23" s="37"/>
      <c r="B23" s="37"/>
      <c r="C23" s="36"/>
      <c r="D23" s="36"/>
      <c r="E23" s="36"/>
      <c r="F23" s="37"/>
    </row>
    <row r="24" spans="1:6" ht="11.25" customHeight="1" x14ac:dyDescent="0.2">
      <c r="A24" s="141" t="s">
        <v>390</v>
      </c>
      <c r="B24" s="37"/>
      <c r="C24" s="137"/>
      <c r="D24" s="137"/>
      <c r="E24" s="121"/>
      <c r="F24" s="89" t="s">
        <v>389</v>
      </c>
    </row>
    <row r="25" spans="1:6" x14ac:dyDescent="0.2">
      <c r="A25" s="108"/>
      <c r="B25" s="108"/>
      <c r="C25" s="33"/>
    </row>
    <row r="26" spans="1:6" ht="15" customHeight="1" x14ac:dyDescent="0.2">
      <c r="A26" s="30" t="s">
        <v>102</v>
      </c>
      <c r="B26" s="29" t="s">
        <v>101</v>
      </c>
      <c r="C26" s="120" t="s">
        <v>301</v>
      </c>
      <c r="D26" s="120" t="s">
        <v>300</v>
      </c>
      <c r="E26" s="120" t="s">
        <v>299</v>
      </c>
      <c r="F26" s="119" t="s">
        <v>298</v>
      </c>
    </row>
    <row r="27" spans="1:6" x14ac:dyDescent="0.2">
      <c r="A27" s="56"/>
      <c r="B27" s="1225" t="s">
        <v>13593</v>
      </c>
      <c r="C27" s="24"/>
      <c r="D27" s="136"/>
      <c r="E27" s="136"/>
      <c r="F27" s="135"/>
    </row>
    <row r="28" spans="1:6" x14ac:dyDescent="0.2">
      <c r="A28" s="134"/>
      <c r="B28" s="134" t="s">
        <v>388</v>
      </c>
      <c r="C28" s="133">
        <f>SUM(C27:C27)</f>
        <v>0</v>
      </c>
      <c r="D28" s="133">
        <f>SUM(D27:D27)</f>
        <v>0</v>
      </c>
      <c r="E28" s="133">
        <f>SUM(E27:E27)</f>
        <v>0</v>
      </c>
      <c r="F28" s="133"/>
    </row>
    <row r="29" spans="1:6" x14ac:dyDescent="0.2">
      <c r="A29" s="132"/>
      <c r="B29" s="130"/>
      <c r="C29" s="131"/>
      <c r="D29" s="131"/>
      <c r="E29" s="131"/>
      <c r="F29" s="130"/>
    </row>
  </sheetData>
  <dataValidations count="6">
    <dataValidation allowBlank="1" showInputMessage="1" showErrorMessage="1" prompt="Corresponde al número de la cuenta de acuerdo al Plan de Cuentas emitido por el CONAC." sqref="A7 A16 A26"/>
    <dataValidation allowBlank="1" showInputMessage="1" showErrorMessage="1" prompt="Importe final del periodo que corresponde la cuenta pública presentada (trimestral: 1er, 2do, 3ro. o 4to.)." sqref="D26 D16 D7"/>
    <dataValidation allowBlank="1" showInputMessage="1" showErrorMessage="1" prompt="Indicar el medio como se está amortizando el intangible, por tiempo, por uso." sqref="F7 F26 F16"/>
    <dataValidation allowBlank="1" showInputMessage="1" showErrorMessage="1" prompt="Diferencia entre el saldo final y el inicial presentados." sqref="E7 E26 E16"/>
    <dataValidation allowBlank="1" showInputMessage="1" showErrorMessage="1" prompt="Saldo al 31 de diciembre del año anterior a la cuenta pública que se presenta." sqref="C7 C26 C16"/>
    <dataValidation allowBlank="1" showInputMessage="1" showErrorMessage="1" prompt="Corresponde al nombre o descripción de la cuenta de acuerdo al Plan de Cuentas emitido por el CONAC." sqref="B7 B26 B16"/>
  </dataValidations>
  <pageMargins left="0.70866141732283472" right="0.70866141732283472" top="0.74803149606299213" bottom="0.74803149606299213" header="0.31496062992125984" footer="0.31496062992125984"/>
  <pageSetup scale="63"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dimension ref="A1:Q8"/>
  <sheetViews>
    <sheetView topLeftCell="A2"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aracterísticas cualitativas significativas que les impacten financieramente." sqref="D7 D14"/>
  </dataValidations>
  <pageMargins left="0.70866141732283472" right="0.70866141732283472" top="0.74803149606299213" bottom="0.74803149606299213" header="0.31496062992125984" footer="0.31496062992125984"/>
  <pageSetup scale="84"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pageSetUpPr fitToPage="1"/>
  </sheetPr>
  <dimension ref="A1:H18"/>
  <sheetViews>
    <sheetView zoomScaleNormal="100" zoomScaleSheetLayoutView="100" workbookViewId="0">
      <selection activeCell="B17" sqref="B17"/>
    </sheetView>
  </sheetViews>
  <sheetFormatPr baseColWidth="10" defaultColWidth="13.6640625" defaultRowHeight="10.199999999999999" x14ac:dyDescent="0.2"/>
  <cols>
    <col min="1" max="1" width="20.6640625" style="1" customWidth="1"/>
    <col min="2" max="2" width="50.6640625" style="1" customWidth="1"/>
    <col min="3" max="7" width="17.6640625" style="31" customWidth="1"/>
    <col min="8" max="8" width="17.6640625" style="1" customWidth="1"/>
    <col min="9" max="16384" width="13.6640625" style="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32"/>
      <c r="C5" s="161"/>
      <c r="D5" s="161"/>
      <c r="E5" s="161"/>
      <c r="F5" s="161"/>
      <c r="G5" s="161"/>
      <c r="H5" s="160" t="s">
        <v>411</v>
      </c>
    </row>
    <row r="6" spans="1:8" x14ac:dyDescent="0.2">
      <c r="A6" s="114"/>
    </row>
    <row r="7" spans="1:8" ht="15" customHeight="1" x14ac:dyDescent="0.2">
      <c r="A7" s="30" t="s">
        <v>102</v>
      </c>
      <c r="B7" s="29" t="s">
        <v>101</v>
      </c>
      <c r="C7" s="86" t="s">
        <v>100</v>
      </c>
      <c r="D7" s="86" t="s">
        <v>231</v>
      </c>
      <c r="E7" s="86" t="s">
        <v>230</v>
      </c>
      <c r="F7" s="86" t="s">
        <v>229</v>
      </c>
      <c r="G7" s="85" t="s">
        <v>228</v>
      </c>
      <c r="H7" s="29" t="s">
        <v>227</v>
      </c>
    </row>
    <row r="8" spans="1:8" x14ac:dyDescent="0.2">
      <c r="A8" s="471" t="s">
        <v>6882</v>
      </c>
      <c r="B8" s="471" t="s">
        <v>6883</v>
      </c>
      <c r="C8" s="368">
        <v>410655.82</v>
      </c>
      <c r="D8" s="24"/>
      <c r="E8" s="24"/>
      <c r="F8" s="24"/>
      <c r="G8" s="24"/>
      <c r="H8" s="159"/>
    </row>
    <row r="9" spans="1:8" x14ac:dyDescent="0.2">
      <c r="A9" s="471" t="s">
        <v>6884</v>
      </c>
      <c r="B9" s="471" t="s">
        <v>6885</v>
      </c>
      <c r="C9" s="368">
        <v>295282.56</v>
      </c>
      <c r="D9" s="24"/>
      <c r="E9" s="24"/>
      <c r="F9" s="24"/>
      <c r="G9" s="24"/>
      <c r="H9" s="159"/>
    </row>
    <row r="10" spans="1:8" x14ac:dyDescent="0.2">
      <c r="A10" s="471" t="s">
        <v>6886</v>
      </c>
      <c r="B10" s="471" t="s">
        <v>6887</v>
      </c>
      <c r="C10" s="368">
        <v>112254</v>
      </c>
      <c r="D10" s="24"/>
      <c r="E10" s="24"/>
      <c r="F10" s="24"/>
      <c r="G10" s="24"/>
      <c r="H10" s="159"/>
    </row>
    <row r="11" spans="1:8" x14ac:dyDescent="0.2">
      <c r="A11" s="158"/>
      <c r="B11" s="158" t="s">
        <v>413</v>
      </c>
      <c r="C11" s="157">
        <f>SUM(C8:C10)</f>
        <v>818192.38</v>
      </c>
      <c r="D11" s="157">
        <f>SUM(D8:D10)</f>
        <v>0</v>
      </c>
      <c r="E11" s="157">
        <f>SUM(E8:E10)</f>
        <v>0</v>
      </c>
      <c r="F11" s="157">
        <f>SUM(F8:F10)</f>
        <v>0</v>
      </c>
      <c r="G11" s="157">
        <f>SUM(G8:G10)</f>
        <v>0</v>
      </c>
      <c r="H11" s="157"/>
    </row>
    <row r="14" spans="1:8" x14ac:dyDescent="0.2">
      <c r="A14" s="35" t="s">
        <v>412</v>
      </c>
      <c r="B14" s="32"/>
      <c r="C14" s="161"/>
      <c r="D14" s="161"/>
      <c r="E14" s="161"/>
      <c r="F14" s="161"/>
      <c r="G14" s="161"/>
      <c r="H14" s="160" t="s">
        <v>411</v>
      </c>
    </row>
    <row r="15" spans="1:8" x14ac:dyDescent="0.2">
      <c r="A15" s="114"/>
    </row>
    <row r="16" spans="1:8" ht="15" customHeight="1" x14ac:dyDescent="0.2">
      <c r="A16" s="30" t="s">
        <v>102</v>
      </c>
      <c r="B16" s="29" t="s">
        <v>101</v>
      </c>
      <c r="C16" s="86" t="s">
        <v>100</v>
      </c>
      <c r="D16" s="86" t="s">
        <v>231</v>
      </c>
      <c r="E16" s="86" t="s">
        <v>230</v>
      </c>
      <c r="F16" s="86" t="s">
        <v>229</v>
      </c>
      <c r="G16" s="85" t="s">
        <v>228</v>
      </c>
      <c r="H16" s="29" t="s">
        <v>227</v>
      </c>
    </row>
    <row r="17" spans="1:8" x14ac:dyDescent="0.2">
      <c r="A17" s="471"/>
      <c r="B17" s="1225" t="s">
        <v>13593</v>
      </c>
      <c r="C17" s="368"/>
      <c r="D17" s="24"/>
      <c r="E17" s="24"/>
      <c r="F17" s="24"/>
      <c r="G17" s="24"/>
      <c r="H17" s="159"/>
    </row>
    <row r="18" spans="1:8" x14ac:dyDescent="0.2">
      <c r="A18" s="158"/>
      <c r="B18" s="158" t="s">
        <v>410</v>
      </c>
      <c r="C18" s="157">
        <f>SUM(C17:C17)</f>
        <v>0</v>
      </c>
      <c r="D18" s="157">
        <f>SUM(D17:D17)</f>
        <v>0</v>
      </c>
      <c r="E18" s="157">
        <f>SUM(E17:E17)</f>
        <v>0</v>
      </c>
      <c r="F18" s="157">
        <f>SUM(F17:F17)</f>
        <v>0</v>
      </c>
      <c r="G18" s="157">
        <f>SUM(G17:G17)</f>
        <v>0</v>
      </c>
      <c r="H18" s="157"/>
    </row>
  </sheetData>
  <dataValidations count="8">
    <dataValidation allowBlank="1" showInputMessage="1" showErrorMessage="1" prompt="Corresponde al número de la cuenta de acuerdo al Plan de Cuentas emitido por el CONAC." sqref="A7 A16"/>
    <dataValidation allowBlank="1" showInputMessage="1" showErrorMessage="1" prompt="Saldo final del periodo que corresponde la cuenta pública presentada (trimestral: 1er, 2do, 3ro. o 4to.)." sqref="C7 C16"/>
    <dataValidation allowBlank="1" showInputMessage="1" showErrorMessage="1" prompt="Informar sobre la factibilidad de pago." sqref="H7 H16"/>
    <dataValidation allowBlank="1" showInputMessage="1" showErrorMessage="1" prompt="Importe de la cuentas por cobrar con vencimiento mayor a 365 días." sqref="G7 G16"/>
    <dataValidation allowBlank="1" showInputMessage="1" showErrorMessage="1" prompt="Importe de la cuentas por cobrar con fecha de vencimiento de 181 a 365 días." sqref="F7 F16"/>
    <dataValidation allowBlank="1" showInputMessage="1" showErrorMessage="1" prompt="Importe de la cuentas por cobrar con fecha de vencimiento de 91 a 180 días." sqref="E7 E16"/>
    <dataValidation allowBlank="1" showInputMessage="1" showErrorMessage="1" prompt="Importe de la cuentas por cobrar con fecha de vencimiento de 1 a 90 días." sqref="D7 D16"/>
    <dataValidation allowBlank="1" showInputMessage="1" showErrorMessage="1" prompt="Corresponde al nombre o descripción de la cuenta de acuerdo al Plan de Cuentas emitido por el CONAC." sqref="B7 B16"/>
  </dataValidations>
  <pageMargins left="0.7" right="0.7" top="0.75" bottom="0.75" header="0.3" footer="0.3"/>
  <pageSetup scale="68" orientation="landscape" horizontalDpi="300" verticalDpi="300"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t="s">
        <v>6888</v>
      </c>
      <c r="B8" s="25" t="s">
        <v>6889</v>
      </c>
      <c r="C8" s="159">
        <v>5799007.8700000001</v>
      </c>
      <c r="D8" s="159"/>
      <c r="E8" s="135"/>
    </row>
    <row r="9" spans="1:5" x14ac:dyDescent="0.2">
      <c r="A9" s="172"/>
      <c r="B9" s="172" t="s">
        <v>522</v>
      </c>
      <c r="C9" s="171">
        <f>SUM(C8:C8)</f>
        <v>5799007.8700000001</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Especificar origen de dicho recurso: Federal, Estatal, Municipal, Particulares." sqref="D7 D14"/>
    <dataValidation allowBlank="1" showInputMessage="1" showErrorMessage="1" prompt="Características cualitativas significativas que les impacten financieramente." sqref="E7 E14"/>
  </dataValidations>
  <pageMargins left="0.7" right="0.7" top="0.75" bottom="0.75" header="0.3" footer="0.3"/>
  <pageSetup scale="64" orientation="portrait" horizontalDpi="300" verticalDpi="300"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dimension ref="A1:E23"/>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úmero de la cuenta de acuerdo al Plan de Cuentas emitido por el CONAC." sqref="A7 A14 A21"/>
    <dataValidation allowBlank="1" showInputMessage="1" showErrorMessage="1" prompt="Saldo final del periodo que corresponde la cuenta pública presentada (trimestral: 1er, 2do, 3ro. o 4to.)." sqref="C14 C7 C21"/>
    <dataValidation allowBlank="1" showInputMessage="1" showErrorMessage="1" prompt="Características cualitativas significativas que les impacten financieramente." sqref="E14 E7 E21"/>
    <dataValidation allowBlank="1" showInputMessage="1" showErrorMessage="1" prompt="Especificar origen de dicho recurso: Federal, Estatal, Municipal, Particulares." sqref="D14 D7 D21"/>
    <dataValidation allowBlank="1" showInputMessage="1" showErrorMessage="1" prompt="Corresponde al nombre o descripción de la cuenta de acuerdo al Plan de Cuentas emitido por el CONAC." sqref="B14 B7 B21"/>
  </dataValidations>
  <pageMargins left="0.7" right="0.7" top="0.75" bottom="0.75" header="0.3" footer="0.3"/>
  <pageSetup scale="77"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7">
    <pageSetUpPr fitToPage="1"/>
  </sheetPr>
  <dimension ref="A1:AB15"/>
  <sheetViews>
    <sheetView topLeftCell="A2"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61" t="s">
        <v>6890</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t="s">
        <v>275</v>
      </c>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password="EDBA" sheet="1" objects="1" scenarios="1"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8">
    <pageSetUpPr fitToPage="1"/>
  </sheetPr>
  <dimension ref="A1:D54"/>
  <sheetViews>
    <sheetView zoomScaleNormal="100" zoomScaleSheetLayoutView="100" workbookViewId="0">
      <selection activeCell="B19" sqref="B19"/>
    </sheetView>
  </sheetViews>
  <sheetFormatPr baseColWidth="10" defaultColWidth="12.44140625" defaultRowHeight="10.199999999999999" x14ac:dyDescent="0.2"/>
  <cols>
    <col min="1" max="1" width="26.5546875" style="1" customWidth="1"/>
    <col min="2" max="2" width="50.6640625" style="1" customWidth="1"/>
    <col min="3" max="4" width="17.6640625" style="47" customWidth="1"/>
    <col min="5" max="16384" width="12.44140625" style="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66" t="s">
        <v>6891</v>
      </c>
      <c r="B8" s="466" t="s">
        <v>6892</v>
      </c>
      <c r="C8" s="473">
        <v>2544868.7799999998</v>
      </c>
      <c r="D8" s="24"/>
    </row>
    <row r="9" spans="1:4" x14ac:dyDescent="0.2">
      <c r="A9" s="466" t="s">
        <v>6893</v>
      </c>
      <c r="B9" s="466" t="s">
        <v>6894</v>
      </c>
      <c r="C9" s="473">
        <v>1326611.95</v>
      </c>
      <c r="D9" s="24"/>
    </row>
    <row r="10" spans="1:4" x14ac:dyDescent="0.2">
      <c r="A10" s="466" t="s">
        <v>6895</v>
      </c>
      <c r="B10" s="466" t="s">
        <v>6896</v>
      </c>
      <c r="C10" s="473">
        <v>8882</v>
      </c>
      <c r="D10" s="24"/>
    </row>
    <row r="11" spans="1:4" x14ac:dyDescent="0.2">
      <c r="A11" s="466" t="s">
        <v>6897</v>
      </c>
      <c r="B11" s="466" t="s">
        <v>6898</v>
      </c>
      <c r="C11" s="473">
        <v>292921.34000000003</v>
      </c>
      <c r="D11" s="24"/>
    </row>
    <row r="12" spans="1:4" x14ac:dyDescent="0.2">
      <c r="A12" s="466" t="s">
        <v>6899</v>
      </c>
      <c r="B12" s="466" t="s">
        <v>6900</v>
      </c>
      <c r="C12" s="473">
        <v>1342627.03</v>
      </c>
      <c r="D12" s="24"/>
    </row>
    <row r="13" spans="1:4" x14ac:dyDescent="0.2">
      <c r="A13" s="466" t="s">
        <v>6901</v>
      </c>
      <c r="B13" s="466" t="s">
        <v>6902</v>
      </c>
      <c r="C13" s="473">
        <v>1276875.6000000001</v>
      </c>
      <c r="D13" s="24"/>
    </row>
    <row r="14" spans="1:4" x14ac:dyDescent="0.2">
      <c r="A14" s="466" t="s">
        <v>6903</v>
      </c>
      <c r="B14" s="466" t="s">
        <v>6904</v>
      </c>
      <c r="C14" s="473">
        <v>605314.78</v>
      </c>
      <c r="D14" s="24"/>
    </row>
    <row r="15" spans="1:4" x14ac:dyDescent="0.2">
      <c r="A15" s="466" t="s">
        <v>6905</v>
      </c>
      <c r="B15" s="466" t="s">
        <v>6906</v>
      </c>
      <c r="C15" s="473">
        <v>219395</v>
      </c>
      <c r="D15" s="24"/>
    </row>
    <row r="16" spans="1:4" x14ac:dyDescent="0.2">
      <c r="A16" s="466" t="s">
        <v>6907</v>
      </c>
      <c r="B16" s="466" t="s">
        <v>6908</v>
      </c>
      <c r="C16" s="473">
        <v>414652.3</v>
      </c>
      <c r="D16" s="24"/>
    </row>
    <row r="17" spans="1:4" x14ac:dyDescent="0.2">
      <c r="A17" s="466" t="s">
        <v>6909</v>
      </c>
      <c r="B17" s="466" t="s">
        <v>6910</v>
      </c>
      <c r="C17" s="473">
        <v>1613993.18</v>
      </c>
      <c r="D17" s="24"/>
    </row>
    <row r="18" spans="1:4" x14ac:dyDescent="0.2">
      <c r="A18" s="466" t="s">
        <v>6911</v>
      </c>
      <c r="B18" s="466" t="s">
        <v>6912</v>
      </c>
      <c r="C18" s="473">
        <v>2216732.9</v>
      </c>
      <c r="D18" s="24"/>
    </row>
    <row r="19" spans="1:4" x14ac:dyDescent="0.2">
      <c r="A19" s="466" t="s">
        <v>6913</v>
      </c>
      <c r="B19" s="466" t="s">
        <v>6914</v>
      </c>
      <c r="C19" s="473">
        <v>587663.43000000005</v>
      </c>
      <c r="D19" s="24"/>
    </row>
    <row r="20" spans="1:4" x14ac:dyDescent="0.2">
      <c r="A20" s="466" t="s">
        <v>6915</v>
      </c>
      <c r="B20" s="466" t="s">
        <v>6916</v>
      </c>
      <c r="C20" s="473">
        <v>1005063.34</v>
      </c>
      <c r="D20" s="24"/>
    </row>
    <row r="21" spans="1:4" x14ac:dyDescent="0.2">
      <c r="A21" s="466" t="s">
        <v>6917</v>
      </c>
      <c r="B21" s="466" t="s">
        <v>6918</v>
      </c>
      <c r="C21" s="473">
        <v>147640</v>
      </c>
      <c r="D21" s="24"/>
    </row>
    <row r="22" spans="1:4" x14ac:dyDescent="0.2">
      <c r="A22" s="466" t="s">
        <v>6919</v>
      </c>
      <c r="B22" s="466" t="s">
        <v>6920</v>
      </c>
      <c r="C22" s="473">
        <v>25362.61</v>
      </c>
      <c r="D22" s="24"/>
    </row>
    <row r="23" spans="1:4" x14ac:dyDescent="0.2">
      <c r="A23" s="466" t="s">
        <v>6921</v>
      </c>
      <c r="B23" s="466" t="s">
        <v>6922</v>
      </c>
      <c r="C23" s="473">
        <v>37542</v>
      </c>
      <c r="D23" s="24"/>
    </row>
    <row r="24" spans="1:4" x14ac:dyDescent="0.2">
      <c r="A24" s="466" t="s">
        <v>6923</v>
      </c>
      <c r="B24" s="466" t="s">
        <v>6924</v>
      </c>
      <c r="C24" s="473">
        <v>30241.55</v>
      </c>
      <c r="D24" s="24"/>
    </row>
    <row r="25" spans="1:4" x14ac:dyDescent="0.2">
      <c r="A25" s="466" t="s">
        <v>6925</v>
      </c>
      <c r="B25" s="466" t="s">
        <v>6926</v>
      </c>
      <c r="C25" s="473">
        <v>12893.42</v>
      </c>
      <c r="D25" s="24"/>
    </row>
    <row r="26" spans="1:4" x14ac:dyDescent="0.2">
      <c r="A26" s="466" t="s">
        <v>6927</v>
      </c>
      <c r="B26" s="466" t="s">
        <v>6928</v>
      </c>
      <c r="C26" s="473">
        <v>5367.2</v>
      </c>
      <c r="D26" s="24"/>
    </row>
    <row r="27" spans="1:4" s="15" customFormat="1" x14ac:dyDescent="0.2">
      <c r="A27" s="63"/>
      <c r="B27" s="63" t="s">
        <v>598</v>
      </c>
      <c r="C27" s="39">
        <f>SUM(C8:C26)</f>
        <v>13714648.409999998</v>
      </c>
      <c r="D27" s="51"/>
    </row>
    <row r="28" spans="1:4" s="15" customFormat="1" x14ac:dyDescent="0.2">
      <c r="A28" s="126"/>
      <c r="B28" s="126"/>
      <c r="C28" s="18"/>
      <c r="D28" s="18"/>
    </row>
    <row r="29" spans="1:4" s="15" customFormat="1" x14ac:dyDescent="0.2">
      <c r="A29" s="126"/>
      <c r="B29" s="126"/>
      <c r="C29" s="18"/>
      <c r="D29" s="18"/>
    </row>
    <row r="30" spans="1:4" x14ac:dyDescent="0.2">
      <c r="A30" s="37"/>
      <c r="B30" s="37"/>
      <c r="C30" s="224"/>
      <c r="D30" s="224"/>
    </row>
    <row r="31" spans="1:4" ht="21.75" customHeight="1" x14ac:dyDescent="0.2">
      <c r="A31" s="143" t="s">
        <v>597</v>
      </c>
      <c r="B31" s="143"/>
      <c r="C31" s="228"/>
      <c r="D31" s="32" t="s">
        <v>596</v>
      </c>
    </row>
    <row r="32" spans="1:4" x14ac:dyDescent="0.2">
      <c r="A32" s="149"/>
      <c r="B32" s="149"/>
      <c r="C32" s="150"/>
      <c r="D32" s="227"/>
    </row>
    <row r="33" spans="1:4" ht="15" customHeight="1" x14ac:dyDescent="0.2">
      <c r="A33" s="30" t="s">
        <v>102</v>
      </c>
      <c r="B33" s="29" t="s">
        <v>101</v>
      </c>
      <c r="C33" s="27" t="s">
        <v>100</v>
      </c>
      <c r="D33" s="27" t="s">
        <v>227</v>
      </c>
    </row>
    <row r="34" spans="1:4" x14ac:dyDescent="0.2">
      <c r="A34" s="466" t="s">
        <v>6929</v>
      </c>
      <c r="B34" s="466" t="s">
        <v>6930</v>
      </c>
      <c r="C34" s="473">
        <v>17289329.600000001</v>
      </c>
      <c r="D34" s="24"/>
    </row>
    <row r="35" spans="1:4" x14ac:dyDescent="0.2">
      <c r="A35" s="466" t="s">
        <v>6931</v>
      </c>
      <c r="B35" s="466" t="s">
        <v>6932</v>
      </c>
      <c r="C35" s="473">
        <v>37200992.130000003</v>
      </c>
      <c r="D35" s="24"/>
    </row>
    <row r="36" spans="1:4" x14ac:dyDescent="0.2">
      <c r="A36" s="466" t="s">
        <v>6933</v>
      </c>
      <c r="B36" s="466" t="s">
        <v>6930</v>
      </c>
      <c r="C36" s="473">
        <v>2862972.48</v>
      </c>
      <c r="D36" s="24"/>
    </row>
    <row r="37" spans="1:4" x14ac:dyDescent="0.2">
      <c r="A37" s="63"/>
      <c r="B37" s="63" t="s">
        <v>569</v>
      </c>
      <c r="C37" s="39">
        <f>SUM(C34:C36)</f>
        <v>57353294.210000001</v>
      </c>
      <c r="D37" s="51"/>
    </row>
    <row r="38" spans="1:4" x14ac:dyDescent="0.2">
      <c r="A38" s="37"/>
      <c r="B38" s="37"/>
      <c r="C38" s="224"/>
      <c r="D38" s="224"/>
    </row>
    <row r="39" spans="1:4" x14ac:dyDescent="0.2">
      <c r="A39" s="37"/>
      <c r="B39" s="37"/>
      <c r="C39" s="224"/>
      <c r="D39" s="224"/>
    </row>
    <row r="40" spans="1:4" x14ac:dyDescent="0.2">
      <c r="A40" s="37"/>
      <c r="B40" s="37"/>
      <c r="C40" s="224"/>
      <c r="D40" s="224"/>
    </row>
    <row r="41" spans="1:4" x14ac:dyDescent="0.2">
      <c r="A41" s="37"/>
      <c r="B41" s="37"/>
      <c r="C41" s="224"/>
      <c r="D41" s="224"/>
    </row>
    <row r="42" spans="1:4" x14ac:dyDescent="0.2">
      <c r="A42" s="37"/>
      <c r="B42" s="37"/>
      <c r="C42" s="224"/>
      <c r="D42" s="224"/>
    </row>
    <row r="43" spans="1:4" x14ac:dyDescent="0.2">
      <c r="A43" s="37"/>
      <c r="B43" s="37"/>
      <c r="C43" s="224"/>
      <c r="D43" s="224"/>
    </row>
    <row r="44" spans="1:4" x14ac:dyDescent="0.2">
      <c r="A44" s="37"/>
      <c r="B44" s="37"/>
      <c r="C44" s="224"/>
      <c r="D44" s="224"/>
    </row>
    <row r="45" spans="1:4" x14ac:dyDescent="0.2">
      <c r="A45" s="37"/>
      <c r="B45" s="37"/>
      <c r="C45" s="224"/>
      <c r="D45" s="224"/>
    </row>
    <row r="46" spans="1:4" x14ac:dyDescent="0.2">
      <c r="A46" s="37"/>
      <c r="B46" s="37"/>
      <c r="C46" s="224"/>
      <c r="D46" s="224"/>
    </row>
    <row r="47" spans="1:4" x14ac:dyDescent="0.2">
      <c r="A47" s="37"/>
      <c r="B47" s="37"/>
      <c r="C47" s="224"/>
      <c r="D47" s="224"/>
    </row>
    <row r="48" spans="1:4" x14ac:dyDescent="0.2">
      <c r="A48" s="37"/>
      <c r="B48" s="37"/>
      <c r="C48" s="224"/>
      <c r="D48" s="224"/>
    </row>
    <row r="49" spans="1:4" x14ac:dyDescent="0.2">
      <c r="A49" s="37"/>
      <c r="B49" s="37"/>
      <c r="C49" s="224"/>
      <c r="D49" s="224"/>
    </row>
    <row r="50" spans="1:4" x14ac:dyDescent="0.2">
      <c r="A50" s="37"/>
      <c r="B50" s="37"/>
      <c r="C50" s="224"/>
      <c r="D50" s="224"/>
    </row>
    <row r="51" spans="1:4" x14ac:dyDescent="0.2">
      <c r="A51" s="37"/>
      <c r="B51" s="37"/>
      <c r="C51" s="224"/>
      <c r="D51" s="224"/>
    </row>
    <row r="52" spans="1:4" x14ac:dyDescent="0.2">
      <c r="A52" s="37"/>
      <c r="B52" s="37"/>
      <c r="C52" s="224"/>
      <c r="D52" s="224"/>
    </row>
    <row r="53" spans="1:4" x14ac:dyDescent="0.2">
      <c r="A53" s="37"/>
      <c r="B53" s="37"/>
      <c r="C53" s="224"/>
      <c r="D53" s="224"/>
    </row>
    <row r="54" spans="1:4" x14ac:dyDescent="0.2">
      <c r="A54" s="37"/>
      <c r="B54" s="37"/>
      <c r="C54" s="224"/>
      <c r="D54" s="224"/>
    </row>
  </sheetData>
  <dataValidations count="4">
    <dataValidation allowBlank="1" showInputMessage="1" showErrorMessage="1" prompt="Corresponde al número de la cuenta de acuerdo al Plan de Cuentas emitido por el CONAC." sqref="A7 A33"/>
    <dataValidation allowBlank="1" showInputMessage="1" showErrorMessage="1" prompt="Saldo final del periodo que corresponde la cuenta pública presentada (trimestral: 1er, 2do, 3ro. o 4to.)." sqref="C33 C7"/>
    <dataValidation allowBlank="1" showInputMessage="1" showErrorMessage="1" prompt="Corresponde al nombre o descripción de la cuenta de acuerdo al Plan de Cuentas emitido por el CONAC." sqref="B7 B33"/>
    <dataValidation allowBlank="1" showInputMessage="1" showErrorMessage="1" prompt="Características cualitativas significativas que les impacten financieramente." sqref="D7 D33"/>
  </dataValidations>
  <pageMargins left="0.70866141732283472" right="0.70866141732283472" top="0.98425196850393704" bottom="0.98425196850393704" header="0.31496062992125984" footer="0.31496062992125984"/>
  <pageSetup scale="85"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6934</v>
      </c>
      <c r="B8" s="234" t="s">
        <v>6935</v>
      </c>
      <c r="C8" s="233">
        <v>475571.85</v>
      </c>
      <c r="D8" s="232"/>
      <c r="E8" s="232"/>
    </row>
    <row r="9" spans="1:5" x14ac:dyDescent="0.2">
      <c r="A9" s="231"/>
      <c r="B9" s="63" t="s">
        <v>710</v>
      </c>
      <c r="C9" s="21">
        <f>SUM(C8:C8)</f>
        <v>475571.85</v>
      </c>
      <c r="D9" s="230"/>
      <c r="E9" s="230"/>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98" orientation="landscape"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pageSetUpPr fitToPage="1"/>
  </sheetPr>
  <dimension ref="A1:H108"/>
  <sheetViews>
    <sheetView zoomScaleNormal="100" zoomScaleSheetLayoutView="100" workbookViewId="0">
      <selection activeCell="B29" sqref="B29"/>
    </sheetView>
  </sheetViews>
  <sheetFormatPr baseColWidth="10" defaultColWidth="11.44140625" defaultRowHeight="10.199999999999999" x14ac:dyDescent="0.2"/>
  <cols>
    <col min="1" max="1" width="24.441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
      <c r="G6" s="1"/>
      <c r="H6" s="1"/>
    </row>
    <row r="7" spans="1:8" ht="15" customHeight="1" x14ac:dyDescent="0.2">
      <c r="A7" s="30" t="s">
        <v>102</v>
      </c>
      <c r="B7" s="29" t="s">
        <v>101</v>
      </c>
      <c r="C7" s="27" t="s">
        <v>100</v>
      </c>
      <c r="D7" s="249" t="s">
        <v>1014</v>
      </c>
      <c r="E7" s="248" t="s">
        <v>1013</v>
      </c>
      <c r="F7" s="1"/>
      <c r="G7" s="1"/>
      <c r="H7" s="1"/>
    </row>
    <row r="8" spans="1:8" x14ac:dyDescent="0.2">
      <c r="A8" s="466" t="s">
        <v>6936</v>
      </c>
      <c r="B8" s="466" t="s">
        <v>6937</v>
      </c>
      <c r="C8" s="467">
        <v>6852653.3799999999</v>
      </c>
      <c r="D8" s="474">
        <v>0.1948322013259588</v>
      </c>
      <c r="E8" s="245"/>
    </row>
    <row r="9" spans="1:8" x14ac:dyDescent="0.2">
      <c r="A9" s="466" t="s">
        <v>6938</v>
      </c>
      <c r="B9" s="466" t="s">
        <v>6939</v>
      </c>
      <c r="C9" s="467">
        <v>1884125.98</v>
      </c>
      <c r="D9" s="474">
        <v>5.3568799106373216E-2</v>
      </c>
      <c r="E9" s="245"/>
    </row>
    <row r="10" spans="1:8" x14ac:dyDescent="0.2">
      <c r="A10" s="466" t="s">
        <v>6940</v>
      </c>
      <c r="B10" s="466" t="s">
        <v>6737</v>
      </c>
      <c r="C10" s="467">
        <v>104785.53</v>
      </c>
      <c r="D10" s="474">
        <v>2.9792248848587309E-3</v>
      </c>
      <c r="E10" s="245"/>
    </row>
    <row r="11" spans="1:8" x14ac:dyDescent="0.2">
      <c r="A11" s="466" t="s">
        <v>6941</v>
      </c>
      <c r="B11" s="466" t="s">
        <v>6942</v>
      </c>
      <c r="C11" s="467">
        <v>514055.56</v>
      </c>
      <c r="D11" s="474">
        <v>1.4615444675920335E-2</v>
      </c>
      <c r="E11" s="245"/>
    </row>
    <row r="12" spans="1:8" x14ac:dyDescent="0.2">
      <c r="A12" s="466" t="s">
        <v>6943</v>
      </c>
      <c r="B12" s="466" t="s">
        <v>6944</v>
      </c>
      <c r="C12" s="467">
        <v>62922.1</v>
      </c>
      <c r="D12" s="474">
        <v>1.7889787466606273E-3</v>
      </c>
      <c r="E12" s="245"/>
    </row>
    <row r="13" spans="1:8" x14ac:dyDescent="0.2">
      <c r="A13" s="466" t="s">
        <v>6945</v>
      </c>
      <c r="B13" s="466" t="s">
        <v>6946</v>
      </c>
      <c r="C13" s="467">
        <v>1355556.72</v>
      </c>
      <c r="D13" s="474">
        <v>3.8540706078992772E-2</v>
      </c>
      <c r="E13" s="245"/>
    </row>
    <row r="14" spans="1:8" x14ac:dyDescent="0.2">
      <c r="A14" s="466" t="s">
        <v>6947</v>
      </c>
      <c r="B14" s="466" t="s">
        <v>6948</v>
      </c>
      <c r="C14" s="467">
        <v>445834.22</v>
      </c>
      <c r="D14" s="474">
        <v>1.2675799824132035E-2</v>
      </c>
      <c r="E14" s="245"/>
    </row>
    <row r="15" spans="1:8" x14ac:dyDescent="0.2">
      <c r="A15" s="466" t="s">
        <v>6949</v>
      </c>
      <c r="B15" s="466" t="s">
        <v>6950</v>
      </c>
      <c r="C15" s="467">
        <v>484001.48</v>
      </c>
      <c r="D15" s="474">
        <v>1.3760957772742624E-2</v>
      </c>
      <c r="E15" s="245"/>
    </row>
    <row r="16" spans="1:8" x14ac:dyDescent="0.2">
      <c r="A16" s="466" t="s">
        <v>6951</v>
      </c>
      <c r="B16" s="466" t="s">
        <v>5490</v>
      </c>
      <c r="C16" s="467">
        <v>501136.3</v>
      </c>
      <c r="D16" s="474">
        <v>1.4248128874912695E-2</v>
      </c>
      <c r="E16" s="245"/>
    </row>
    <row r="17" spans="1:5" x14ac:dyDescent="0.2">
      <c r="A17" s="466" t="s">
        <v>6952</v>
      </c>
      <c r="B17" s="466" t="s">
        <v>6953</v>
      </c>
      <c r="C17" s="467">
        <v>141929.32999999999</v>
      </c>
      <c r="D17" s="474">
        <v>4.0352841831054996E-3</v>
      </c>
      <c r="E17" s="245"/>
    </row>
    <row r="18" spans="1:5" x14ac:dyDescent="0.2">
      <c r="A18" s="466" t="s">
        <v>6954</v>
      </c>
      <c r="B18" s="466" t="s">
        <v>6955</v>
      </c>
      <c r="C18" s="467">
        <v>16680.759999999998</v>
      </c>
      <c r="D18" s="474">
        <v>4.7426142989739255E-4</v>
      </c>
      <c r="E18" s="245"/>
    </row>
    <row r="19" spans="1:5" x14ac:dyDescent="0.2">
      <c r="A19" s="466" t="s">
        <v>6956</v>
      </c>
      <c r="B19" s="466" t="s">
        <v>6957</v>
      </c>
      <c r="C19" s="467">
        <v>517795</v>
      </c>
      <c r="D19" s="474">
        <v>1.4721763102743543E-2</v>
      </c>
      <c r="E19" s="245"/>
    </row>
    <row r="20" spans="1:5" x14ac:dyDescent="0.2">
      <c r="A20" s="466" t="s">
        <v>6958</v>
      </c>
      <c r="B20" s="466" t="s">
        <v>6959</v>
      </c>
      <c r="C20" s="467">
        <v>1276536.6599999999</v>
      </c>
      <c r="D20" s="474">
        <v>3.629403586455543E-2</v>
      </c>
      <c r="E20" s="245"/>
    </row>
    <row r="21" spans="1:5" x14ac:dyDescent="0.2">
      <c r="A21" s="466" t="s">
        <v>6960</v>
      </c>
      <c r="B21" s="466" t="s">
        <v>6961</v>
      </c>
      <c r="C21" s="467">
        <v>396122.73</v>
      </c>
      <c r="D21" s="474">
        <v>1.1262420437957188E-2</v>
      </c>
      <c r="E21" s="245"/>
    </row>
    <row r="22" spans="1:5" x14ac:dyDescent="0.2">
      <c r="A22" s="466" t="s">
        <v>6962</v>
      </c>
      <c r="B22" s="466" t="s">
        <v>6963</v>
      </c>
      <c r="C22" s="467">
        <v>49004.54</v>
      </c>
      <c r="D22" s="474">
        <v>1.3932796354520999E-3</v>
      </c>
      <c r="E22" s="245"/>
    </row>
    <row r="23" spans="1:5" x14ac:dyDescent="0.2">
      <c r="A23" s="466" t="s">
        <v>6964</v>
      </c>
      <c r="B23" s="466" t="s">
        <v>6965</v>
      </c>
      <c r="C23" s="467">
        <v>14897.8</v>
      </c>
      <c r="D23" s="474">
        <v>4.2356894591885353E-4</v>
      </c>
      <c r="E23" s="245"/>
    </row>
    <row r="24" spans="1:5" x14ac:dyDescent="0.2">
      <c r="A24" s="466" t="s">
        <v>6966</v>
      </c>
      <c r="B24" s="466" t="s">
        <v>6967</v>
      </c>
      <c r="C24" s="467">
        <v>187031.92</v>
      </c>
      <c r="D24" s="474">
        <v>5.3176249652686532E-3</v>
      </c>
      <c r="E24" s="245"/>
    </row>
    <row r="25" spans="1:5" x14ac:dyDescent="0.2">
      <c r="A25" s="466" t="s">
        <v>6968</v>
      </c>
      <c r="B25" s="466" t="s">
        <v>6969</v>
      </c>
      <c r="C25" s="467">
        <v>32350.6</v>
      </c>
      <c r="D25" s="474">
        <v>9.1978074224667149E-4</v>
      </c>
      <c r="E25" s="245"/>
    </row>
    <row r="26" spans="1:5" x14ac:dyDescent="0.2">
      <c r="A26" s="466" t="s">
        <v>6970</v>
      </c>
      <c r="B26" s="466" t="s">
        <v>6971</v>
      </c>
      <c r="C26" s="467">
        <v>2607.8200000000002</v>
      </c>
      <c r="D26" s="474">
        <v>7.4144609844816329E-5</v>
      </c>
      <c r="E26" s="245"/>
    </row>
    <row r="27" spans="1:5" x14ac:dyDescent="0.2">
      <c r="A27" s="466" t="s">
        <v>6972</v>
      </c>
      <c r="B27" s="466" t="s">
        <v>6973</v>
      </c>
      <c r="C27" s="467">
        <v>892141.82</v>
      </c>
      <c r="D27" s="474">
        <v>2.5365058619898746E-2</v>
      </c>
      <c r="E27" s="245"/>
    </row>
    <row r="28" spans="1:5" x14ac:dyDescent="0.2">
      <c r="A28" s="466" t="s">
        <v>6974</v>
      </c>
      <c r="B28" s="466" t="s">
        <v>6975</v>
      </c>
      <c r="C28" s="467">
        <v>1800</v>
      </c>
      <c r="D28" s="474">
        <v>5.1176959192225456E-5</v>
      </c>
      <c r="E28" s="245"/>
    </row>
    <row r="29" spans="1:5" x14ac:dyDescent="0.2">
      <c r="A29" s="466" t="s">
        <v>6976</v>
      </c>
      <c r="B29" s="466" t="s">
        <v>6977</v>
      </c>
      <c r="C29" s="467">
        <v>1669398.1</v>
      </c>
      <c r="D29" s="474">
        <v>4.7463732466265951E-2</v>
      </c>
      <c r="E29" s="245"/>
    </row>
    <row r="30" spans="1:5" x14ac:dyDescent="0.2">
      <c r="A30" s="466" t="s">
        <v>6978</v>
      </c>
      <c r="B30" s="466" t="s">
        <v>6979</v>
      </c>
      <c r="C30" s="467">
        <v>20609.73</v>
      </c>
      <c r="D30" s="474">
        <v>5.8596850620710257E-4</v>
      </c>
      <c r="E30" s="245"/>
    </row>
    <row r="31" spans="1:5" x14ac:dyDescent="0.2">
      <c r="A31" s="466" t="s">
        <v>6980</v>
      </c>
      <c r="B31" s="466" t="s">
        <v>6981</v>
      </c>
      <c r="C31" s="467">
        <v>407480</v>
      </c>
      <c r="D31" s="474">
        <v>1.1585326295360016E-2</v>
      </c>
      <c r="E31" s="245"/>
    </row>
    <row r="32" spans="1:5" x14ac:dyDescent="0.2">
      <c r="A32" s="466" t="s">
        <v>6982</v>
      </c>
      <c r="B32" s="466" t="s">
        <v>6983</v>
      </c>
      <c r="C32" s="467">
        <v>8426.58</v>
      </c>
      <c r="D32" s="474">
        <v>2.3958152266112398E-4</v>
      </c>
      <c r="E32" s="245"/>
    </row>
    <row r="33" spans="1:5" x14ac:dyDescent="0.2">
      <c r="A33" s="466" t="s">
        <v>6984</v>
      </c>
      <c r="B33" s="466" t="s">
        <v>6985</v>
      </c>
      <c r="C33" s="467">
        <v>205.64</v>
      </c>
      <c r="D33" s="474">
        <v>5.8466832712718004E-6</v>
      </c>
      <c r="E33" s="245"/>
    </row>
    <row r="34" spans="1:5" x14ac:dyDescent="0.2">
      <c r="A34" s="466" t="s">
        <v>6986</v>
      </c>
      <c r="B34" s="466" t="s">
        <v>6987</v>
      </c>
      <c r="C34" s="467">
        <v>104260.01</v>
      </c>
      <c r="D34" s="474">
        <v>2.9642834873061207E-3</v>
      </c>
      <c r="E34" s="245"/>
    </row>
    <row r="35" spans="1:5" x14ac:dyDescent="0.2">
      <c r="A35" s="466" t="s">
        <v>6988</v>
      </c>
      <c r="B35" s="466" t="s">
        <v>6989</v>
      </c>
      <c r="C35" s="467">
        <v>167182</v>
      </c>
      <c r="D35" s="474">
        <v>4.7532591064859088E-3</v>
      </c>
      <c r="E35" s="245"/>
    </row>
    <row r="36" spans="1:5" x14ac:dyDescent="0.2">
      <c r="A36" s="466" t="s">
        <v>6990</v>
      </c>
      <c r="B36" s="466" t="s">
        <v>6991</v>
      </c>
      <c r="C36" s="467">
        <v>1800</v>
      </c>
      <c r="D36" s="474">
        <v>5.1176959192225456E-5</v>
      </c>
      <c r="E36" s="245"/>
    </row>
    <row r="37" spans="1:5" x14ac:dyDescent="0.2">
      <c r="A37" s="466" t="s">
        <v>6992</v>
      </c>
      <c r="B37" s="466" t="s">
        <v>6993</v>
      </c>
      <c r="C37" s="467">
        <v>122776.13</v>
      </c>
      <c r="D37" s="474">
        <v>3.4907272193274263E-3</v>
      </c>
      <c r="E37" s="245"/>
    </row>
    <row r="38" spans="1:5" x14ac:dyDescent="0.2">
      <c r="A38" s="466" t="s">
        <v>6994</v>
      </c>
      <c r="B38" s="466" t="s">
        <v>6995</v>
      </c>
      <c r="C38" s="467">
        <v>408.88</v>
      </c>
      <c r="D38" s="474">
        <v>1.1625130596953968E-5</v>
      </c>
      <c r="E38" s="245"/>
    </row>
    <row r="39" spans="1:5" x14ac:dyDescent="0.2">
      <c r="A39" s="466" t="s">
        <v>6996</v>
      </c>
      <c r="B39" s="466" t="s">
        <v>6997</v>
      </c>
      <c r="C39" s="467">
        <v>14815.09</v>
      </c>
      <c r="D39" s="474">
        <v>4.2121736464397077E-4</v>
      </c>
      <c r="E39" s="245"/>
    </row>
    <row r="40" spans="1:5" x14ac:dyDescent="0.2">
      <c r="A40" s="466" t="s">
        <v>6998</v>
      </c>
      <c r="B40" s="466" t="s">
        <v>6999</v>
      </c>
      <c r="C40" s="467">
        <v>886693.32</v>
      </c>
      <c r="D40" s="474">
        <v>2.5210148807588279E-2</v>
      </c>
      <c r="E40" s="245"/>
    </row>
    <row r="41" spans="1:5" x14ac:dyDescent="0.2">
      <c r="A41" s="475" t="s">
        <v>7000</v>
      </c>
      <c r="B41" s="466" t="s">
        <v>7001</v>
      </c>
      <c r="C41" s="467">
        <v>38525.78</v>
      </c>
      <c r="D41" s="474">
        <v>1.0953512616159197E-3</v>
      </c>
      <c r="E41" s="245"/>
    </row>
    <row r="42" spans="1:5" x14ac:dyDescent="0.2">
      <c r="A42" s="466" t="s">
        <v>7002</v>
      </c>
      <c r="B42" s="466" t="s">
        <v>7003</v>
      </c>
      <c r="C42" s="467">
        <v>3150</v>
      </c>
      <c r="D42" s="474">
        <v>8.9559678586394542E-5</v>
      </c>
      <c r="E42" s="245"/>
    </row>
    <row r="43" spans="1:5" x14ac:dyDescent="0.2">
      <c r="A43" s="466" t="s">
        <v>7004</v>
      </c>
      <c r="B43" s="466" t="s">
        <v>7005</v>
      </c>
      <c r="C43" s="467">
        <v>92460.24</v>
      </c>
      <c r="D43" s="474">
        <v>2.6287966274352067E-3</v>
      </c>
      <c r="E43" s="245"/>
    </row>
    <row r="44" spans="1:5" x14ac:dyDescent="0.2">
      <c r="A44" s="466" t="s">
        <v>7006</v>
      </c>
      <c r="B44" s="466" t="s">
        <v>7007</v>
      </c>
      <c r="C44" s="467">
        <v>825</v>
      </c>
      <c r="D44" s="474">
        <v>2.3456106296436666E-5</v>
      </c>
      <c r="E44" s="245"/>
    </row>
    <row r="45" spans="1:5" x14ac:dyDescent="0.2">
      <c r="A45" s="466" t="s">
        <v>7008</v>
      </c>
      <c r="B45" s="466" t="s">
        <v>7009</v>
      </c>
      <c r="C45" s="467">
        <v>29839.64</v>
      </c>
      <c r="D45" s="474">
        <v>8.4839002143927687E-4</v>
      </c>
      <c r="E45" s="245"/>
    </row>
    <row r="46" spans="1:5" x14ac:dyDescent="0.2">
      <c r="A46" s="466" t="s">
        <v>7010</v>
      </c>
      <c r="B46" s="466" t="s">
        <v>7011</v>
      </c>
      <c r="C46" s="467">
        <v>13200</v>
      </c>
      <c r="D46" s="474">
        <v>3.7529770074298666E-4</v>
      </c>
      <c r="E46" s="245"/>
    </row>
    <row r="47" spans="1:5" x14ac:dyDescent="0.2">
      <c r="A47" s="466" t="s">
        <v>7012</v>
      </c>
      <c r="B47" s="466" t="s">
        <v>7013</v>
      </c>
      <c r="C47" s="467">
        <v>838.88</v>
      </c>
      <c r="D47" s="474">
        <v>2.3850737515096717E-5</v>
      </c>
      <c r="E47" s="245"/>
    </row>
    <row r="48" spans="1:5" x14ac:dyDescent="0.2">
      <c r="A48" s="466" t="s">
        <v>7014</v>
      </c>
      <c r="B48" s="466" t="s">
        <v>7015</v>
      </c>
      <c r="C48" s="467">
        <v>2600</v>
      </c>
      <c r="D48" s="474">
        <v>7.3922274388770102E-5</v>
      </c>
      <c r="E48" s="245"/>
    </row>
    <row r="49" spans="1:5" x14ac:dyDescent="0.2">
      <c r="A49" s="466" t="s">
        <v>7016</v>
      </c>
      <c r="B49" s="466" t="s">
        <v>7017</v>
      </c>
      <c r="C49" s="467">
        <v>435603.44</v>
      </c>
      <c r="D49" s="474">
        <v>1.2384921929373904E-2</v>
      </c>
      <c r="E49" s="245"/>
    </row>
    <row r="50" spans="1:5" x14ac:dyDescent="0.2">
      <c r="A50" s="466" t="s">
        <v>7018</v>
      </c>
      <c r="B50" s="466" t="s">
        <v>7017</v>
      </c>
      <c r="C50" s="467">
        <v>11000</v>
      </c>
      <c r="D50" s="474">
        <v>3.127480839524889E-4</v>
      </c>
      <c r="E50" s="245"/>
    </row>
    <row r="51" spans="1:5" x14ac:dyDescent="0.2">
      <c r="A51" s="466" t="s">
        <v>7019</v>
      </c>
      <c r="B51" s="466" t="s">
        <v>7020</v>
      </c>
      <c r="C51" s="467">
        <v>1124.8</v>
      </c>
      <c r="D51" s="474">
        <v>3.1979913166341771E-5</v>
      </c>
      <c r="E51" s="245"/>
    </row>
    <row r="52" spans="1:5" x14ac:dyDescent="0.2">
      <c r="A52" s="466" t="s">
        <v>7021</v>
      </c>
      <c r="B52" s="466" t="s">
        <v>7022</v>
      </c>
      <c r="C52" s="467">
        <v>1811779.98</v>
      </c>
      <c r="D52" s="474">
        <v>5.1511883389861693E-2</v>
      </c>
      <c r="E52" s="245"/>
    </row>
    <row r="53" spans="1:5" x14ac:dyDescent="0.2">
      <c r="A53" s="466" t="s">
        <v>7023</v>
      </c>
      <c r="B53" s="466" t="s">
        <v>7024</v>
      </c>
      <c r="C53" s="467">
        <v>188779.77</v>
      </c>
      <c r="D53" s="474">
        <v>5.3673192142265035E-3</v>
      </c>
      <c r="E53" s="245"/>
    </row>
    <row r="54" spans="1:5" x14ac:dyDescent="0.2">
      <c r="A54" s="466" t="s">
        <v>7025</v>
      </c>
      <c r="B54" s="466" t="s">
        <v>7026</v>
      </c>
      <c r="C54" s="467">
        <v>17100</v>
      </c>
      <c r="D54" s="474">
        <v>4.861811123261418E-4</v>
      </c>
      <c r="E54" s="245"/>
    </row>
    <row r="55" spans="1:5" x14ac:dyDescent="0.2">
      <c r="A55" s="466" t="s">
        <v>7027</v>
      </c>
      <c r="B55" s="466" t="s">
        <v>7028</v>
      </c>
      <c r="C55" s="467">
        <v>71111.039999999994</v>
      </c>
      <c r="D55" s="474">
        <v>2.0218037734426176E-3</v>
      </c>
      <c r="E55" s="245"/>
    </row>
    <row r="56" spans="1:5" x14ac:dyDescent="0.2">
      <c r="A56" s="466" t="s">
        <v>7029</v>
      </c>
      <c r="B56" s="466" t="s">
        <v>7030</v>
      </c>
      <c r="C56" s="467">
        <v>1579.7</v>
      </c>
      <c r="D56" s="474">
        <v>4.4913468019976969E-5</v>
      </c>
      <c r="E56" s="245"/>
    </row>
    <row r="57" spans="1:5" x14ac:dyDescent="0.2">
      <c r="A57" s="466" t="s">
        <v>7031</v>
      </c>
      <c r="B57" s="466" t="s">
        <v>7032</v>
      </c>
      <c r="C57" s="467">
        <v>1214660.82</v>
      </c>
      <c r="D57" s="474">
        <v>3.4534804009741731E-2</v>
      </c>
      <c r="E57" s="245"/>
    </row>
    <row r="58" spans="1:5" x14ac:dyDescent="0.2">
      <c r="A58" s="466" t="s">
        <v>7033</v>
      </c>
      <c r="B58" s="466" t="s">
        <v>7034</v>
      </c>
      <c r="C58" s="467">
        <v>589313.38</v>
      </c>
      <c r="D58" s="474">
        <v>1.6755148222051361E-2</v>
      </c>
      <c r="E58" s="245"/>
    </row>
    <row r="59" spans="1:5" x14ac:dyDescent="0.2">
      <c r="A59" s="466" t="s">
        <v>7035</v>
      </c>
      <c r="B59" s="466" t="s">
        <v>7036</v>
      </c>
      <c r="C59" s="467">
        <v>261.5</v>
      </c>
      <c r="D59" s="474">
        <v>7.4348749048705307E-6</v>
      </c>
      <c r="E59" s="245"/>
    </row>
    <row r="60" spans="1:5" x14ac:dyDescent="0.2">
      <c r="A60" s="466" t="s">
        <v>7037</v>
      </c>
      <c r="B60" s="466" t="s">
        <v>7038</v>
      </c>
      <c r="C60" s="467">
        <v>19500</v>
      </c>
      <c r="D60" s="474">
        <v>5.5441705791577577E-4</v>
      </c>
      <c r="E60" s="245"/>
    </row>
    <row r="61" spans="1:5" x14ac:dyDescent="0.2">
      <c r="A61" s="466" t="s">
        <v>7039</v>
      </c>
      <c r="B61" s="466" t="s">
        <v>7040</v>
      </c>
      <c r="C61" s="467">
        <v>225940</v>
      </c>
      <c r="D61" s="474">
        <v>6.4238456443841217E-3</v>
      </c>
      <c r="E61" s="245"/>
    </row>
    <row r="62" spans="1:5" x14ac:dyDescent="0.2">
      <c r="A62" s="466" t="s">
        <v>7041</v>
      </c>
      <c r="B62" s="466" t="s">
        <v>7042</v>
      </c>
      <c r="C62" s="467">
        <v>393555</v>
      </c>
      <c r="D62" s="474">
        <v>1.118941565272016E-2</v>
      </c>
      <c r="E62" s="245"/>
    </row>
    <row r="63" spans="1:5" x14ac:dyDescent="0.2">
      <c r="A63" s="466" t="s">
        <v>7043</v>
      </c>
      <c r="B63" s="466" t="s">
        <v>5444</v>
      </c>
      <c r="C63" s="467">
        <v>60724.28</v>
      </c>
      <c r="D63" s="474">
        <v>1.7264911108540401E-3</v>
      </c>
      <c r="E63" s="245"/>
    </row>
    <row r="64" spans="1:5" x14ac:dyDescent="0.2">
      <c r="A64" s="466" t="s">
        <v>7044</v>
      </c>
      <c r="B64" s="466" t="s">
        <v>7045</v>
      </c>
      <c r="C64" s="467">
        <v>16092.35</v>
      </c>
      <c r="D64" s="474">
        <v>4.5753196625389407E-4</v>
      </c>
      <c r="E64" s="245"/>
    </row>
    <row r="65" spans="1:5" x14ac:dyDescent="0.2">
      <c r="A65" s="466" t="s">
        <v>7046</v>
      </c>
      <c r="B65" s="466" t="s">
        <v>7047</v>
      </c>
      <c r="C65" s="467">
        <v>42199.73</v>
      </c>
      <c r="D65" s="474">
        <v>1.1998077000738513E-3</v>
      </c>
      <c r="E65" s="245"/>
    </row>
    <row r="66" spans="1:5" x14ac:dyDescent="0.2">
      <c r="A66" s="466" t="s">
        <v>7048</v>
      </c>
      <c r="B66" s="466" t="s">
        <v>7049</v>
      </c>
      <c r="C66" s="467">
        <v>112248.04</v>
      </c>
      <c r="D66" s="474">
        <v>3.1913963124929391E-3</v>
      </c>
      <c r="E66" s="245"/>
    </row>
    <row r="67" spans="1:5" x14ac:dyDescent="0.2">
      <c r="A67" s="466" t="s">
        <v>7050</v>
      </c>
      <c r="B67" s="466" t="s">
        <v>7051</v>
      </c>
      <c r="C67" s="467">
        <v>86703.79</v>
      </c>
      <c r="D67" s="474">
        <v>2.4651312903562696E-3</v>
      </c>
      <c r="E67" s="245"/>
    </row>
    <row r="68" spans="1:5" x14ac:dyDescent="0.2">
      <c r="A68" s="466" t="s">
        <v>7052</v>
      </c>
      <c r="B68" s="466" t="s">
        <v>7053</v>
      </c>
      <c r="C68" s="467">
        <v>41095</v>
      </c>
      <c r="D68" s="474">
        <v>1.1683984100025028E-3</v>
      </c>
      <c r="E68" s="245"/>
    </row>
    <row r="69" spans="1:5" x14ac:dyDescent="0.2">
      <c r="A69" s="466" t="s">
        <v>7054</v>
      </c>
      <c r="B69" s="466" t="s">
        <v>7055</v>
      </c>
      <c r="C69" s="467">
        <v>411584.86</v>
      </c>
      <c r="D69" s="474">
        <v>1.1702034213532126E-2</v>
      </c>
      <c r="E69" s="245"/>
    </row>
    <row r="70" spans="1:5" x14ac:dyDescent="0.2">
      <c r="A70" s="466" t="s">
        <v>7056</v>
      </c>
      <c r="B70" s="466" t="s">
        <v>7057</v>
      </c>
      <c r="C70" s="467">
        <v>15231.19</v>
      </c>
      <c r="D70" s="474">
        <v>4.3304777171057358E-4</v>
      </c>
      <c r="E70" s="245"/>
    </row>
    <row r="71" spans="1:5" x14ac:dyDescent="0.2">
      <c r="A71" s="466" t="s">
        <v>7058</v>
      </c>
      <c r="B71" s="466" t="s">
        <v>7057</v>
      </c>
      <c r="C71" s="467">
        <v>503017.07</v>
      </c>
      <c r="D71" s="474">
        <v>1.4301602257990452E-2</v>
      </c>
      <c r="E71" s="245"/>
    </row>
    <row r="72" spans="1:5" x14ac:dyDescent="0.2">
      <c r="A72" s="466" t="s">
        <v>7059</v>
      </c>
      <c r="B72" s="466" t="s">
        <v>7060</v>
      </c>
      <c r="C72" s="467">
        <v>9889.43</v>
      </c>
      <c r="D72" s="474">
        <v>2.8117275308020567E-4</v>
      </c>
      <c r="E72" s="245"/>
    </row>
    <row r="73" spans="1:5" x14ac:dyDescent="0.2">
      <c r="A73" s="466" t="s">
        <v>7061</v>
      </c>
      <c r="B73" s="466" t="s">
        <v>7062</v>
      </c>
      <c r="C73" s="467">
        <v>14174.45</v>
      </c>
      <c r="D73" s="474">
        <v>4.0300291623457786E-4</v>
      </c>
      <c r="E73" s="245"/>
    </row>
    <row r="74" spans="1:5" x14ac:dyDescent="0.2">
      <c r="A74" s="466" t="s">
        <v>7063</v>
      </c>
      <c r="B74" s="466" t="s">
        <v>7064</v>
      </c>
      <c r="C74" s="467">
        <v>1192302.56</v>
      </c>
      <c r="D74" s="474">
        <v>3.3899121921058858E-2</v>
      </c>
      <c r="E74" s="245"/>
    </row>
    <row r="75" spans="1:5" x14ac:dyDescent="0.2">
      <c r="A75" s="466" t="s">
        <v>7065</v>
      </c>
      <c r="B75" s="466" t="s">
        <v>7066</v>
      </c>
      <c r="C75" s="467">
        <v>1076710.1599999999</v>
      </c>
      <c r="D75" s="474">
        <v>3.0612639955652519E-2</v>
      </c>
      <c r="E75" s="245"/>
    </row>
    <row r="76" spans="1:5" x14ac:dyDescent="0.2">
      <c r="A76" s="466" t="s">
        <v>7067</v>
      </c>
      <c r="B76" s="466" t="s">
        <v>7068</v>
      </c>
      <c r="C76" s="467">
        <v>58148.09</v>
      </c>
      <c r="D76" s="474">
        <v>1.653245793908807E-3</v>
      </c>
      <c r="E76" s="245"/>
    </row>
    <row r="77" spans="1:5" x14ac:dyDescent="0.2">
      <c r="A77" s="466" t="s">
        <v>7069</v>
      </c>
      <c r="B77" s="466" t="s">
        <v>7070</v>
      </c>
      <c r="C77" s="467">
        <v>1440112.15</v>
      </c>
      <c r="D77" s="474">
        <v>4.0944755962654476E-2</v>
      </c>
      <c r="E77" s="245"/>
    </row>
    <row r="78" spans="1:5" x14ac:dyDescent="0.2">
      <c r="A78" s="466" t="s">
        <v>7071</v>
      </c>
      <c r="B78" s="466" t="s">
        <v>7072</v>
      </c>
      <c r="C78" s="467">
        <v>1924784.26</v>
      </c>
      <c r="D78" s="474">
        <v>5.4724780848809926E-2</v>
      </c>
      <c r="E78" s="245"/>
    </row>
    <row r="79" spans="1:5" x14ac:dyDescent="0.2">
      <c r="A79" s="466" t="s">
        <v>7073</v>
      </c>
      <c r="B79" s="466" t="s">
        <v>7074</v>
      </c>
      <c r="C79" s="467">
        <v>5920</v>
      </c>
      <c r="D79" s="474">
        <v>1.6831533245443038E-4</v>
      </c>
      <c r="E79" s="245"/>
    </row>
    <row r="80" spans="1:5" x14ac:dyDescent="0.2">
      <c r="A80" s="466" t="s">
        <v>7075</v>
      </c>
      <c r="B80" s="466" t="s">
        <v>7076</v>
      </c>
      <c r="C80" s="467">
        <v>24024.83</v>
      </c>
      <c r="D80" s="474">
        <v>6.8306541361675213E-4</v>
      </c>
      <c r="E80" s="245"/>
    </row>
    <row r="81" spans="1:5" x14ac:dyDescent="0.2">
      <c r="A81" s="466" t="s">
        <v>7077</v>
      </c>
      <c r="B81" s="466" t="s">
        <v>7078</v>
      </c>
      <c r="C81" s="467">
        <v>121428.24</v>
      </c>
      <c r="D81" s="474">
        <v>3.452404490702088E-3</v>
      </c>
      <c r="E81" s="245"/>
    </row>
    <row r="82" spans="1:5" x14ac:dyDescent="0.2">
      <c r="A82" s="466" t="s">
        <v>7079</v>
      </c>
      <c r="B82" s="466" t="s">
        <v>7080</v>
      </c>
      <c r="C82" s="467">
        <v>74760.28</v>
      </c>
      <c r="D82" s="474">
        <v>2.1255576659774157E-3</v>
      </c>
      <c r="E82" s="245"/>
    </row>
    <row r="83" spans="1:5" x14ac:dyDescent="0.2">
      <c r="A83" s="466" t="s">
        <v>7081</v>
      </c>
      <c r="B83" s="466" t="s">
        <v>7082</v>
      </c>
      <c r="C83" s="467">
        <v>76564.89</v>
      </c>
      <c r="D83" s="474">
        <v>2.1768656950484615E-3</v>
      </c>
      <c r="E83" s="245"/>
    </row>
    <row r="84" spans="1:5" x14ac:dyDescent="0.2">
      <c r="A84" s="466" t="s">
        <v>7083</v>
      </c>
      <c r="B84" s="466" t="s">
        <v>7084</v>
      </c>
      <c r="C84" s="467">
        <v>162877.16</v>
      </c>
      <c r="D84" s="474">
        <v>4.6308654281475422E-3</v>
      </c>
      <c r="E84" s="245"/>
    </row>
    <row r="85" spans="1:5" x14ac:dyDescent="0.2">
      <c r="A85" s="466" t="s">
        <v>7085</v>
      </c>
      <c r="B85" s="466" t="s">
        <v>7086</v>
      </c>
      <c r="C85" s="467">
        <v>58515.69</v>
      </c>
      <c r="D85" s="474">
        <v>1.6636972662416195E-3</v>
      </c>
      <c r="E85" s="245"/>
    </row>
    <row r="86" spans="1:5" x14ac:dyDescent="0.2">
      <c r="A86" s="466" t="s">
        <v>7087</v>
      </c>
      <c r="B86" s="466" t="s">
        <v>7088</v>
      </c>
      <c r="C86" s="467">
        <v>77486.92</v>
      </c>
      <c r="D86" s="474">
        <v>2.2030805237617992E-3</v>
      </c>
      <c r="E86" s="245"/>
    </row>
    <row r="87" spans="1:5" x14ac:dyDescent="0.2">
      <c r="A87" s="466" t="s">
        <v>7089</v>
      </c>
      <c r="B87" s="466" t="s">
        <v>5416</v>
      </c>
      <c r="C87" s="467">
        <v>61514.83</v>
      </c>
      <c r="D87" s="474">
        <v>1.7489677470148256E-3</v>
      </c>
      <c r="E87" s="245"/>
    </row>
    <row r="88" spans="1:5" x14ac:dyDescent="0.2">
      <c r="A88" s="466" t="s">
        <v>7090</v>
      </c>
      <c r="B88" s="466" t="s">
        <v>7091</v>
      </c>
      <c r="C88" s="467">
        <v>130270.62</v>
      </c>
      <c r="D88" s="474">
        <v>3.7038078909366161E-3</v>
      </c>
      <c r="E88" s="245"/>
    </row>
    <row r="89" spans="1:5" x14ac:dyDescent="0.2">
      <c r="A89" s="466" t="s">
        <v>7092</v>
      </c>
      <c r="B89" s="466" t="s">
        <v>7093</v>
      </c>
      <c r="C89" s="467">
        <v>1762585.04</v>
      </c>
      <c r="D89" s="474">
        <v>5.0113190369392817E-2</v>
      </c>
      <c r="E89" s="245"/>
    </row>
    <row r="90" spans="1:5" x14ac:dyDescent="0.2">
      <c r="A90" s="466" t="s">
        <v>7094</v>
      </c>
      <c r="B90" s="466" t="s">
        <v>7095</v>
      </c>
      <c r="C90" s="467">
        <v>21433.16</v>
      </c>
      <c r="D90" s="474">
        <v>6.0937997482246608E-4</v>
      </c>
      <c r="E90" s="245"/>
    </row>
    <row r="91" spans="1:5" x14ac:dyDescent="0.2">
      <c r="A91" s="466" t="s">
        <v>7096</v>
      </c>
      <c r="B91" s="466" t="s">
        <v>7097</v>
      </c>
      <c r="C91" s="467">
        <v>183692.16</v>
      </c>
      <c r="D91" s="474">
        <v>5.222670097917638E-3</v>
      </c>
      <c r="E91" s="245"/>
    </row>
    <row r="92" spans="1:5" x14ac:dyDescent="0.2">
      <c r="A92" s="466" t="s">
        <v>7098</v>
      </c>
      <c r="B92" s="466" t="s">
        <v>7099</v>
      </c>
      <c r="C92" s="467">
        <v>2176.8000000000002</v>
      </c>
      <c r="D92" s="474">
        <v>6.1890002649797989E-5</v>
      </c>
      <c r="E92" s="245"/>
    </row>
    <row r="93" spans="1:5" x14ac:dyDescent="0.2">
      <c r="A93" s="466" t="s">
        <v>7100</v>
      </c>
      <c r="B93" s="466" t="s">
        <v>7101</v>
      </c>
      <c r="C93" s="467">
        <v>917.05</v>
      </c>
      <c r="D93" s="474">
        <v>2.6073239126239083E-5</v>
      </c>
      <c r="E93" s="245"/>
    </row>
    <row r="94" spans="1:5" x14ac:dyDescent="0.2">
      <c r="A94" s="466" t="s">
        <v>7102</v>
      </c>
      <c r="B94" s="466" t="s">
        <v>7103</v>
      </c>
      <c r="C94" s="467">
        <v>181263</v>
      </c>
      <c r="D94" s="474">
        <v>5.15360508558909E-3</v>
      </c>
      <c r="E94" s="245"/>
    </row>
    <row r="95" spans="1:5" x14ac:dyDescent="0.2">
      <c r="A95" s="466" t="s">
        <v>7104</v>
      </c>
      <c r="B95" s="466" t="s">
        <v>7105</v>
      </c>
      <c r="C95" s="467">
        <v>248389.26</v>
      </c>
      <c r="D95" s="474">
        <v>7.0621150126705988E-3</v>
      </c>
      <c r="E95" s="245"/>
    </row>
    <row r="96" spans="1:5" x14ac:dyDescent="0.2">
      <c r="A96" s="466" t="s">
        <v>7106</v>
      </c>
      <c r="B96" s="466" t="s">
        <v>6846</v>
      </c>
      <c r="C96" s="467">
        <v>3260.04</v>
      </c>
      <c r="D96" s="474">
        <v>9.2688296691679258E-5</v>
      </c>
      <c r="E96" s="245"/>
    </row>
    <row r="97" spans="1:5" x14ac:dyDescent="0.2">
      <c r="A97" s="466" t="s">
        <v>7107</v>
      </c>
      <c r="B97" s="466" t="s">
        <v>6848</v>
      </c>
      <c r="C97" s="467">
        <v>16590</v>
      </c>
      <c r="D97" s="474">
        <v>4.7168097388834457E-4</v>
      </c>
      <c r="E97" s="245"/>
    </row>
    <row r="98" spans="1:5" x14ac:dyDescent="0.2">
      <c r="A98" s="466" t="s">
        <v>7108</v>
      </c>
      <c r="B98" s="466" t="s">
        <v>6850</v>
      </c>
      <c r="C98" s="467">
        <v>243147.6</v>
      </c>
      <c r="D98" s="474">
        <v>6.9130860016041991E-3</v>
      </c>
      <c r="E98" s="245"/>
    </row>
    <row r="99" spans="1:5" x14ac:dyDescent="0.2">
      <c r="A99" s="466" t="s">
        <v>7109</v>
      </c>
      <c r="B99" s="466" t="s">
        <v>6852</v>
      </c>
      <c r="C99" s="467">
        <v>18214.310000000001</v>
      </c>
      <c r="D99" s="474">
        <v>5.1786277754696888E-4</v>
      </c>
      <c r="E99" s="245"/>
    </row>
    <row r="100" spans="1:5" x14ac:dyDescent="0.2">
      <c r="A100" s="466" t="s">
        <v>7110</v>
      </c>
      <c r="B100" s="466" t="s">
        <v>6854</v>
      </c>
      <c r="C100" s="467">
        <v>10584.83</v>
      </c>
      <c r="D100" s="474">
        <v>3.0094411831480206E-4</v>
      </c>
      <c r="E100" s="245"/>
    </row>
    <row r="101" spans="1:5" x14ac:dyDescent="0.2">
      <c r="A101" s="466" t="s">
        <v>7111</v>
      </c>
      <c r="B101" s="466" t="s">
        <v>6856</v>
      </c>
      <c r="C101" s="467">
        <v>18173.61</v>
      </c>
      <c r="D101" s="474">
        <v>5.1670560963634467E-4</v>
      </c>
      <c r="E101" s="245"/>
    </row>
    <row r="102" spans="1:5" x14ac:dyDescent="0.2">
      <c r="A102" s="466" t="s">
        <v>7112</v>
      </c>
      <c r="B102" s="466" t="s">
        <v>6858</v>
      </c>
      <c r="C102" s="467">
        <v>349404.75</v>
      </c>
      <c r="D102" s="474">
        <v>9.9341514623998532E-3</v>
      </c>
      <c r="E102" s="245"/>
    </row>
    <row r="103" spans="1:5" x14ac:dyDescent="0.2">
      <c r="A103" s="466" t="s">
        <v>7113</v>
      </c>
      <c r="B103" s="466" t="s">
        <v>6862</v>
      </c>
      <c r="C103" s="467">
        <v>6908.86</v>
      </c>
      <c r="D103" s="474">
        <v>1.964302479359993E-4</v>
      </c>
      <c r="E103" s="245"/>
    </row>
    <row r="104" spans="1:5" x14ac:dyDescent="0.2">
      <c r="A104" s="466" t="s">
        <v>7114</v>
      </c>
      <c r="B104" s="466" t="s">
        <v>6864</v>
      </c>
      <c r="C104" s="467">
        <v>4696.12</v>
      </c>
      <c r="D104" s="474">
        <v>1.3351841200099656E-4</v>
      </c>
      <c r="E104" s="245"/>
    </row>
    <row r="105" spans="1:5" x14ac:dyDescent="0.2">
      <c r="A105" s="466" t="s">
        <v>7115</v>
      </c>
      <c r="B105" s="466" t="s">
        <v>6866</v>
      </c>
      <c r="C105" s="467">
        <v>1014.83</v>
      </c>
      <c r="D105" s="474">
        <v>2.8853285276136755E-5</v>
      </c>
      <c r="E105" s="245"/>
    </row>
    <row r="106" spans="1:5" x14ac:dyDescent="0.2">
      <c r="A106" s="466" t="s">
        <v>7116</v>
      </c>
      <c r="B106" s="466" t="s">
        <v>6868</v>
      </c>
      <c r="C106" s="467">
        <v>471</v>
      </c>
      <c r="D106" s="474">
        <v>1.33913043219657E-5</v>
      </c>
      <c r="E106" s="245"/>
    </row>
    <row r="107" spans="1:5" x14ac:dyDescent="0.2">
      <c r="A107" s="63"/>
      <c r="B107" s="63" t="s">
        <v>7117</v>
      </c>
      <c r="C107" s="62">
        <f>+SUM(C8:C106)</f>
        <v>35172077.98999998</v>
      </c>
      <c r="D107" s="418">
        <f>+SUM(D8:D106)</f>
        <v>1.0000000000000009</v>
      </c>
      <c r="E107" s="144"/>
    </row>
    <row r="108" spans="1:5" x14ac:dyDescent="0.2">
      <c r="A108" s="243"/>
      <c r="B108" s="243"/>
      <c r="C108" s="242"/>
      <c r="D108" s="241"/>
      <c r="E108" s="240"/>
    </row>
  </sheetData>
  <dataValidations disablePrompts="1" count="5">
    <dataValidation allowBlank="1" showInputMessage="1" showErrorMessage="1" prompt="Corresponde al número de la cuenta de acuerdo al Plan de Cuentas emitido por el CONAC." sqref="A7"/>
    <dataValidation allowBlank="1" showInputMessage="1" showErrorMessage="1" prompt="Justificar aquellas cuentas de gastos que en lo individual representen el 10% o más del total de los gastos." sqref="E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50"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dimension ref="A1:G14"/>
  <sheetViews>
    <sheetView zoomScaleNormal="100" zoomScaleSheetLayoutView="100" workbookViewId="0">
      <selection activeCell="B28" sqref="B28"/>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16384" width="11.44140625" style="375"/>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220"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66" t="s">
        <v>7118</v>
      </c>
      <c r="B8" s="466" t="s">
        <v>7119</v>
      </c>
      <c r="C8" s="467">
        <v>960043.65</v>
      </c>
      <c r="D8" s="467">
        <v>960043.65</v>
      </c>
      <c r="E8" s="64"/>
      <c r="F8" s="147"/>
      <c r="G8" s="113"/>
    </row>
    <row r="9" spans="1:7" x14ac:dyDescent="0.2">
      <c r="A9" s="466" t="s">
        <v>7120</v>
      </c>
      <c r="B9" s="466" t="s">
        <v>7121</v>
      </c>
      <c r="C9" s="467">
        <v>6199999.3200000003</v>
      </c>
      <c r="D9" s="467">
        <v>6199999.3200000003</v>
      </c>
      <c r="E9" s="64"/>
      <c r="F9" s="64"/>
      <c r="G9" s="113"/>
    </row>
    <row r="10" spans="1:7" x14ac:dyDescent="0.2">
      <c r="A10" s="466" t="s">
        <v>7122</v>
      </c>
      <c r="B10" s="466" t="s">
        <v>7123</v>
      </c>
      <c r="C10" s="467">
        <v>6799999.3300000001</v>
      </c>
      <c r="D10" s="467">
        <v>6799999.3300000001</v>
      </c>
      <c r="E10" s="64"/>
      <c r="F10" s="113"/>
      <c r="G10" s="113"/>
    </row>
    <row r="11" spans="1:7" x14ac:dyDescent="0.2">
      <c r="A11" s="466" t="s">
        <v>7124</v>
      </c>
      <c r="B11" s="466" t="s">
        <v>7125</v>
      </c>
      <c r="C11" s="467">
        <v>13235147.65</v>
      </c>
      <c r="D11" s="467">
        <v>13235147.65</v>
      </c>
      <c r="E11" s="64"/>
      <c r="F11" s="113"/>
      <c r="G11" s="113"/>
    </row>
    <row r="12" spans="1:7" x14ac:dyDescent="0.2">
      <c r="A12" s="466" t="s">
        <v>7126</v>
      </c>
      <c r="B12" s="466" t="s">
        <v>7127</v>
      </c>
      <c r="C12" s="467">
        <v>13235147.65</v>
      </c>
      <c r="D12" s="467">
        <v>13235147.65</v>
      </c>
      <c r="E12" s="64"/>
      <c r="F12" s="113"/>
      <c r="G12" s="113"/>
    </row>
    <row r="13" spans="1:7" x14ac:dyDescent="0.2">
      <c r="A13" s="466" t="s">
        <v>7128</v>
      </c>
      <c r="B13" s="466" t="s">
        <v>7129</v>
      </c>
      <c r="C13" s="467">
        <v>2050000.36</v>
      </c>
      <c r="D13" s="467">
        <v>2050000.36</v>
      </c>
      <c r="E13" s="64"/>
      <c r="F13" s="113"/>
      <c r="G13" s="113"/>
    </row>
    <row r="14" spans="1:7" x14ac:dyDescent="0.2">
      <c r="A14" s="111"/>
      <c r="B14" s="63" t="s">
        <v>1017</v>
      </c>
      <c r="C14" s="45">
        <f>SUM(C8:C13)</f>
        <v>42480337.960000001</v>
      </c>
      <c r="D14" s="45">
        <f>SUM(D8:D13)</f>
        <v>42480337.960000001</v>
      </c>
      <c r="E14" s="20">
        <f>SUM(E8:E13)</f>
        <v>0</v>
      </c>
      <c r="F14" s="255"/>
      <c r="G14" s="255"/>
    </row>
  </sheetData>
  <dataValidations count="7">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dimension ref="A1:F27"/>
  <sheetViews>
    <sheetView zoomScaleNormal="100" zoomScaleSheetLayoutView="100" workbookViewId="0">
      <selection activeCell="B25" sqref="B25"/>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220"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66" t="s">
        <v>7130</v>
      </c>
      <c r="B8" s="466" t="s">
        <v>7131</v>
      </c>
      <c r="C8" s="467">
        <v>-961708.11</v>
      </c>
      <c r="D8" s="467">
        <v>-961708.11</v>
      </c>
      <c r="E8" s="467">
        <f>+C8-D8</f>
        <v>0</v>
      </c>
      <c r="F8" s="258"/>
    </row>
    <row r="9" spans="1:6" x14ac:dyDescent="0.2">
      <c r="A9" s="466" t="s">
        <v>7132</v>
      </c>
      <c r="B9" s="466" t="s">
        <v>7133</v>
      </c>
      <c r="C9" s="467">
        <v>264320.25</v>
      </c>
      <c r="D9" s="467">
        <v>264320.25</v>
      </c>
      <c r="E9" s="467">
        <f t="shared" ref="E9:E26" si="0">+C9-D9</f>
        <v>0</v>
      </c>
      <c r="F9" s="258"/>
    </row>
    <row r="10" spans="1:6" x14ac:dyDescent="0.2">
      <c r="A10" s="466" t="s">
        <v>7134</v>
      </c>
      <c r="B10" s="466" t="s">
        <v>7135</v>
      </c>
      <c r="C10" s="467">
        <v>1785568.54</v>
      </c>
      <c r="D10" s="467">
        <v>1785568.54</v>
      </c>
      <c r="E10" s="467">
        <f t="shared" si="0"/>
        <v>0</v>
      </c>
      <c r="F10" s="258"/>
    </row>
    <row r="11" spans="1:6" x14ac:dyDescent="0.2">
      <c r="A11" s="466" t="s">
        <v>7136</v>
      </c>
      <c r="B11" s="466" t="s">
        <v>7137</v>
      </c>
      <c r="C11" s="467">
        <v>-1252737.29</v>
      </c>
      <c r="D11" s="467">
        <v>-1252737.29</v>
      </c>
      <c r="E11" s="467">
        <f t="shared" si="0"/>
        <v>0</v>
      </c>
      <c r="F11" s="258"/>
    </row>
    <row r="12" spans="1:6" x14ac:dyDescent="0.2">
      <c r="A12" s="466" t="s">
        <v>7138</v>
      </c>
      <c r="B12" s="466" t="s">
        <v>7139</v>
      </c>
      <c r="C12" s="467">
        <v>403274.47</v>
      </c>
      <c r="D12" s="467">
        <v>403274.47</v>
      </c>
      <c r="E12" s="467">
        <f t="shared" si="0"/>
        <v>0</v>
      </c>
      <c r="F12" s="258"/>
    </row>
    <row r="13" spans="1:6" x14ac:dyDescent="0.2">
      <c r="A13" s="466" t="s">
        <v>7140</v>
      </c>
      <c r="B13" s="466" t="s">
        <v>7141</v>
      </c>
      <c r="C13" s="467">
        <v>-268413.39</v>
      </c>
      <c r="D13" s="467">
        <v>-268413.39</v>
      </c>
      <c r="E13" s="467">
        <f t="shared" si="0"/>
        <v>0</v>
      </c>
      <c r="F13" s="258"/>
    </row>
    <row r="14" spans="1:6" x14ac:dyDescent="0.2">
      <c r="A14" s="466" t="s">
        <v>7142</v>
      </c>
      <c r="B14" s="466" t="s">
        <v>7143</v>
      </c>
      <c r="C14" s="467">
        <v>1275327.2</v>
      </c>
      <c r="D14" s="467">
        <v>1275327.2</v>
      </c>
      <c r="E14" s="467">
        <f t="shared" si="0"/>
        <v>0</v>
      </c>
      <c r="F14" s="258"/>
    </row>
    <row r="15" spans="1:6" x14ac:dyDescent="0.2">
      <c r="A15" s="466" t="s">
        <v>7144</v>
      </c>
      <c r="B15" s="466" t="s">
        <v>7145</v>
      </c>
      <c r="C15" s="467">
        <v>1576712.39</v>
      </c>
      <c r="D15" s="467">
        <v>1576712.39</v>
      </c>
      <c r="E15" s="467">
        <f t="shared" si="0"/>
        <v>0</v>
      </c>
      <c r="F15" s="258"/>
    </row>
    <row r="16" spans="1:6" x14ac:dyDescent="0.2">
      <c r="A16" s="466" t="s">
        <v>7146</v>
      </c>
      <c r="B16" s="466" t="s">
        <v>7147</v>
      </c>
      <c r="C16" s="467">
        <v>-2285742.84</v>
      </c>
      <c r="D16" s="467">
        <v>-2285742.84</v>
      </c>
      <c r="E16" s="467">
        <f t="shared" si="0"/>
        <v>0</v>
      </c>
      <c r="F16" s="258"/>
    </row>
    <row r="17" spans="1:6" x14ac:dyDescent="0.2">
      <c r="A17" s="466" t="s">
        <v>7148</v>
      </c>
      <c r="B17" s="466" t="s">
        <v>7149</v>
      </c>
      <c r="C17" s="467">
        <v>1645294</v>
      </c>
      <c r="D17" s="467">
        <v>1645294</v>
      </c>
      <c r="E17" s="467">
        <f t="shared" si="0"/>
        <v>0</v>
      </c>
      <c r="F17" s="258"/>
    </row>
    <row r="18" spans="1:6" x14ac:dyDescent="0.2">
      <c r="A18" s="466" t="s">
        <v>7150</v>
      </c>
      <c r="B18" s="466" t="s">
        <v>7151</v>
      </c>
      <c r="C18" s="467">
        <v>1950524.82</v>
      </c>
      <c r="D18" s="467">
        <v>1950524.82</v>
      </c>
      <c r="E18" s="467">
        <f t="shared" si="0"/>
        <v>0</v>
      </c>
      <c r="F18" s="258"/>
    </row>
    <row r="19" spans="1:6" x14ac:dyDescent="0.2">
      <c r="A19" s="466" t="s">
        <v>7152</v>
      </c>
      <c r="B19" s="466" t="s">
        <v>7153</v>
      </c>
      <c r="C19" s="467">
        <v>1853355.08</v>
      </c>
      <c r="D19" s="467">
        <v>1853355.08</v>
      </c>
      <c r="E19" s="467">
        <f t="shared" si="0"/>
        <v>0</v>
      </c>
      <c r="F19" s="258"/>
    </row>
    <row r="20" spans="1:6" x14ac:dyDescent="0.2">
      <c r="A20" s="466" t="s">
        <v>7154</v>
      </c>
      <c r="B20" s="466" t="s">
        <v>7155</v>
      </c>
      <c r="C20" s="467">
        <v>1418637.7</v>
      </c>
      <c r="D20" s="467">
        <v>1418637.7</v>
      </c>
      <c r="E20" s="467">
        <f t="shared" si="0"/>
        <v>0</v>
      </c>
      <c r="F20" s="258"/>
    </row>
    <row r="21" spans="1:6" x14ac:dyDescent="0.2">
      <c r="A21" s="466" t="s">
        <v>7156</v>
      </c>
      <c r="B21" s="466" t="s">
        <v>7157</v>
      </c>
      <c r="C21" s="467">
        <v>1206653.95</v>
      </c>
      <c r="D21" s="467">
        <v>1206653.95</v>
      </c>
      <c r="E21" s="467">
        <f t="shared" si="0"/>
        <v>0</v>
      </c>
      <c r="F21" s="258"/>
    </row>
    <row r="22" spans="1:6" x14ac:dyDescent="0.2">
      <c r="A22" s="466" t="s">
        <v>7158</v>
      </c>
      <c r="B22" s="466" t="s">
        <v>7159</v>
      </c>
      <c r="C22" s="467">
        <v>2724785.29</v>
      </c>
      <c r="D22" s="467">
        <v>2724785.29</v>
      </c>
      <c r="E22" s="467">
        <f t="shared" si="0"/>
        <v>0</v>
      </c>
      <c r="F22" s="258"/>
    </row>
    <row r="23" spans="1:6" x14ac:dyDescent="0.2">
      <c r="A23" s="466" t="s">
        <v>7160</v>
      </c>
      <c r="B23" s="466" t="s">
        <v>7161</v>
      </c>
      <c r="C23" s="467">
        <v>11028549.800000001</v>
      </c>
      <c r="D23" s="467">
        <v>11028549.800000001</v>
      </c>
      <c r="E23" s="467">
        <f t="shared" si="0"/>
        <v>0</v>
      </c>
      <c r="F23" s="258"/>
    </row>
    <row r="24" spans="1:6" x14ac:dyDescent="0.2">
      <c r="A24" s="466" t="s">
        <v>7162</v>
      </c>
      <c r="B24" s="466" t="s">
        <v>7163</v>
      </c>
      <c r="C24" s="467">
        <v>4026447.45</v>
      </c>
      <c r="D24" s="467">
        <v>3886190.53</v>
      </c>
      <c r="E24" s="467">
        <f t="shared" si="0"/>
        <v>140256.92000000039</v>
      </c>
      <c r="F24" s="258"/>
    </row>
    <row r="25" spans="1:6" x14ac:dyDescent="0.2">
      <c r="A25" s="466" t="s">
        <v>7164</v>
      </c>
      <c r="B25" s="466" t="s">
        <v>7165</v>
      </c>
      <c r="C25" s="467">
        <v>-855828.24</v>
      </c>
      <c r="D25" s="467">
        <v>-1284166.1200000001</v>
      </c>
      <c r="E25" s="467">
        <f t="shared" si="0"/>
        <v>428337.88000000012</v>
      </c>
      <c r="F25" s="258"/>
    </row>
    <row r="26" spans="1:6" x14ac:dyDescent="0.2">
      <c r="A26" s="466">
        <v>3210</v>
      </c>
      <c r="B26" s="466" t="s">
        <v>7166</v>
      </c>
      <c r="C26" s="64">
        <v>0</v>
      </c>
      <c r="D26" s="64">
        <v>36371436.479999997</v>
      </c>
      <c r="E26" s="64">
        <f t="shared" si="0"/>
        <v>-36371436.479999997</v>
      </c>
      <c r="F26" s="258"/>
    </row>
    <row r="27" spans="1:6" x14ac:dyDescent="0.2">
      <c r="A27" s="63"/>
      <c r="B27" s="63" t="s">
        <v>1025</v>
      </c>
      <c r="C27" s="62">
        <f>SUM(C8:C26)</f>
        <v>25535021.07</v>
      </c>
      <c r="D27" s="62">
        <f>SUM(D8:D26)</f>
        <v>61337862.75</v>
      </c>
      <c r="E27" s="62">
        <f>SUM(E8:E26)</f>
        <v>-35802841.68</v>
      </c>
      <c r="F27" s="63"/>
    </row>
  </sheetData>
  <protectedRanges>
    <protectedRange sqref="F27" name="Rango1"/>
  </protectedRanges>
  <dataValidations count="6">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Corresponde al nombre o descripción de la cuenta de acuerdo al Plan de Cuentas emitido por el CONAC." sqref="B7"/>
    <dataValidation allowBlank="1" showInputMessage="1" showErrorMessage="1" prompt="Saldo al 31 de diciembre del año anterior a la cuenta pública que se presenta." sqref="C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landscape"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pageSetUpPr fitToPage="1"/>
  </sheetPr>
  <dimension ref="A1:E23"/>
  <sheetViews>
    <sheetView zoomScaleNormal="100" zoomScaleSheetLayoutView="100" workbookViewId="0">
      <selection activeCell="B21" sqref="B21"/>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476" t="s">
        <v>7167</v>
      </c>
      <c r="B8" s="476" t="s">
        <v>7168</v>
      </c>
      <c r="C8" s="467">
        <v>29950</v>
      </c>
      <c r="D8" s="467">
        <v>29950</v>
      </c>
      <c r="E8" s="467">
        <f t="shared" ref="E8:E19" si="0">+C8-D8</f>
        <v>0</v>
      </c>
    </row>
    <row r="9" spans="1:5" x14ac:dyDescent="0.2">
      <c r="A9" s="476" t="s">
        <v>7169</v>
      </c>
      <c r="B9" s="476" t="s">
        <v>7170</v>
      </c>
      <c r="C9" s="467">
        <v>250</v>
      </c>
      <c r="D9" s="467">
        <v>250</v>
      </c>
      <c r="E9" s="467">
        <f t="shared" si="0"/>
        <v>0</v>
      </c>
    </row>
    <row r="10" spans="1:5" x14ac:dyDescent="0.2">
      <c r="A10" s="476" t="s">
        <v>7171</v>
      </c>
      <c r="B10" s="476" t="s">
        <v>7172</v>
      </c>
      <c r="C10" s="467">
        <v>500</v>
      </c>
      <c r="D10" s="467">
        <v>500</v>
      </c>
      <c r="E10" s="467">
        <f t="shared" si="0"/>
        <v>0</v>
      </c>
    </row>
    <row r="11" spans="1:5" x14ac:dyDescent="0.2">
      <c r="A11" s="476" t="s">
        <v>7173</v>
      </c>
      <c r="B11" s="476" t="s">
        <v>7174</v>
      </c>
      <c r="C11" s="467">
        <v>1400</v>
      </c>
      <c r="D11" s="467">
        <v>1100</v>
      </c>
      <c r="E11" s="467">
        <f t="shared" si="0"/>
        <v>300</v>
      </c>
    </row>
    <row r="12" spans="1:5" x14ac:dyDescent="0.2">
      <c r="A12" s="476" t="s">
        <v>7175</v>
      </c>
      <c r="B12" s="476" t="s">
        <v>7176</v>
      </c>
      <c r="C12" s="467">
        <v>232744.5</v>
      </c>
      <c r="D12" s="467">
        <v>317619.94</v>
      </c>
      <c r="E12" s="467">
        <f>+C12-D12</f>
        <v>-84875.44</v>
      </c>
    </row>
    <row r="13" spans="1:5" x14ac:dyDescent="0.2">
      <c r="A13" s="476" t="s">
        <v>7177</v>
      </c>
      <c r="B13" s="476" t="s">
        <v>7178</v>
      </c>
      <c r="C13" s="467">
        <v>290851.86</v>
      </c>
      <c r="D13" s="467">
        <v>250381.14</v>
      </c>
      <c r="E13" s="467">
        <f t="shared" si="0"/>
        <v>40470.719999999972</v>
      </c>
    </row>
    <row r="14" spans="1:5" x14ac:dyDescent="0.2">
      <c r="A14" s="476" t="s">
        <v>7179</v>
      </c>
      <c r="B14" s="476" t="s">
        <v>7180</v>
      </c>
      <c r="C14" s="467">
        <v>993161.26</v>
      </c>
      <c r="D14" s="467">
        <v>509782.98</v>
      </c>
      <c r="E14" s="467">
        <f t="shared" si="0"/>
        <v>483378.28</v>
      </c>
    </row>
    <row r="15" spans="1:5" x14ac:dyDescent="0.2">
      <c r="A15" s="476" t="s">
        <v>6799</v>
      </c>
      <c r="B15" s="476" t="s">
        <v>6800</v>
      </c>
      <c r="C15" s="467">
        <v>5708450.9900000002</v>
      </c>
      <c r="D15" s="467">
        <v>16385011.02</v>
      </c>
      <c r="E15" s="467">
        <f t="shared" si="0"/>
        <v>-10676560.029999999</v>
      </c>
    </row>
    <row r="16" spans="1:5" x14ac:dyDescent="0.2">
      <c r="A16" s="476" t="s">
        <v>6801</v>
      </c>
      <c r="B16" s="476" t="s">
        <v>6802</v>
      </c>
      <c r="C16" s="467">
        <v>4332934.46</v>
      </c>
      <c r="D16" s="467">
        <v>4481785.29</v>
      </c>
      <c r="E16" s="467">
        <f>+C16-D16</f>
        <v>-148850.83000000007</v>
      </c>
    </row>
    <row r="17" spans="1:5" x14ac:dyDescent="0.2">
      <c r="A17" s="476" t="s">
        <v>7181</v>
      </c>
      <c r="B17" s="476" t="s">
        <v>7182</v>
      </c>
      <c r="C17" s="467">
        <v>0</v>
      </c>
      <c r="D17" s="467">
        <v>0</v>
      </c>
      <c r="E17" s="467">
        <f t="shared" si="0"/>
        <v>0</v>
      </c>
    </row>
    <row r="18" spans="1:5" x14ac:dyDescent="0.2">
      <c r="A18" s="476" t="s">
        <v>7183</v>
      </c>
      <c r="B18" s="476" t="s">
        <v>7184</v>
      </c>
      <c r="C18" s="467">
        <v>0</v>
      </c>
      <c r="D18" s="467">
        <v>0</v>
      </c>
      <c r="E18" s="467">
        <f t="shared" si="0"/>
        <v>0</v>
      </c>
    </row>
    <row r="19" spans="1:5" x14ac:dyDescent="0.2">
      <c r="A19" s="476" t="s">
        <v>7185</v>
      </c>
      <c r="B19" s="476" t="s">
        <v>7186</v>
      </c>
      <c r="C19" s="467">
        <v>0</v>
      </c>
      <c r="D19" s="467">
        <v>0</v>
      </c>
      <c r="E19" s="467">
        <f t="shared" si="0"/>
        <v>0</v>
      </c>
    </row>
    <row r="20" spans="1:5" x14ac:dyDescent="0.2">
      <c r="A20" s="476" t="s">
        <v>7187</v>
      </c>
      <c r="B20" s="476" t="s">
        <v>7188</v>
      </c>
      <c r="C20" s="467">
        <v>0</v>
      </c>
      <c r="D20" s="467">
        <v>0</v>
      </c>
      <c r="E20" s="467">
        <f>+C20-D20</f>
        <v>0</v>
      </c>
    </row>
    <row r="21" spans="1:5" x14ac:dyDescent="0.2">
      <c r="A21" s="476" t="s">
        <v>7189</v>
      </c>
      <c r="B21" s="476" t="s">
        <v>7190</v>
      </c>
      <c r="C21" s="467">
        <v>0</v>
      </c>
      <c r="D21" s="64">
        <v>0</v>
      </c>
      <c r="E21" s="64">
        <f>+C21-D21</f>
        <v>0</v>
      </c>
    </row>
    <row r="22" spans="1:5" s="376" customFormat="1" x14ac:dyDescent="0.2">
      <c r="A22" s="63"/>
      <c r="B22" s="63" t="s">
        <v>1025</v>
      </c>
      <c r="C22" s="62">
        <f>SUM(C8:C21)</f>
        <v>11590243.07</v>
      </c>
      <c r="D22" s="62">
        <f>SUM(D8:D21)</f>
        <v>21976380.369999997</v>
      </c>
      <c r="E22" s="62">
        <f>SUM(E8:E21)</f>
        <v>-10386137.299999999</v>
      </c>
    </row>
    <row r="23" spans="1:5" s="376" customFormat="1" x14ac:dyDescent="0.2">
      <c r="A23" s="243"/>
      <c r="B23" s="243"/>
      <c r="C23" s="259"/>
      <c r="D23" s="259"/>
      <c r="E23" s="259"/>
    </row>
  </sheetData>
  <dataValidations count="5">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98" orientation="landscape"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pageSetUpPr fitToPage="1"/>
  </sheetPr>
  <dimension ref="A1:D23"/>
  <sheetViews>
    <sheetView topLeftCell="A3" zoomScaleNormal="100" zoomScaleSheetLayoutView="100" workbookViewId="0">
      <selection activeCell="B21" sqref="B21"/>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375"/>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477" t="s">
        <v>7191</v>
      </c>
      <c r="B8" s="478" t="s">
        <v>7192</v>
      </c>
      <c r="C8" s="268">
        <v>7767853.3200000003</v>
      </c>
      <c r="D8" s="479">
        <f>+C8/$C$9</f>
        <v>1</v>
      </c>
    </row>
    <row r="9" spans="1:4" x14ac:dyDescent="0.2">
      <c r="A9" s="266"/>
      <c r="B9" s="266" t="s">
        <v>7193</v>
      </c>
      <c r="C9" s="265">
        <f>+SUM(C8:C8)</f>
        <v>7767853.3200000003</v>
      </c>
      <c r="D9" s="264">
        <f>+SUM(D8:D8)</f>
        <v>1</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480" t="s">
        <v>6833</v>
      </c>
      <c r="B15" s="478" t="s">
        <v>6834</v>
      </c>
      <c r="C15" s="268">
        <v>7558074.2800000003</v>
      </c>
      <c r="D15" s="479">
        <f>+C15/$C$23</f>
        <v>0.410895819046252</v>
      </c>
    </row>
    <row r="16" spans="1:4" x14ac:dyDescent="0.2">
      <c r="A16" s="480" t="s">
        <v>6835</v>
      </c>
      <c r="B16" s="478" t="s">
        <v>6836</v>
      </c>
      <c r="C16" s="268">
        <v>8054992.9199999999</v>
      </c>
      <c r="D16" s="479">
        <f t="shared" ref="D16:D22" si="0">+C16/$C$23</f>
        <v>0.43791087394223926</v>
      </c>
    </row>
    <row r="17" spans="1:4" x14ac:dyDescent="0.2">
      <c r="A17" s="480" t="s">
        <v>6837</v>
      </c>
      <c r="B17" s="478" t="s">
        <v>6838</v>
      </c>
      <c r="C17" s="268">
        <v>346486.14</v>
      </c>
      <c r="D17" s="479">
        <f t="shared" si="0"/>
        <v>1.8836769924345641E-2</v>
      </c>
    </row>
    <row r="18" spans="1:4" x14ac:dyDescent="0.2">
      <c r="A18" s="480" t="s">
        <v>6839</v>
      </c>
      <c r="B18" s="478" t="s">
        <v>6840</v>
      </c>
      <c r="C18" s="268">
        <v>75369</v>
      </c>
      <c r="D18" s="479">
        <f t="shared" si="0"/>
        <v>4.0974467620205719E-3</v>
      </c>
    </row>
    <row r="19" spans="1:4" x14ac:dyDescent="0.2">
      <c r="A19" s="480" t="s">
        <v>6841</v>
      </c>
      <c r="B19" s="478" t="s">
        <v>6842</v>
      </c>
      <c r="C19" s="268">
        <v>200359.02</v>
      </c>
      <c r="D19" s="479">
        <f t="shared" si="0"/>
        <v>1.0892547569167894E-2</v>
      </c>
    </row>
    <row r="20" spans="1:4" x14ac:dyDescent="0.2">
      <c r="A20" s="480" t="s">
        <v>6869</v>
      </c>
      <c r="B20" s="478" t="s">
        <v>6870</v>
      </c>
      <c r="C20" s="268">
        <v>1361505.48</v>
      </c>
      <c r="D20" s="479">
        <f t="shared" si="0"/>
        <v>7.4018445521358445E-2</v>
      </c>
    </row>
    <row r="21" spans="1:4" x14ac:dyDescent="0.2">
      <c r="A21" s="480" t="s">
        <v>6871</v>
      </c>
      <c r="B21" s="478" t="s">
        <v>6872</v>
      </c>
      <c r="C21" s="268">
        <v>87767.07</v>
      </c>
      <c r="D21" s="479">
        <f t="shared" si="0"/>
        <v>4.7714696597212763E-3</v>
      </c>
    </row>
    <row r="22" spans="1:4" x14ac:dyDescent="0.2">
      <c r="A22" s="480" t="s">
        <v>6873</v>
      </c>
      <c r="B22" s="478" t="s">
        <v>6874</v>
      </c>
      <c r="C22" s="268">
        <v>709583.8</v>
      </c>
      <c r="D22" s="479">
        <f t="shared" si="0"/>
        <v>3.8576627574894891E-2</v>
      </c>
    </row>
    <row r="23" spans="1:4" x14ac:dyDescent="0.2">
      <c r="A23" s="266"/>
      <c r="B23" s="266" t="s">
        <v>7194</v>
      </c>
      <c r="C23" s="265">
        <f>+SUM(C15:C22)</f>
        <v>18394137.710000001</v>
      </c>
      <c r="D23" s="264">
        <f>+SUM(D15:D22)</f>
        <v>1.0000000000000002</v>
      </c>
    </row>
  </sheetData>
  <mergeCells count="2">
    <mergeCell ref="A5:B5"/>
    <mergeCell ref="A12:B12"/>
  </mergeCells>
  <dataValidations count="5">
    <dataValidation allowBlank="1" showInputMessage="1" showErrorMessage="1" prompt="Corresponde al número de la cuenta de acuerdo al Plan de Cuentas emitido por el CONAC." sqref="A7"/>
    <dataValidation allowBlank="1" showInputMessage="1" showErrorMessage="1" prompt="Corresponde al número de la cuenta de acuerdo al Plan de Cuentas emitido por el CONAC (DOF 23/12/2015)." sqref="A14"/>
    <dataValidation allowBlank="1" showInputMessage="1" showErrorMessage="1" prompt="Corresponde al nombre o descripción de la cuenta de acuerdo al Plan de Cuentas emitido por el CONAC." sqref="B7 B14"/>
    <dataValidation allowBlank="1" showInputMessage="1" showErrorMessage="1" prompt="Importe (saldo final) de las adquisiciones de bienes muebles e inmuebles efectuadas en el periodo al que corresponde la cuenta pública presentada." sqref="C7 C14"/>
    <dataValidation allowBlank="1" showInputMessage="1" showErrorMessage="1" prompt="Detallar el porcentaje de estas adquisiciones que fueron realizadas mediante subsidios de capital del sector central (subsidiados por la federación, estado o municipio)." sqref="D7 D14"/>
  </dataValidations>
  <pageMargins left="0.7" right="0.7" top="0.75" bottom="0.75" header="0.3" footer="0.3"/>
  <pageSetup scale="84"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pageSetUpPr fitToPage="1"/>
  </sheetPr>
  <dimension ref="A1:D43"/>
  <sheetViews>
    <sheetView zoomScaleNormal="100" zoomScaleSheetLayoutView="100" workbookViewId="0">
      <pane ySplit="8" topLeftCell="A23" activePane="bottomLeft" state="frozen"/>
      <selection activeCell="B29" sqref="B29"/>
      <selection pane="bottomLeft" activeCell="B44" sqref="B44"/>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481" t="s">
        <v>301</v>
      </c>
      <c r="D8" s="481" t="s">
        <v>300</v>
      </c>
    </row>
    <row r="9" spans="1:4" x14ac:dyDescent="0.2">
      <c r="A9" s="288">
        <v>5500</v>
      </c>
      <c r="B9" s="290" t="s">
        <v>1105</v>
      </c>
      <c r="C9" s="284"/>
      <c r="D9" s="283"/>
    </row>
    <row r="10" spans="1:4" x14ac:dyDescent="0.2">
      <c r="A10" s="286">
        <v>5510</v>
      </c>
      <c r="B10" s="289" t="s">
        <v>1104</v>
      </c>
      <c r="C10" s="284"/>
      <c r="D10" s="283"/>
    </row>
    <row r="11" spans="1:4" x14ac:dyDescent="0.2">
      <c r="A11" s="286">
        <v>5511</v>
      </c>
      <c r="B11" s="289" t="s">
        <v>1103</v>
      </c>
      <c r="C11" s="284"/>
      <c r="D11" s="283"/>
    </row>
    <row r="12" spans="1:4" x14ac:dyDescent="0.2">
      <c r="A12" s="286">
        <v>5512</v>
      </c>
      <c r="B12" s="289" t="s">
        <v>1102</v>
      </c>
      <c r="C12" s="284"/>
      <c r="D12" s="283"/>
    </row>
    <row r="13" spans="1:4" x14ac:dyDescent="0.2">
      <c r="A13" s="286">
        <v>5513</v>
      </c>
      <c r="B13" s="289" t="s">
        <v>1101</v>
      </c>
      <c r="C13" s="284"/>
      <c r="D13" s="283"/>
    </row>
    <row r="14" spans="1:4" x14ac:dyDescent="0.2">
      <c r="A14" s="286">
        <v>5514</v>
      </c>
      <c r="B14" s="289" t="s">
        <v>1100</v>
      </c>
      <c r="C14" s="284"/>
      <c r="D14" s="283"/>
    </row>
    <row r="15" spans="1:4" x14ac:dyDescent="0.2">
      <c r="A15" s="286">
        <v>5515</v>
      </c>
      <c r="B15" s="289" t="s">
        <v>1099</v>
      </c>
      <c r="C15" s="284"/>
      <c r="D15" s="283"/>
    </row>
    <row r="16" spans="1:4" x14ac:dyDescent="0.2">
      <c r="A16" s="286">
        <v>5516</v>
      </c>
      <c r="B16" s="289" t="s">
        <v>1098</v>
      </c>
      <c r="C16" s="284"/>
      <c r="D16" s="283"/>
    </row>
    <row r="17" spans="1:4" x14ac:dyDescent="0.2">
      <c r="A17" s="286">
        <v>5517</v>
      </c>
      <c r="B17" s="289" t="s">
        <v>1097</v>
      </c>
      <c r="C17" s="284"/>
      <c r="D17" s="283"/>
    </row>
    <row r="18" spans="1:4" x14ac:dyDescent="0.2">
      <c r="A18" s="286">
        <v>5518</v>
      </c>
      <c r="B18" s="289" t="s">
        <v>1096</v>
      </c>
      <c r="C18" s="284"/>
      <c r="D18" s="283"/>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284"/>
      <c r="D28" s="283"/>
    </row>
    <row r="29" spans="1:4"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c r="D32" s="283"/>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1">
    <mergeCell ref="A6:B6"/>
  </mergeCells>
  <dataValidations count="4">
    <dataValidation allowBlank="1" showInputMessage="1" showErrorMessage="1" prompt="Corresponde al número de la cuenta de acuerdo al Plan de Cuentas emitido por el CONAC." sqref="A8"/>
    <dataValidation allowBlank="1" showInputMessage="1" showErrorMessage="1" prompt="Saldo al 31 de diciembre del año anterior a la cuenta pública que se presenta." sqref="C8"/>
    <dataValidation allowBlank="1" showInputMessage="1" showErrorMessage="1" prompt="Importe final del periodo que corresponde la cuenta pública presentada (mensual:  enero, febrero, marzo, etc.; trimestral: 1er, 2do, 3ro. o 4to.)." sqref="D8"/>
    <dataValidation allowBlank="1" showInputMessage="1" showErrorMessage="1" prompt="Corresponde al nombre o descripción de la cuenta de acuerdo al Plan de Cuentas emitido por el CONAC." sqref="B8"/>
  </dataValidations>
  <pageMargins left="0.7" right="0.7" top="0.75" bottom="0.75" header="0.3" footer="0.3"/>
  <pageSetup orientation="landscape"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dimension ref="A1:C20"/>
  <sheetViews>
    <sheetView zoomScaleNormal="100" workbookViewId="0">
      <selection activeCell="B29" sqref="B29"/>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0</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0</v>
      </c>
    </row>
  </sheetData>
  <dataValidations count="2">
    <dataValidation allowBlank="1" showInputMessage="1" showErrorMessage="1" prompt="Corresponde al número de la cuenta de acuerdo al Plan de Cuentas emitido por el CONAC.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landscape"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dimension ref="A1:C35"/>
  <sheetViews>
    <sheetView zoomScaleNormal="100" workbookViewId="0">
      <selection activeCell="B29" sqref="B29"/>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482" t="s">
        <v>232</v>
      </c>
    </row>
    <row r="8" spans="1:3" x14ac:dyDescent="0.2">
      <c r="A8" s="320">
        <v>900001</v>
      </c>
      <c r="B8" s="319" t="s">
        <v>1143</v>
      </c>
      <c r="C8" s="318">
        <v>0</v>
      </c>
    </row>
    <row r="9" spans="1:3" x14ac:dyDescent="0.2">
      <c r="A9" s="320">
        <v>900002</v>
      </c>
      <c r="B9" s="319" t="s">
        <v>1142</v>
      </c>
      <c r="C9" s="318">
        <f>SUM(C10:C26)</f>
        <v>0</v>
      </c>
    </row>
    <row r="10" spans="1:3" x14ac:dyDescent="0.2">
      <c r="A10" s="305">
        <v>5100</v>
      </c>
      <c r="B10" s="317" t="s">
        <v>1141</v>
      </c>
      <c r="C10" s="315"/>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0</v>
      </c>
    </row>
    <row r="28" spans="1:3" ht="20.399999999999999" x14ac:dyDescent="0.2">
      <c r="A28" s="305">
        <v>5510</v>
      </c>
      <c r="B28" s="317" t="s">
        <v>1104</v>
      </c>
      <c r="C28" s="315"/>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row>
    <row r="34" spans="1:3" x14ac:dyDescent="0.2">
      <c r="A34" s="305">
        <v>5600</v>
      </c>
      <c r="B34" s="316" t="s">
        <v>1122</v>
      </c>
      <c r="C34" s="315"/>
    </row>
    <row r="35" spans="1:3" x14ac:dyDescent="0.2">
      <c r="A35" s="314">
        <v>900004</v>
      </c>
      <c r="B35" s="313" t="s">
        <v>1121</v>
      </c>
      <c r="C35" s="312">
        <f>+C8-C9+C27</f>
        <v>0</v>
      </c>
    </row>
  </sheetData>
  <dataValidations count="2">
    <dataValidation allowBlank="1" showInputMessage="1" showErrorMessage="1" prompt="Corresponde al número de la cuenta de acuerdo al Plan de Cuentas emitido por el CONAC,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pageSetUpPr fitToPage="1"/>
  </sheetPr>
  <dimension ref="A1:H38"/>
  <sheetViews>
    <sheetView topLeftCell="B1" zoomScaleNormal="100" zoomScaleSheetLayoutView="100" workbookViewId="0">
      <selection activeCell="B1" sqref="B1"/>
    </sheetView>
  </sheetViews>
  <sheetFormatPr baseColWidth="10" defaultColWidth="42.109375" defaultRowHeight="10.199999999999999" x14ac:dyDescent="0.2"/>
  <cols>
    <col min="1" max="2" width="42.109375" style="375"/>
    <col min="3" max="3" width="18.6640625" style="375" bestFit="1" customWidth="1"/>
    <col min="4" max="4" width="17" style="375" bestFit="1" customWidth="1"/>
    <col min="5" max="5" width="9.109375" style="375" bestFit="1" customWidth="1"/>
    <col min="6" max="16384" width="42.10937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12.75" customHeight="1" x14ac:dyDescent="0.2">
      <c r="A5" s="1340" t="s">
        <v>1220</v>
      </c>
      <c r="B5" s="1340"/>
      <c r="C5" s="1340"/>
      <c r="D5" s="1340"/>
      <c r="E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ht="26.1" customHeight="1" x14ac:dyDescent="0.2">
      <c r="A10" s="483" t="s">
        <v>7195</v>
      </c>
      <c r="B10" s="1365" t="s">
        <v>7196</v>
      </c>
      <c r="C10" s="1365"/>
      <c r="D10" s="1365"/>
      <c r="E10" s="1365"/>
    </row>
    <row r="11" spans="1:8" s="324" customFormat="1" ht="12.9" customHeight="1" x14ac:dyDescent="0.2">
      <c r="A11" s="484" t="s">
        <v>7197</v>
      </c>
      <c r="B11" s="484" t="s">
        <v>7198</v>
      </c>
      <c r="C11" s="484"/>
      <c r="D11" s="484"/>
      <c r="E11" s="484"/>
    </row>
    <row r="12" spans="1:8" s="324" customFormat="1" ht="26.1" customHeight="1" x14ac:dyDescent="0.2">
      <c r="A12" s="484" t="s">
        <v>7199</v>
      </c>
      <c r="B12" s="1365" t="s">
        <v>7200</v>
      </c>
      <c r="C12" s="1365"/>
      <c r="D12" s="1365"/>
      <c r="E12" s="1365"/>
    </row>
    <row r="13" spans="1:8" s="324" customFormat="1" ht="26.1" customHeight="1" x14ac:dyDescent="0.2">
      <c r="A13" s="484" t="s">
        <v>7201</v>
      </c>
      <c r="B13" s="1365" t="s">
        <v>7202</v>
      </c>
      <c r="C13" s="1365"/>
      <c r="D13" s="1365"/>
      <c r="E13" s="1365"/>
    </row>
    <row r="14" spans="1:8" s="324" customFormat="1" ht="11.25" customHeight="1" x14ac:dyDescent="0.2">
      <c r="A14" s="333"/>
      <c r="B14" s="332"/>
      <c r="C14" s="332"/>
      <c r="D14" s="332"/>
      <c r="E14" s="332"/>
    </row>
    <row r="15" spans="1:8" s="324" customFormat="1" ht="26.1" customHeight="1" x14ac:dyDescent="0.2">
      <c r="A15" s="483" t="s">
        <v>7203</v>
      </c>
      <c r="B15" s="484" t="s">
        <v>7204</v>
      </c>
    </row>
    <row r="16" spans="1:8" s="324" customFormat="1" ht="12.9" customHeight="1" x14ac:dyDescent="0.2">
      <c r="A16" s="484" t="s">
        <v>7205</v>
      </c>
    </row>
    <row r="17" spans="1:8" s="324" customFormat="1" x14ac:dyDescent="0.2">
      <c r="A17" s="333"/>
    </row>
    <row r="18" spans="1:8" s="324" customFormat="1" x14ac:dyDescent="0.2">
      <c r="A18" s="333" t="s">
        <v>3496</v>
      </c>
      <c r="B18" s="333"/>
      <c r="C18" s="333"/>
      <c r="D18" s="333"/>
    </row>
    <row r="19" spans="1:8" s="324" customFormat="1" x14ac:dyDescent="0.2">
      <c r="A19" s="333"/>
      <c r="B19" s="333"/>
      <c r="C19" s="333"/>
      <c r="D19" s="333"/>
    </row>
    <row r="20" spans="1:8" s="324" customFormat="1" x14ac:dyDescent="0.2">
      <c r="A20" s="333"/>
      <c r="B20" s="333"/>
      <c r="C20" s="333"/>
      <c r="D20" s="333"/>
    </row>
    <row r="21" spans="1:8" s="324" customFormat="1" x14ac:dyDescent="0.2">
      <c r="A21" s="434" t="s">
        <v>3495</v>
      </c>
    </row>
    <row r="22" spans="1:8" s="324" customFormat="1" x14ac:dyDescent="0.2">
      <c r="B22" s="1339" t="s">
        <v>1168</v>
      </c>
      <c r="C22" s="1339"/>
      <c r="D22" s="1339"/>
      <c r="E22" s="1339"/>
      <c r="H22" s="325"/>
    </row>
    <row r="23" spans="1:8" s="324" customFormat="1" x14ac:dyDescent="0.2">
      <c r="A23" s="331" t="s">
        <v>102</v>
      </c>
      <c r="B23" s="331" t="s">
        <v>101</v>
      </c>
      <c r="C23" s="330" t="s">
        <v>301</v>
      </c>
      <c r="D23" s="330" t="s">
        <v>300</v>
      </c>
      <c r="E23" s="330" t="s">
        <v>299</v>
      </c>
      <c r="H23" s="325"/>
    </row>
    <row r="24" spans="1:8" s="324" customFormat="1" x14ac:dyDescent="0.2">
      <c r="A24" s="329" t="s">
        <v>1167</v>
      </c>
      <c r="B24" s="328" t="s">
        <v>1166</v>
      </c>
      <c r="C24" s="453"/>
      <c r="D24" s="330"/>
      <c r="E24" s="330"/>
      <c r="H24" s="325"/>
    </row>
    <row r="25" spans="1:8" s="324" customFormat="1" x14ac:dyDescent="0.2">
      <c r="A25" s="329" t="s">
        <v>1165</v>
      </c>
      <c r="B25" s="328" t="s">
        <v>1164</v>
      </c>
      <c r="C25" s="453"/>
      <c r="D25" s="330"/>
      <c r="E25" s="330"/>
      <c r="F25" s="325"/>
      <c r="H25" s="325"/>
    </row>
    <row r="26" spans="1:8" s="324" customFormat="1" x14ac:dyDescent="0.2">
      <c r="A26" s="329" t="s">
        <v>1163</v>
      </c>
      <c r="B26" s="328" t="s">
        <v>1162</v>
      </c>
      <c r="C26" s="453"/>
      <c r="D26" s="330"/>
      <c r="E26" s="330"/>
      <c r="F26" s="325"/>
      <c r="H26" s="325"/>
    </row>
    <row r="27" spans="1:8" s="324" customFormat="1" x14ac:dyDescent="0.2">
      <c r="A27" s="328" t="s">
        <v>1161</v>
      </c>
      <c r="B27" s="328" t="s">
        <v>1160</v>
      </c>
      <c r="C27" s="453"/>
      <c r="D27" s="330"/>
      <c r="E27" s="330"/>
      <c r="F27" s="325"/>
      <c r="H27" s="325"/>
    </row>
    <row r="28" spans="1:8" s="324" customFormat="1" x14ac:dyDescent="0.2">
      <c r="A28" s="328" t="s">
        <v>1159</v>
      </c>
      <c r="B28" s="328" t="s">
        <v>1158</v>
      </c>
      <c r="C28" s="453"/>
      <c r="D28" s="330"/>
      <c r="E28" s="330"/>
      <c r="F28" s="325"/>
      <c r="H28" s="325"/>
    </row>
    <row r="29" spans="1:8" s="324" customFormat="1" x14ac:dyDescent="0.2">
      <c r="A29" s="328" t="s">
        <v>1157</v>
      </c>
      <c r="B29" s="328" t="s">
        <v>1156</v>
      </c>
      <c r="C29" s="453"/>
      <c r="D29" s="330"/>
      <c r="E29" s="330"/>
      <c r="F29" s="325"/>
      <c r="H29" s="325"/>
    </row>
    <row r="30" spans="1:8" s="324" customFormat="1" x14ac:dyDescent="0.2">
      <c r="A30" s="328" t="s">
        <v>1155</v>
      </c>
      <c r="B30" s="328" t="s">
        <v>1154</v>
      </c>
      <c r="C30" s="453"/>
      <c r="D30" s="330"/>
      <c r="E30" s="330"/>
      <c r="F30" s="325"/>
      <c r="G30" s="325"/>
      <c r="H30" s="325"/>
    </row>
    <row r="31" spans="1:8" s="324" customFormat="1" x14ac:dyDescent="0.2">
      <c r="A31" s="328" t="s">
        <v>1153</v>
      </c>
      <c r="B31" s="328" t="s">
        <v>1152</v>
      </c>
      <c r="C31" s="453"/>
      <c r="D31" s="330"/>
      <c r="E31" s="330"/>
      <c r="F31" s="325"/>
      <c r="G31" s="325"/>
      <c r="H31" s="325"/>
    </row>
    <row r="32" spans="1:8" s="324" customFormat="1" x14ac:dyDescent="0.2">
      <c r="A32" s="328" t="s">
        <v>1151</v>
      </c>
      <c r="B32" s="328" t="s">
        <v>1150</v>
      </c>
      <c r="C32" s="453"/>
      <c r="D32" s="330"/>
      <c r="E32" s="330"/>
      <c r="F32" s="325"/>
      <c r="G32" s="325"/>
      <c r="H32" s="325"/>
    </row>
    <row r="33" spans="1:8" s="324" customFormat="1" x14ac:dyDescent="0.2">
      <c r="A33" s="328" t="s">
        <v>1149</v>
      </c>
      <c r="B33" s="328" t="s">
        <v>1148</v>
      </c>
      <c r="C33" s="453"/>
      <c r="D33" s="330"/>
      <c r="E33" s="330"/>
      <c r="F33" s="325"/>
      <c r="G33" s="325"/>
      <c r="H33" s="325"/>
    </row>
    <row r="34" spans="1:8" s="324" customFormat="1" x14ac:dyDescent="0.2">
      <c r="A34" s="328" t="s">
        <v>1147</v>
      </c>
      <c r="B34" s="328" t="s">
        <v>1146</v>
      </c>
      <c r="C34" s="453"/>
      <c r="D34" s="330"/>
      <c r="E34" s="330"/>
      <c r="F34" s="325"/>
      <c r="G34" s="325"/>
      <c r="H34" s="325"/>
    </row>
    <row r="35" spans="1:8" s="324" customFormat="1" x14ac:dyDescent="0.2">
      <c r="A35" s="327" t="s">
        <v>1145</v>
      </c>
      <c r="B35" s="327" t="s">
        <v>1144</v>
      </c>
      <c r="C35" s="485"/>
      <c r="D35" s="331"/>
      <c r="E35" s="331"/>
      <c r="F35" s="325"/>
      <c r="G35" s="325"/>
      <c r="H35" s="325"/>
    </row>
    <row r="36" spans="1:8" s="324" customFormat="1" x14ac:dyDescent="0.2">
      <c r="A36" s="430" t="s">
        <v>3494</v>
      </c>
      <c r="B36" s="430" t="s">
        <v>3494</v>
      </c>
      <c r="C36" s="330"/>
      <c r="D36" s="330"/>
      <c r="E36" s="330"/>
      <c r="F36" s="325"/>
      <c r="G36" s="325"/>
      <c r="H36" s="325"/>
    </row>
    <row r="37" spans="1:8" s="324" customFormat="1" x14ac:dyDescent="0.2">
      <c r="B37" s="429" t="s">
        <v>3493</v>
      </c>
      <c r="C37" s="486"/>
      <c r="D37" s="486"/>
      <c r="E37" s="486"/>
      <c r="F37" s="325"/>
      <c r="G37" s="325"/>
      <c r="H37" s="325"/>
    </row>
    <row r="38" spans="1:8" s="324" customFormat="1" x14ac:dyDescent="0.2">
      <c r="B38" s="427"/>
      <c r="C38" s="426"/>
      <c r="D38" s="426"/>
      <c r="E38" s="426"/>
      <c r="F38" s="325"/>
      <c r="G38" s="325"/>
      <c r="H38" s="325"/>
    </row>
  </sheetData>
  <mergeCells count="5">
    <mergeCell ref="A5:E5"/>
    <mergeCell ref="B10:E10"/>
    <mergeCell ref="B12:E12"/>
    <mergeCell ref="B13:E13"/>
    <mergeCell ref="B22:E22"/>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dimension ref="A1:F30"/>
  <sheetViews>
    <sheetView zoomScaleNormal="100" zoomScaleSheetLayoutView="90" workbookViewId="0">
      <selection activeCell="B15" sqref="B15"/>
    </sheetView>
  </sheetViews>
  <sheetFormatPr baseColWidth="10" defaultColWidth="11.44140625" defaultRowHeight="10.199999999999999" x14ac:dyDescent="0.2"/>
  <cols>
    <col min="1" max="1" width="20.6640625" style="15" customWidth="1"/>
    <col min="2" max="2" width="50.6640625" style="15" customWidth="1"/>
    <col min="3" max="3" width="17.6640625" style="17" customWidth="1"/>
    <col min="4" max="5" width="17.6640625" style="16" customWidth="1"/>
    <col min="6" max="6" width="14.6640625" style="15" customWidth="1"/>
    <col min="7" max="16384" width="11.44140625" style="15"/>
  </cols>
  <sheetData>
    <row r="1" spans="1:6" s="1" customFormat="1" x14ac:dyDescent="0.2">
      <c r="A1" s="57" t="s">
        <v>115</v>
      </c>
      <c r="B1" s="57"/>
      <c r="C1" s="58"/>
      <c r="D1" s="48"/>
      <c r="E1" s="47"/>
      <c r="F1" s="61"/>
    </row>
    <row r="2" spans="1:6" s="1" customFormat="1" x14ac:dyDescent="0.2">
      <c r="A2" s="57" t="s">
        <v>114</v>
      </c>
      <c r="B2" s="57"/>
      <c r="C2" s="58"/>
      <c r="D2" s="48"/>
      <c r="E2" s="47"/>
    </row>
    <row r="3" spans="1:6" s="1" customFormat="1" x14ac:dyDescent="0.2">
      <c r="C3" s="31"/>
      <c r="D3" s="48"/>
      <c r="E3" s="47"/>
    </row>
    <row r="4" spans="1:6" s="1" customFormat="1" x14ac:dyDescent="0.2">
      <c r="C4" s="31"/>
      <c r="D4" s="48"/>
      <c r="E4" s="47"/>
    </row>
    <row r="5" spans="1:6" s="1" customFormat="1" ht="11.25" customHeight="1" x14ac:dyDescent="0.2">
      <c r="A5" s="35" t="s">
        <v>3521</v>
      </c>
      <c r="B5" s="34"/>
      <c r="C5" s="31"/>
      <c r="D5" s="58"/>
      <c r="E5" s="32" t="s">
        <v>103</v>
      </c>
    </row>
    <row r="6" spans="1:6" s="1"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5521</v>
      </c>
      <c r="B8" s="25" t="s">
        <v>7206</v>
      </c>
      <c r="C8" s="24">
        <v>5305.63</v>
      </c>
      <c r="D8" s="487" t="s">
        <v>7207</v>
      </c>
      <c r="E8" s="24"/>
    </row>
    <row r="9" spans="1:6" x14ac:dyDescent="0.2">
      <c r="A9" s="52"/>
      <c r="B9" s="52" t="s">
        <v>109</v>
      </c>
      <c r="C9" s="38">
        <f>SUM(C8:C8)</f>
        <v>5305.63</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32" t="s">
        <v>103</v>
      </c>
    </row>
    <row r="13" spans="1:6" x14ac:dyDescent="0.2">
      <c r="A13" s="1"/>
      <c r="B13" s="1"/>
      <c r="C13" s="31"/>
      <c r="D13" s="48"/>
      <c r="E13" s="47"/>
      <c r="F13" s="1"/>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1"/>
    </row>
    <row r="18" spans="1:6" x14ac:dyDescent="0.2">
      <c r="A18" s="37"/>
      <c r="B18" s="37"/>
      <c r="C18" s="36"/>
      <c r="D18" s="37"/>
      <c r="E18" s="36"/>
      <c r="F18" s="1"/>
    </row>
    <row r="19" spans="1:6" ht="11.25" customHeight="1" x14ac:dyDescent="0.2">
      <c r="A19" s="35" t="s">
        <v>106</v>
      </c>
      <c r="B19" s="34"/>
      <c r="C19" s="33"/>
      <c r="D19" s="1"/>
      <c r="E19" s="32" t="s">
        <v>103</v>
      </c>
    </row>
    <row r="20" spans="1:6" x14ac:dyDescent="0.2">
      <c r="A20" s="1"/>
      <c r="B20" s="1"/>
      <c r="C20" s="31"/>
      <c r="D20" s="1"/>
      <c r="E20" s="31"/>
      <c r="F20" s="1"/>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1"/>
    </row>
    <row r="25" spans="1:6" x14ac:dyDescent="0.2">
      <c r="A25" s="37"/>
      <c r="B25" s="37"/>
      <c r="C25" s="36"/>
      <c r="D25" s="37"/>
      <c r="E25" s="36"/>
      <c r="F25" s="1"/>
    </row>
    <row r="26" spans="1:6" ht="11.25" customHeight="1" x14ac:dyDescent="0.2">
      <c r="A26" s="35" t="s">
        <v>104</v>
      </c>
      <c r="B26" s="34"/>
      <c r="C26" s="33"/>
      <c r="D26" s="1"/>
      <c r="E26" s="32" t="s">
        <v>103</v>
      </c>
    </row>
    <row r="27" spans="1:6" x14ac:dyDescent="0.2">
      <c r="A27" s="1"/>
      <c r="B27" s="1"/>
      <c r="C27" s="31"/>
      <c r="D27" s="1"/>
      <c r="E27" s="31"/>
      <c r="F27" s="1"/>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 right="0.7" top="0.75" bottom="0.75" header="0.3" footer="0.3"/>
  <pageSetup scale="56"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dimension ref="A1:H42"/>
  <sheetViews>
    <sheetView topLeftCell="A19" zoomScaleNormal="100" zoomScaleSheetLayoutView="100" workbookViewId="0">
      <selection activeCell="B41" sqref="B41"/>
    </sheetView>
  </sheetViews>
  <sheetFormatPr baseColWidth="10" defaultColWidth="11.44140625" defaultRowHeight="10.199999999999999" x14ac:dyDescent="0.2"/>
  <cols>
    <col min="1" max="1" width="20.6640625" style="1" customWidth="1"/>
    <col min="2" max="2" width="50.6640625" style="1" customWidth="1"/>
    <col min="3" max="8" width="17.6640625" style="31" customWidth="1"/>
    <col min="9" max="10" width="11.44140625" style="1" customWidth="1"/>
    <col min="11" max="16384" width="11.44140625" style="1"/>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44" t="s">
        <v>7208</v>
      </c>
      <c r="B8" s="44" t="s">
        <v>7209</v>
      </c>
      <c r="C8" s="64">
        <v>18070.439999999999</v>
      </c>
      <c r="D8" s="64">
        <v>18070.439999999999</v>
      </c>
      <c r="E8" s="64">
        <v>0</v>
      </c>
      <c r="F8" s="64">
        <v>0</v>
      </c>
      <c r="G8" s="64">
        <v>0</v>
      </c>
      <c r="H8" s="64">
        <v>0</v>
      </c>
    </row>
    <row r="9" spans="1:8" x14ac:dyDescent="0.2">
      <c r="A9" s="44" t="s">
        <v>7210</v>
      </c>
      <c r="B9" s="44" t="s">
        <v>7211</v>
      </c>
      <c r="C9" s="64">
        <v>0</v>
      </c>
      <c r="D9" s="64">
        <v>0</v>
      </c>
      <c r="E9" s="64">
        <v>2226</v>
      </c>
      <c r="F9" s="64">
        <v>0</v>
      </c>
      <c r="G9" s="64">
        <v>0</v>
      </c>
      <c r="H9" s="64">
        <v>0</v>
      </c>
    </row>
    <row r="10" spans="1:8" x14ac:dyDescent="0.2">
      <c r="A10" s="44" t="s">
        <v>7212</v>
      </c>
      <c r="B10" s="44" t="s">
        <v>7213</v>
      </c>
      <c r="C10" s="64">
        <v>58534.32</v>
      </c>
      <c r="D10" s="64">
        <v>0</v>
      </c>
      <c r="E10" s="64">
        <v>0</v>
      </c>
      <c r="F10" s="64">
        <v>0</v>
      </c>
      <c r="G10" s="64">
        <v>0</v>
      </c>
      <c r="H10" s="64">
        <v>0</v>
      </c>
    </row>
    <row r="11" spans="1:8" x14ac:dyDescent="0.2">
      <c r="A11" s="44" t="s">
        <v>7214</v>
      </c>
      <c r="B11" s="44" t="s">
        <v>452</v>
      </c>
      <c r="C11" s="64">
        <v>0</v>
      </c>
      <c r="D11" s="64">
        <v>271136</v>
      </c>
      <c r="E11" s="64">
        <v>71136</v>
      </c>
      <c r="F11" s="64">
        <v>600000.01</v>
      </c>
      <c r="G11" s="64">
        <v>0</v>
      </c>
      <c r="H11" s="64">
        <v>0</v>
      </c>
    </row>
    <row r="12" spans="1:8" x14ac:dyDescent="0.2">
      <c r="A12" s="44" t="s">
        <v>7215</v>
      </c>
      <c r="B12" s="44" t="s">
        <v>7216</v>
      </c>
      <c r="C12" s="64">
        <v>0</v>
      </c>
      <c r="D12" s="64">
        <v>0.4</v>
      </c>
      <c r="E12" s="64">
        <v>0</v>
      </c>
      <c r="F12" s="64">
        <v>0</v>
      </c>
      <c r="G12" s="64">
        <v>0</v>
      </c>
      <c r="H12" s="64">
        <v>0</v>
      </c>
    </row>
    <row r="13" spans="1:8" x14ac:dyDescent="0.2">
      <c r="A13" s="44" t="s">
        <v>7217</v>
      </c>
      <c r="B13" s="44" t="s">
        <v>7218</v>
      </c>
      <c r="C13" s="64">
        <v>5707.2</v>
      </c>
      <c r="D13" s="64">
        <v>5707.2</v>
      </c>
      <c r="E13" s="64">
        <v>0</v>
      </c>
      <c r="F13" s="64">
        <v>0</v>
      </c>
      <c r="G13" s="64">
        <v>0</v>
      </c>
      <c r="H13" s="64">
        <v>0</v>
      </c>
    </row>
    <row r="14" spans="1:8" x14ac:dyDescent="0.2">
      <c r="A14" s="44" t="s">
        <v>7219</v>
      </c>
      <c r="B14" s="44" t="s">
        <v>7220</v>
      </c>
      <c r="C14" s="64">
        <v>0</v>
      </c>
      <c r="D14" s="64">
        <v>0</v>
      </c>
      <c r="E14" s="64">
        <v>0</v>
      </c>
      <c r="F14" s="64">
        <v>0</v>
      </c>
      <c r="G14" s="64">
        <v>0</v>
      </c>
      <c r="H14" s="64">
        <v>0</v>
      </c>
    </row>
    <row r="15" spans="1:8" x14ac:dyDescent="0.2">
      <c r="A15" s="44" t="s">
        <v>7221</v>
      </c>
      <c r="B15" s="44" t="s">
        <v>7222</v>
      </c>
      <c r="C15" s="64">
        <v>0</v>
      </c>
      <c r="D15" s="64">
        <v>0</v>
      </c>
      <c r="E15" s="64">
        <v>0</v>
      </c>
      <c r="F15" s="64">
        <v>3586.82</v>
      </c>
      <c r="G15" s="64">
        <v>0</v>
      </c>
      <c r="H15" s="64">
        <v>0</v>
      </c>
    </row>
    <row r="16" spans="1:8" x14ac:dyDescent="0.2">
      <c r="A16" s="44" t="s">
        <v>7223</v>
      </c>
      <c r="B16" s="44" t="s">
        <v>7224</v>
      </c>
      <c r="C16" s="64">
        <v>36519.160000000003</v>
      </c>
      <c r="D16" s="64">
        <v>36519.160000000003</v>
      </c>
      <c r="E16" s="64">
        <v>36519.129999999997</v>
      </c>
      <c r="F16" s="64">
        <v>36519</v>
      </c>
      <c r="G16" s="64">
        <v>46519</v>
      </c>
      <c r="H16" s="64">
        <v>0</v>
      </c>
    </row>
    <row r="17" spans="1:8" x14ac:dyDescent="0.2">
      <c r="A17" s="44" t="s">
        <v>7225</v>
      </c>
      <c r="B17" s="44" t="s">
        <v>7226</v>
      </c>
      <c r="C17" s="64">
        <v>0</v>
      </c>
      <c r="D17" s="64">
        <v>0</v>
      </c>
      <c r="E17" s="64">
        <v>0</v>
      </c>
      <c r="F17" s="64">
        <v>0</v>
      </c>
      <c r="G17" s="64">
        <v>5054.7</v>
      </c>
      <c r="H17" s="64">
        <v>0</v>
      </c>
    </row>
    <row r="18" spans="1:8" x14ac:dyDescent="0.2">
      <c r="A18" s="44" t="s">
        <v>7227</v>
      </c>
      <c r="B18" s="44" t="s">
        <v>7228</v>
      </c>
      <c r="C18" s="64">
        <v>0</v>
      </c>
      <c r="D18" s="64">
        <v>0</v>
      </c>
      <c r="E18" s="64">
        <v>0</v>
      </c>
      <c r="F18" s="64">
        <v>283790</v>
      </c>
      <c r="G18" s="64">
        <v>381000</v>
      </c>
      <c r="H18" s="64">
        <v>0</v>
      </c>
    </row>
    <row r="19" spans="1:8" x14ac:dyDescent="0.2">
      <c r="A19" s="44" t="s">
        <v>7229</v>
      </c>
      <c r="B19" s="44" t="s">
        <v>7230</v>
      </c>
      <c r="C19" s="64">
        <v>0</v>
      </c>
      <c r="D19" s="64">
        <v>0</v>
      </c>
      <c r="E19" s="64">
        <v>0</v>
      </c>
      <c r="F19" s="64">
        <v>487.01</v>
      </c>
      <c r="G19" s="64">
        <v>19458.61</v>
      </c>
      <c r="H19" s="64">
        <v>0</v>
      </c>
    </row>
    <row r="20" spans="1:8" x14ac:dyDescent="0.2">
      <c r="A20" s="44" t="s">
        <v>7231</v>
      </c>
      <c r="B20" s="44" t="s">
        <v>7232</v>
      </c>
      <c r="C20" s="64">
        <v>0</v>
      </c>
      <c r="D20" s="64">
        <v>11368</v>
      </c>
      <c r="E20" s="64">
        <v>0</v>
      </c>
      <c r="F20" s="64">
        <v>0</v>
      </c>
      <c r="G20" s="64">
        <v>0</v>
      </c>
      <c r="H20" s="64">
        <v>0</v>
      </c>
    </row>
    <row r="21" spans="1:8" x14ac:dyDescent="0.2">
      <c r="A21" s="44" t="s">
        <v>7233</v>
      </c>
      <c r="B21" s="44" t="s">
        <v>1314</v>
      </c>
      <c r="C21" s="64">
        <v>0</v>
      </c>
      <c r="D21" s="64">
        <v>0</v>
      </c>
      <c r="E21" s="64">
        <v>0</v>
      </c>
      <c r="F21" s="64">
        <v>0</v>
      </c>
      <c r="G21" s="64">
        <v>0</v>
      </c>
      <c r="H21" s="64">
        <v>0</v>
      </c>
    </row>
    <row r="22" spans="1:8" x14ac:dyDescent="0.2">
      <c r="A22" s="44" t="s">
        <v>7234</v>
      </c>
      <c r="B22" s="44" t="s">
        <v>7235</v>
      </c>
      <c r="C22" s="64">
        <v>51800.01</v>
      </c>
      <c r="D22" s="64">
        <v>51800.01</v>
      </c>
      <c r="E22" s="64">
        <v>51800</v>
      </c>
      <c r="F22" s="64">
        <v>91800</v>
      </c>
      <c r="G22" s="64">
        <v>0</v>
      </c>
      <c r="H22" s="64">
        <v>0</v>
      </c>
    </row>
    <row r="23" spans="1:8" x14ac:dyDescent="0.2">
      <c r="A23" s="44" t="s">
        <v>7236</v>
      </c>
      <c r="B23" s="44" t="s">
        <v>7237</v>
      </c>
      <c r="C23" s="64">
        <v>0</v>
      </c>
      <c r="D23" s="64">
        <v>0</v>
      </c>
      <c r="E23" s="64">
        <v>0</v>
      </c>
      <c r="F23" s="64">
        <v>1000</v>
      </c>
      <c r="G23" s="64">
        <v>0</v>
      </c>
      <c r="H23" s="64">
        <v>0</v>
      </c>
    </row>
    <row r="24" spans="1:8" x14ac:dyDescent="0.2">
      <c r="A24" s="44" t="s">
        <v>7238</v>
      </c>
      <c r="B24" s="44" t="s">
        <v>7239</v>
      </c>
      <c r="C24" s="64">
        <v>6384.24</v>
      </c>
      <c r="D24" s="64">
        <v>6384.24</v>
      </c>
      <c r="E24" s="64">
        <v>6384.24</v>
      </c>
      <c r="F24" s="64">
        <v>0</v>
      </c>
      <c r="G24" s="64">
        <v>0</v>
      </c>
      <c r="H24" s="64">
        <v>0</v>
      </c>
    </row>
    <row r="25" spans="1:8" x14ac:dyDescent="0.2">
      <c r="A25" s="44" t="s">
        <v>7240</v>
      </c>
      <c r="B25" s="44" t="s">
        <v>7241</v>
      </c>
      <c r="C25" s="64">
        <v>0</v>
      </c>
      <c r="D25" s="64">
        <v>0</v>
      </c>
      <c r="E25" s="64">
        <v>0</v>
      </c>
      <c r="F25" s="64">
        <v>8300</v>
      </c>
      <c r="G25" s="64">
        <v>0</v>
      </c>
      <c r="H25" s="64">
        <v>0</v>
      </c>
    </row>
    <row r="26" spans="1:8" x14ac:dyDescent="0.2">
      <c r="A26" s="44" t="s">
        <v>7242</v>
      </c>
      <c r="B26" s="44" t="s">
        <v>7243</v>
      </c>
      <c r="C26" s="64">
        <v>0</v>
      </c>
      <c r="D26" s="64">
        <v>0</v>
      </c>
      <c r="E26" s="64">
        <v>0</v>
      </c>
      <c r="F26" s="64">
        <v>0</v>
      </c>
      <c r="G26" s="64">
        <v>0</v>
      </c>
      <c r="H26" s="64">
        <v>0</v>
      </c>
    </row>
    <row r="27" spans="1:8" x14ac:dyDescent="0.2">
      <c r="A27" s="44" t="s">
        <v>7244</v>
      </c>
      <c r="B27" s="44" t="s">
        <v>7245</v>
      </c>
      <c r="C27" s="64">
        <v>0</v>
      </c>
      <c r="D27" s="64">
        <v>0</v>
      </c>
      <c r="E27" s="64">
        <v>1368.8</v>
      </c>
      <c r="F27" s="64">
        <v>0</v>
      </c>
      <c r="G27" s="64">
        <v>0</v>
      </c>
      <c r="H27" s="64">
        <v>0</v>
      </c>
    </row>
    <row r="28" spans="1:8" x14ac:dyDescent="0.2">
      <c r="A28" s="44" t="s">
        <v>7246</v>
      </c>
      <c r="B28" s="44" t="s">
        <v>7247</v>
      </c>
      <c r="C28" s="64">
        <v>0</v>
      </c>
      <c r="D28" s="64">
        <v>0</v>
      </c>
      <c r="E28" s="64">
        <v>0</v>
      </c>
      <c r="F28" s="64">
        <v>0</v>
      </c>
      <c r="G28" s="64">
        <v>0</v>
      </c>
      <c r="H28" s="64">
        <v>0</v>
      </c>
    </row>
    <row r="29" spans="1:8" x14ac:dyDescent="0.2">
      <c r="A29" s="44" t="s">
        <v>7248</v>
      </c>
      <c r="B29" s="44" t="s">
        <v>7249</v>
      </c>
      <c r="C29" s="64">
        <v>0</v>
      </c>
      <c r="D29" s="64">
        <v>0</v>
      </c>
      <c r="E29" s="64">
        <v>0</v>
      </c>
      <c r="F29" s="64">
        <v>0</v>
      </c>
      <c r="G29" s="64">
        <v>0</v>
      </c>
      <c r="H29" s="64">
        <v>0</v>
      </c>
    </row>
    <row r="30" spans="1:8" x14ac:dyDescent="0.2">
      <c r="A30" s="44" t="s">
        <v>7250</v>
      </c>
      <c r="B30" s="44" t="s">
        <v>7251</v>
      </c>
      <c r="C30" s="64">
        <v>0</v>
      </c>
      <c r="D30" s="64">
        <v>0</v>
      </c>
      <c r="E30" s="64">
        <v>0</v>
      </c>
      <c r="F30" s="64">
        <v>0</v>
      </c>
      <c r="G30" s="64">
        <v>0</v>
      </c>
      <c r="H30" s="64">
        <v>0</v>
      </c>
    </row>
    <row r="31" spans="1:8" x14ac:dyDescent="0.2">
      <c r="A31" s="44" t="s">
        <v>7252</v>
      </c>
      <c r="B31" s="44" t="s">
        <v>7253</v>
      </c>
      <c r="C31" s="64">
        <v>0</v>
      </c>
      <c r="D31" s="64">
        <v>0</v>
      </c>
      <c r="E31" s="64">
        <v>0</v>
      </c>
      <c r="F31" s="64">
        <v>0</v>
      </c>
      <c r="G31" s="64">
        <v>0</v>
      </c>
      <c r="H31" s="64">
        <v>0</v>
      </c>
    </row>
    <row r="32" spans="1:8" x14ac:dyDescent="0.2">
      <c r="A32" s="44" t="s">
        <v>7254</v>
      </c>
      <c r="B32" s="44" t="s">
        <v>7255</v>
      </c>
      <c r="C32" s="64">
        <v>22006</v>
      </c>
      <c r="D32" s="64">
        <v>0</v>
      </c>
      <c r="E32" s="64">
        <v>0</v>
      </c>
      <c r="F32" s="64">
        <v>0</v>
      </c>
      <c r="G32" s="64">
        <v>0</v>
      </c>
      <c r="H32" s="64">
        <v>0</v>
      </c>
    </row>
    <row r="33" spans="1:8" x14ac:dyDescent="0.2">
      <c r="A33" s="44" t="s">
        <v>7256</v>
      </c>
      <c r="B33" s="44" t="s">
        <v>7257</v>
      </c>
      <c r="C33" s="64">
        <v>4062.32</v>
      </c>
      <c r="D33" s="64">
        <v>0</v>
      </c>
      <c r="E33" s="64">
        <v>0</v>
      </c>
      <c r="F33" s="64">
        <v>0</v>
      </c>
      <c r="G33" s="64">
        <v>0</v>
      </c>
      <c r="H33" s="64">
        <v>0</v>
      </c>
    </row>
    <row r="34" spans="1:8" x14ac:dyDescent="0.2">
      <c r="A34" s="63"/>
      <c r="B34" s="63" t="s">
        <v>134</v>
      </c>
      <c r="C34" s="62">
        <f>SUM(C8:C33)</f>
        <v>203083.69</v>
      </c>
      <c r="D34" s="62">
        <f t="shared" ref="D34:H34" si="0">SUM(D8:D33)</f>
        <v>400985.45000000007</v>
      </c>
      <c r="E34" s="62">
        <f t="shared" si="0"/>
        <v>169434.16999999998</v>
      </c>
      <c r="F34" s="62">
        <f t="shared" si="0"/>
        <v>1025482.84</v>
      </c>
      <c r="G34" s="62">
        <f t="shared" si="0"/>
        <v>452032.31</v>
      </c>
      <c r="H34" s="62">
        <f t="shared" si="0"/>
        <v>0</v>
      </c>
    </row>
    <row r="35" spans="1:8" x14ac:dyDescent="0.2">
      <c r="A35" s="37"/>
      <c r="B35" s="37"/>
      <c r="C35" s="36"/>
      <c r="D35" s="36"/>
      <c r="E35" s="36"/>
      <c r="F35" s="36"/>
      <c r="G35" s="36"/>
      <c r="H35" s="36"/>
    </row>
    <row r="36" spans="1:8" x14ac:dyDescent="0.2">
      <c r="A36" s="37"/>
      <c r="B36" s="37"/>
      <c r="C36" s="36"/>
      <c r="D36" s="36"/>
      <c r="E36" s="36"/>
      <c r="F36" s="36"/>
      <c r="G36" s="36"/>
      <c r="H36" s="36"/>
    </row>
    <row r="37" spans="1:8" s="71" customFormat="1" ht="11.25" customHeight="1" x14ac:dyDescent="0.2">
      <c r="A37" s="74" t="s">
        <v>133</v>
      </c>
      <c r="B37" s="74"/>
      <c r="C37" s="73"/>
      <c r="D37" s="73"/>
      <c r="E37" s="73"/>
      <c r="F37" s="31"/>
      <c r="G37" s="31"/>
      <c r="H37" s="72" t="s">
        <v>132</v>
      </c>
    </row>
    <row r="38" spans="1:8" x14ac:dyDescent="0.2">
      <c r="A38" s="60"/>
      <c r="B38" s="60"/>
      <c r="C38" s="58"/>
      <c r="D38" s="58"/>
      <c r="E38" s="58"/>
      <c r="F38" s="58"/>
      <c r="G38" s="58"/>
      <c r="H38" s="58"/>
    </row>
    <row r="39" spans="1:8" ht="15" customHeight="1" x14ac:dyDescent="0.2">
      <c r="A39" s="30" t="s">
        <v>102</v>
      </c>
      <c r="B39" s="29" t="s">
        <v>101</v>
      </c>
      <c r="C39" s="27" t="s">
        <v>100</v>
      </c>
      <c r="D39" s="70">
        <v>2016</v>
      </c>
      <c r="E39" s="70">
        <v>2015</v>
      </c>
      <c r="F39" s="69" t="s">
        <v>131</v>
      </c>
      <c r="G39" s="69" t="s">
        <v>130</v>
      </c>
      <c r="H39" s="68" t="s">
        <v>129</v>
      </c>
    </row>
    <row r="40" spans="1:8" x14ac:dyDescent="0.2">
      <c r="A40" s="44" t="s">
        <v>7258</v>
      </c>
      <c r="B40" s="44" t="s">
        <v>7259</v>
      </c>
      <c r="C40" s="64">
        <v>3988429.12</v>
      </c>
      <c r="D40" s="64">
        <v>3249509.27</v>
      </c>
      <c r="E40" s="64">
        <v>3182914.29</v>
      </c>
      <c r="F40" s="64">
        <v>2650552.41</v>
      </c>
      <c r="G40" s="488">
        <v>2237078.66</v>
      </c>
      <c r="H40" s="489">
        <v>1805630.62</v>
      </c>
    </row>
    <row r="41" spans="1:8" x14ac:dyDescent="0.2">
      <c r="A41" s="44" t="s">
        <v>7260</v>
      </c>
      <c r="B41" s="44" t="s">
        <v>7261</v>
      </c>
      <c r="C41" s="64">
        <v>124895.09</v>
      </c>
      <c r="D41" s="64">
        <v>149528.04999999999</v>
      </c>
      <c r="E41" s="64">
        <v>67724.88</v>
      </c>
      <c r="F41" s="64">
        <v>68658.95</v>
      </c>
      <c r="G41" s="24">
        <v>33848.69</v>
      </c>
      <c r="H41" s="490">
        <v>121193.84</v>
      </c>
    </row>
    <row r="42" spans="1:8" x14ac:dyDescent="0.2">
      <c r="A42" s="63"/>
      <c r="B42" s="63" t="s">
        <v>116</v>
      </c>
      <c r="C42" s="62">
        <f t="shared" ref="C42:H42" si="1">SUM(C40:C41)</f>
        <v>4113324.21</v>
      </c>
      <c r="D42" s="62">
        <f t="shared" si="1"/>
        <v>3399037.32</v>
      </c>
      <c r="E42" s="62">
        <f t="shared" si="1"/>
        <v>3250639.17</v>
      </c>
      <c r="F42" s="62">
        <f t="shared" si="1"/>
        <v>2719211.3600000003</v>
      </c>
      <c r="G42" s="62">
        <f t="shared" si="1"/>
        <v>2270927.35</v>
      </c>
      <c r="H42" s="62">
        <f t="shared" si="1"/>
        <v>1926824.4600000002</v>
      </c>
    </row>
  </sheetData>
  <dataValidations count="10">
    <dataValidation allowBlank="1" showInputMessage="1" showErrorMessage="1" prompt="Corresponde al número de la cuenta de acuerdo al Plan de Cuentas emitido por el CONAC (DOF 22/11/2010)." sqref="A14 A19:A21"/>
    <dataValidation allowBlank="1" showInputMessage="1" showErrorMessage="1" prompt="Saldo final de la Cuenta Pública presentada (mensual:  enero, febrero, marzo, etc.; trimestral: 1er, 2do, 3ro. o 4to.)." sqref="C14:E14 C16:E16 F23:F24"/>
    <dataValidation allowBlank="1" showInputMessage="1" showErrorMessage="1" prompt="Saldo final al 31 de diciembre de 2012." sqref="H7 H39"/>
    <dataValidation allowBlank="1" showInputMessage="1" showErrorMessage="1" prompt="Corresponde al nombre o descripción de la cuenta de acuerdo al Plan de Cuentas emitido por el CONAC." sqref="B7 B39 B19:B21 B14"/>
    <dataValidation allowBlank="1" showInputMessage="1" showErrorMessage="1" prompt="Saldo final al 31 de diciembre de 2013." sqref="G7 G39"/>
    <dataValidation allowBlank="1" showInputMessage="1" showErrorMessage="1" prompt="Saldo final al 31 de diciembre de 2014." sqref="F39 F7"/>
    <dataValidation allowBlank="1" showInputMessage="1" showErrorMessage="1" prompt="Saldo final al 31 de diciembre de 2015." sqref="E7 E39"/>
    <dataValidation allowBlank="1" showInputMessage="1" showErrorMessage="1" prompt="Corresponde al número de la cuenta de acuerdo al Plan de Cuentas emitido por el CONAC (DOF 23/12/2015)." sqref="A7 A39"/>
    <dataValidation allowBlank="1" showInputMessage="1" showErrorMessage="1" prompt="Saldo final de la Información Financiera Trimestral que se presenta (trimestral: 1er, 2do, 3ro. o 4to.)." sqref="C39 C7"/>
    <dataValidation allowBlank="1" showInputMessage="1" showErrorMessage="1" prompt="Saldo final al 31 de diciembre de 2016." sqref="D7 D39"/>
  </dataValidations>
  <pageMargins left="0.7" right="0.7" top="0.75" bottom="0.75" header="0.3" footer="0.3"/>
  <pageSetup scale="72"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pageSetUpPr fitToPage="1"/>
  </sheetPr>
  <dimension ref="A1:K241"/>
  <sheetViews>
    <sheetView topLeftCell="A132" zoomScaleNormal="100" zoomScaleSheetLayoutView="100" workbookViewId="0">
      <selection activeCell="B154" sqref="B154"/>
    </sheetView>
  </sheetViews>
  <sheetFormatPr baseColWidth="10" defaultColWidth="11.44140625" defaultRowHeight="10.199999999999999" x14ac:dyDescent="0.2"/>
  <cols>
    <col min="1" max="1" width="20.6640625" style="375" customWidth="1"/>
    <col min="2" max="2" width="50.6640625" style="375" customWidth="1"/>
    <col min="3" max="7" width="17.6640625" style="31" customWidth="1"/>
    <col min="8" max="9" width="18.6640625" style="375" customWidth="1"/>
    <col min="10" max="10" width="11.44140625" style="375" customWidth="1"/>
    <col min="11" max="16384" width="11.44140625" style="375"/>
  </cols>
  <sheetData>
    <row r="1" spans="1:10" x14ac:dyDescent="0.2">
      <c r="A1" s="57" t="s">
        <v>115</v>
      </c>
      <c r="B1" s="57"/>
      <c r="I1" s="61"/>
    </row>
    <row r="2" spans="1:10" x14ac:dyDescent="0.2">
      <c r="A2" s="57" t="s">
        <v>114</v>
      </c>
      <c r="B2" s="57"/>
    </row>
    <row r="3" spans="1:10" x14ac:dyDescent="0.2">
      <c r="J3" s="376"/>
    </row>
    <row r="4" spans="1:10" x14ac:dyDescent="0.2">
      <c r="J4" s="376"/>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20.399999999999999" x14ac:dyDescent="0.2">
      <c r="A8" s="43" t="s">
        <v>7262</v>
      </c>
      <c r="B8" s="95" t="s">
        <v>7263</v>
      </c>
      <c r="C8" s="94">
        <v>3578.89</v>
      </c>
      <c r="D8" s="94">
        <v>3578.89</v>
      </c>
      <c r="E8" s="93"/>
      <c r="F8" s="93"/>
      <c r="G8" s="92"/>
      <c r="H8" s="82" t="s">
        <v>7264</v>
      </c>
      <c r="I8" s="491" t="s">
        <v>7265</v>
      </c>
    </row>
    <row r="9" spans="1:10" x14ac:dyDescent="0.2">
      <c r="A9" s="43" t="s">
        <v>7266</v>
      </c>
      <c r="B9" s="95" t="s">
        <v>7267</v>
      </c>
      <c r="C9" s="94">
        <v>2367</v>
      </c>
      <c r="D9" s="94">
        <v>2367</v>
      </c>
      <c r="E9" s="93"/>
      <c r="F9" s="93"/>
      <c r="G9" s="92"/>
      <c r="H9" s="82" t="s">
        <v>7268</v>
      </c>
      <c r="I9" s="491" t="s">
        <v>7265</v>
      </c>
    </row>
    <row r="10" spans="1:10" x14ac:dyDescent="0.2">
      <c r="A10" s="43" t="s">
        <v>7269</v>
      </c>
      <c r="B10" s="95" t="s">
        <v>7270</v>
      </c>
      <c r="C10" s="94">
        <v>928</v>
      </c>
      <c r="D10" s="94">
        <v>928</v>
      </c>
      <c r="E10" s="93"/>
      <c r="F10" s="93"/>
      <c r="G10" s="92"/>
      <c r="H10" s="82" t="s">
        <v>7268</v>
      </c>
      <c r="I10" s="491" t="s">
        <v>7265</v>
      </c>
    </row>
    <row r="11" spans="1:10" x14ac:dyDescent="0.2">
      <c r="A11" s="43" t="s">
        <v>7271</v>
      </c>
      <c r="B11" s="95" t="s">
        <v>7272</v>
      </c>
      <c r="C11" s="94">
        <v>1000</v>
      </c>
      <c r="D11" s="94">
        <v>1000</v>
      </c>
      <c r="E11" s="93"/>
      <c r="F11" s="93"/>
      <c r="G11" s="92"/>
      <c r="H11" s="82" t="s">
        <v>7268</v>
      </c>
      <c r="I11" s="491" t="s">
        <v>7265</v>
      </c>
    </row>
    <row r="12" spans="1:10" x14ac:dyDescent="0.2">
      <c r="A12" s="43" t="s">
        <v>7273</v>
      </c>
      <c r="B12" s="95" t="s">
        <v>7274</v>
      </c>
      <c r="C12" s="94">
        <v>9996.1200000000008</v>
      </c>
      <c r="D12" s="94">
        <v>9996.1200000000008</v>
      </c>
      <c r="E12" s="93"/>
      <c r="F12" s="93"/>
      <c r="G12" s="92"/>
      <c r="H12" s="82" t="s">
        <v>7268</v>
      </c>
      <c r="I12" s="491" t="s">
        <v>7265</v>
      </c>
    </row>
    <row r="13" spans="1:10" x14ac:dyDescent="0.2">
      <c r="A13" s="43" t="s">
        <v>7275</v>
      </c>
      <c r="B13" s="95" t="s">
        <v>7276</v>
      </c>
      <c r="C13" s="94">
        <v>2100</v>
      </c>
      <c r="D13" s="94">
        <v>2100</v>
      </c>
      <c r="E13" s="93"/>
      <c r="F13" s="93"/>
      <c r="G13" s="92"/>
      <c r="H13" s="82" t="s">
        <v>7268</v>
      </c>
      <c r="I13" s="491" t="s">
        <v>7265</v>
      </c>
    </row>
    <row r="14" spans="1:10" x14ac:dyDescent="0.2">
      <c r="A14" s="43" t="s">
        <v>7277</v>
      </c>
      <c r="B14" s="95" t="s">
        <v>7278</v>
      </c>
      <c r="C14" s="94">
        <v>269.98</v>
      </c>
      <c r="D14" s="94">
        <v>269.98</v>
      </c>
      <c r="E14" s="93"/>
      <c r="F14" s="93"/>
      <c r="G14" s="92"/>
      <c r="H14" s="82" t="s">
        <v>7268</v>
      </c>
      <c r="I14" s="491" t="s">
        <v>7265</v>
      </c>
    </row>
    <row r="15" spans="1:10" x14ac:dyDescent="0.2">
      <c r="A15" s="43" t="s">
        <v>7279</v>
      </c>
      <c r="B15" s="95" t="s">
        <v>7280</v>
      </c>
      <c r="C15" s="94">
        <v>446.57</v>
      </c>
      <c r="D15" s="94">
        <v>446.57</v>
      </c>
      <c r="E15" s="93"/>
      <c r="F15" s="93"/>
      <c r="G15" s="92"/>
      <c r="H15" s="82" t="s">
        <v>7268</v>
      </c>
      <c r="I15" s="491" t="s">
        <v>7265</v>
      </c>
    </row>
    <row r="16" spans="1:10" x14ac:dyDescent="0.2">
      <c r="A16" s="43" t="s">
        <v>7281</v>
      </c>
      <c r="B16" s="95" t="s">
        <v>7282</v>
      </c>
      <c r="C16" s="94">
        <v>12114.9</v>
      </c>
      <c r="D16" s="94">
        <v>12114.9</v>
      </c>
      <c r="E16" s="93"/>
      <c r="F16" s="93"/>
      <c r="G16" s="92"/>
      <c r="H16" s="82" t="s">
        <v>7268</v>
      </c>
      <c r="I16" s="491" t="s">
        <v>7265</v>
      </c>
    </row>
    <row r="17" spans="1:9" x14ac:dyDescent="0.2">
      <c r="A17" s="43" t="s">
        <v>7283</v>
      </c>
      <c r="B17" s="95" t="s">
        <v>7284</v>
      </c>
      <c r="C17" s="94">
        <v>158953.99</v>
      </c>
      <c r="D17" s="94">
        <v>158953.99</v>
      </c>
      <c r="E17" s="93"/>
      <c r="F17" s="93"/>
      <c r="G17" s="92"/>
      <c r="H17" s="82" t="s">
        <v>7268</v>
      </c>
      <c r="I17" s="491" t="s">
        <v>7265</v>
      </c>
    </row>
    <row r="18" spans="1:9" x14ac:dyDescent="0.2">
      <c r="A18" s="43" t="s">
        <v>7285</v>
      </c>
      <c r="B18" s="95" t="s">
        <v>7286</v>
      </c>
      <c r="C18" s="94">
        <v>56693.86</v>
      </c>
      <c r="D18" s="94">
        <v>56693.86</v>
      </c>
      <c r="E18" s="93"/>
      <c r="F18" s="93"/>
      <c r="G18" s="92"/>
      <c r="H18" s="82" t="s">
        <v>7268</v>
      </c>
      <c r="I18" s="491" t="s">
        <v>7265</v>
      </c>
    </row>
    <row r="19" spans="1:9" x14ac:dyDescent="0.2">
      <c r="A19" s="43" t="s">
        <v>7287</v>
      </c>
      <c r="B19" s="95" t="s">
        <v>7288</v>
      </c>
      <c r="C19" s="94">
        <v>95.1</v>
      </c>
      <c r="D19" s="94">
        <v>95.1</v>
      </c>
      <c r="E19" s="93"/>
      <c r="F19" s="93"/>
      <c r="G19" s="92"/>
      <c r="H19" s="82" t="s">
        <v>7268</v>
      </c>
      <c r="I19" s="491" t="s">
        <v>7265</v>
      </c>
    </row>
    <row r="20" spans="1:9" x14ac:dyDescent="0.2">
      <c r="A20" s="43" t="s">
        <v>7289</v>
      </c>
      <c r="B20" s="95" t="s">
        <v>7290</v>
      </c>
      <c r="C20" s="94">
        <v>0.09</v>
      </c>
      <c r="D20" s="94">
        <v>0.09</v>
      </c>
      <c r="E20" s="93"/>
      <c r="F20" s="93"/>
      <c r="G20" s="92"/>
      <c r="H20" s="82" t="s">
        <v>7268</v>
      </c>
      <c r="I20" s="491" t="s">
        <v>7265</v>
      </c>
    </row>
    <row r="21" spans="1:9" ht="20.399999999999999" x14ac:dyDescent="0.2">
      <c r="A21" s="43" t="s">
        <v>7291</v>
      </c>
      <c r="B21" s="95" t="s">
        <v>7263</v>
      </c>
      <c r="C21" s="94">
        <v>16320.49</v>
      </c>
      <c r="D21" s="94">
        <v>16320.49</v>
      </c>
      <c r="E21" s="93"/>
      <c r="F21" s="93"/>
      <c r="G21" s="92"/>
      <c r="H21" s="82" t="s">
        <v>7264</v>
      </c>
      <c r="I21" s="491" t="s">
        <v>7265</v>
      </c>
    </row>
    <row r="22" spans="1:9" x14ac:dyDescent="0.2">
      <c r="A22" s="43" t="s">
        <v>7292</v>
      </c>
      <c r="B22" s="95" t="s">
        <v>7267</v>
      </c>
      <c r="C22" s="94">
        <v>116166.9</v>
      </c>
      <c r="D22" s="94"/>
      <c r="E22" s="94">
        <v>116166.9</v>
      </c>
      <c r="F22" s="93"/>
      <c r="G22" s="92"/>
      <c r="H22" s="82" t="s">
        <v>7293</v>
      </c>
      <c r="I22" s="491" t="s">
        <v>7265</v>
      </c>
    </row>
    <row r="23" spans="1:9" ht="20.399999999999999" x14ac:dyDescent="0.2">
      <c r="A23" s="43" t="s">
        <v>7294</v>
      </c>
      <c r="B23" s="95" t="s">
        <v>7295</v>
      </c>
      <c r="C23" s="94">
        <v>2500</v>
      </c>
      <c r="D23" s="94">
        <v>2500</v>
      </c>
      <c r="E23" s="93"/>
      <c r="F23" s="93"/>
      <c r="G23" s="92"/>
      <c r="H23" s="82" t="s">
        <v>7296</v>
      </c>
      <c r="I23" s="491" t="s">
        <v>7265</v>
      </c>
    </row>
    <row r="24" spans="1:9" ht="20.399999999999999" x14ac:dyDescent="0.2">
      <c r="A24" s="43" t="s">
        <v>7297</v>
      </c>
      <c r="B24" s="95" t="s">
        <v>7298</v>
      </c>
      <c r="C24" s="94">
        <v>9977.08</v>
      </c>
      <c r="D24" s="94">
        <v>9977.08</v>
      </c>
      <c r="E24" s="93"/>
      <c r="F24" s="93"/>
      <c r="G24" s="92"/>
      <c r="H24" s="82" t="s">
        <v>7296</v>
      </c>
      <c r="I24" s="491" t="s">
        <v>7265</v>
      </c>
    </row>
    <row r="25" spans="1:9" ht="20.399999999999999" x14ac:dyDescent="0.2">
      <c r="A25" s="43" t="s">
        <v>7299</v>
      </c>
      <c r="B25" s="95" t="s">
        <v>7300</v>
      </c>
      <c r="C25" s="94">
        <v>283.33</v>
      </c>
      <c r="D25" s="94">
        <v>283.33</v>
      </c>
      <c r="E25" s="93"/>
      <c r="F25" s="93"/>
      <c r="G25" s="92"/>
      <c r="H25" s="82" t="s">
        <v>7296</v>
      </c>
      <c r="I25" s="491" t="s">
        <v>7265</v>
      </c>
    </row>
    <row r="26" spans="1:9" ht="20.399999999999999" x14ac:dyDescent="0.2">
      <c r="A26" s="43" t="s">
        <v>7301</v>
      </c>
      <c r="B26" s="95" t="s">
        <v>7302</v>
      </c>
      <c r="C26" s="94">
        <v>8567.52</v>
      </c>
      <c r="D26" s="94">
        <v>8567.52</v>
      </c>
      <c r="E26" s="93"/>
      <c r="F26" s="93"/>
      <c r="G26" s="92"/>
      <c r="H26" s="82" t="s">
        <v>7296</v>
      </c>
      <c r="I26" s="491" t="s">
        <v>7265</v>
      </c>
    </row>
    <row r="27" spans="1:9" ht="20.399999999999999" x14ac:dyDescent="0.2">
      <c r="A27" s="43" t="s">
        <v>7303</v>
      </c>
      <c r="B27" s="95" t="s">
        <v>7304</v>
      </c>
      <c r="C27" s="94">
        <v>250</v>
      </c>
      <c r="D27" s="94">
        <v>250</v>
      </c>
      <c r="E27" s="93"/>
      <c r="F27" s="93"/>
      <c r="G27" s="92"/>
      <c r="H27" s="82" t="s">
        <v>7296</v>
      </c>
      <c r="I27" s="491" t="s">
        <v>7265</v>
      </c>
    </row>
    <row r="28" spans="1:9" ht="20.399999999999999" x14ac:dyDescent="0.2">
      <c r="A28" s="43" t="s">
        <v>7305</v>
      </c>
      <c r="B28" s="95" t="s">
        <v>7306</v>
      </c>
      <c r="C28" s="94">
        <v>3000</v>
      </c>
      <c r="D28" s="94">
        <v>3000</v>
      </c>
      <c r="E28" s="93"/>
      <c r="F28" s="93"/>
      <c r="G28" s="92"/>
      <c r="H28" s="82" t="s">
        <v>7296</v>
      </c>
      <c r="I28" s="491" t="s">
        <v>7265</v>
      </c>
    </row>
    <row r="29" spans="1:9" ht="20.399999999999999" x14ac:dyDescent="0.2">
      <c r="A29" s="43" t="s">
        <v>7307</v>
      </c>
      <c r="B29" s="95" t="s">
        <v>7308</v>
      </c>
      <c r="C29" s="94">
        <v>750</v>
      </c>
      <c r="D29" s="94">
        <v>750</v>
      </c>
      <c r="E29" s="93"/>
      <c r="F29" s="93"/>
      <c r="G29" s="92"/>
      <c r="H29" s="82" t="s">
        <v>7296</v>
      </c>
      <c r="I29" s="491" t="s">
        <v>7265</v>
      </c>
    </row>
    <row r="30" spans="1:9" ht="20.399999999999999" x14ac:dyDescent="0.2">
      <c r="A30" s="43" t="s">
        <v>7309</v>
      </c>
      <c r="B30" s="95" t="s">
        <v>7310</v>
      </c>
      <c r="C30" s="94">
        <v>7000</v>
      </c>
      <c r="D30" s="94">
        <v>7000</v>
      </c>
      <c r="E30" s="93"/>
      <c r="F30" s="93"/>
      <c r="G30" s="92"/>
      <c r="H30" s="82" t="s">
        <v>7296</v>
      </c>
      <c r="I30" s="491" t="s">
        <v>7265</v>
      </c>
    </row>
    <row r="31" spans="1:9" ht="20.399999999999999" x14ac:dyDescent="0.2">
      <c r="A31" s="43" t="s">
        <v>7311</v>
      </c>
      <c r="B31" s="95" t="s">
        <v>7312</v>
      </c>
      <c r="C31" s="94">
        <v>1049.04</v>
      </c>
      <c r="D31" s="94">
        <v>1049.04</v>
      </c>
      <c r="E31" s="93"/>
      <c r="F31" s="93"/>
      <c r="G31" s="92"/>
      <c r="H31" s="82" t="s">
        <v>7296</v>
      </c>
      <c r="I31" s="491" t="s">
        <v>7265</v>
      </c>
    </row>
    <row r="32" spans="1:9" ht="20.399999999999999" x14ac:dyDescent="0.2">
      <c r="A32" s="43" t="s">
        <v>7313</v>
      </c>
      <c r="B32" s="95" t="s">
        <v>7314</v>
      </c>
      <c r="C32" s="94">
        <v>431.55</v>
      </c>
      <c r="D32" s="94">
        <v>431.55</v>
      </c>
      <c r="E32" s="93"/>
      <c r="F32" s="93"/>
      <c r="G32" s="92"/>
      <c r="H32" s="82" t="s">
        <v>7296</v>
      </c>
      <c r="I32" s="491" t="s">
        <v>7265</v>
      </c>
    </row>
    <row r="33" spans="1:9" ht="20.399999999999999" x14ac:dyDescent="0.2">
      <c r="A33" s="43" t="s">
        <v>7315</v>
      </c>
      <c r="B33" s="95" t="s">
        <v>7316</v>
      </c>
      <c r="C33" s="94">
        <v>1462.13</v>
      </c>
      <c r="D33" s="94">
        <v>1462.13</v>
      </c>
      <c r="E33" s="93"/>
      <c r="F33" s="93"/>
      <c r="G33" s="92"/>
      <c r="H33" s="82" t="s">
        <v>7296</v>
      </c>
      <c r="I33" s="491" t="s">
        <v>7265</v>
      </c>
    </row>
    <row r="34" spans="1:9" ht="20.399999999999999" x14ac:dyDescent="0.2">
      <c r="A34" s="43" t="s">
        <v>7317</v>
      </c>
      <c r="B34" s="95" t="s">
        <v>7318</v>
      </c>
      <c r="C34" s="94">
        <v>439.8</v>
      </c>
      <c r="D34" s="94">
        <v>439.8</v>
      </c>
      <c r="E34" s="93"/>
      <c r="F34" s="93"/>
      <c r="G34" s="92"/>
      <c r="H34" s="82" t="s">
        <v>7296</v>
      </c>
      <c r="I34" s="491" t="s">
        <v>7265</v>
      </c>
    </row>
    <row r="35" spans="1:9" ht="20.399999999999999" x14ac:dyDescent="0.2">
      <c r="A35" s="43" t="s">
        <v>7319</v>
      </c>
      <c r="B35" s="95" t="s">
        <v>7320</v>
      </c>
      <c r="C35" s="94">
        <v>693.45</v>
      </c>
      <c r="D35" s="94">
        <v>693.45</v>
      </c>
      <c r="E35" s="93"/>
      <c r="F35" s="93"/>
      <c r="G35" s="92"/>
      <c r="H35" s="82" t="s">
        <v>7296</v>
      </c>
      <c r="I35" s="491" t="s">
        <v>7265</v>
      </c>
    </row>
    <row r="36" spans="1:9" ht="20.399999999999999" x14ac:dyDescent="0.2">
      <c r="A36" s="43" t="s">
        <v>7321</v>
      </c>
      <c r="B36" s="95" t="s">
        <v>7322</v>
      </c>
      <c r="C36" s="94">
        <v>119.1</v>
      </c>
      <c r="D36" s="94">
        <v>119.1</v>
      </c>
      <c r="E36" s="93"/>
      <c r="F36" s="93"/>
      <c r="G36" s="92"/>
      <c r="H36" s="82" t="s">
        <v>7296</v>
      </c>
      <c r="I36" s="491" t="s">
        <v>7265</v>
      </c>
    </row>
    <row r="37" spans="1:9" ht="20.399999999999999" x14ac:dyDescent="0.2">
      <c r="A37" s="43" t="s">
        <v>7323</v>
      </c>
      <c r="B37" s="95" t="s">
        <v>7324</v>
      </c>
      <c r="C37" s="94">
        <v>179.1</v>
      </c>
      <c r="D37" s="94">
        <v>179.1</v>
      </c>
      <c r="E37" s="93"/>
      <c r="F37" s="93"/>
      <c r="G37" s="92"/>
      <c r="H37" s="82" t="s">
        <v>7296</v>
      </c>
      <c r="I37" s="491" t="s">
        <v>7265</v>
      </c>
    </row>
    <row r="38" spans="1:9" ht="20.399999999999999" x14ac:dyDescent="0.2">
      <c r="A38" s="43" t="s">
        <v>7325</v>
      </c>
      <c r="B38" s="95" t="s">
        <v>7326</v>
      </c>
      <c r="C38" s="94">
        <v>215.78</v>
      </c>
      <c r="D38" s="94">
        <v>215.78</v>
      </c>
      <c r="E38" s="93"/>
      <c r="F38" s="93"/>
      <c r="G38" s="92"/>
      <c r="H38" s="82" t="s">
        <v>7296</v>
      </c>
      <c r="I38" s="491" t="s">
        <v>7265</v>
      </c>
    </row>
    <row r="39" spans="1:9" ht="20.399999999999999" x14ac:dyDescent="0.2">
      <c r="A39" s="43" t="s">
        <v>7327</v>
      </c>
      <c r="B39" s="95" t="s">
        <v>7328</v>
      </c>
      <c r="C39" s="94">
        <v>2389.04</v>
      </c>
      <c r="D39" s="94">
        <v>2389.04</v>
      </c>
      <c r="E39" s="93"/>
      <c r="F39" s="93"/>
      <c r="G39" s="92"/>
      <c r="H39" s="82" t="s">
        <v>7296</v>
      </c>
      <c r="I39" s="491" t="s">
        <v>7265</v>
      </c>
    </row>
    <row r="40" spans="1:9" ht="20.399999999999999" x14ac:dyDescent="0.2">
      <c r="A40" s="43" t="s">
        <v>7329</v>
      </c>
      <c r="B40" s="95" t="s">
        <v>7330</v>
      </c>
      <c r="C40" s="94">
        <v>1815.5</v>
      </c>
      <c r="D40" s="94">
        <v>1815.5</v>
      </c>
      <c r="E40" s="93"/>
      <c r="F40" s="93"/>
      <c r="G40" s="92"/>
      <c r="H40" s="82" t="s">
        <v>7296</v>
      </c>
      <c r="I40" s="491" t="s">
        <v>7265</v>
      </c>
    </row>
    <row r="41" spans="1:9" ht="20.399999999999999" x14ac:dyDescent="0.2">
      <c r="A41" s="43" t="s">
        <v>7331</v>
      </c>
      <c r="B41" s="95" t="s">
        <v>7332</v>
      </c>
      <c r="C41" s="94">
        <v>1528.03</v>
      </c>
      <c r="D41" s="94">
        <v>1528.03</v>
      </c>
      <c r="E41" s="93"/>
      <c r="F41" s="93"/>
      <c r="G41" s="92"/>
      <c r="H41" s="82" t="s">
        <v>7296</v>
      </c>
      <c r="I41" s="491" t="s">
        <v>7265</v>
      </c>
    </row>
    <row r="42" spans="1:9" ht="20.399999999999999" x14ac:dyDescent="0.2">
      <c r="A42" s="43" t="s">
        <v>7333</v>
      </c>
      <c r="B42" s="95" t="s">
        <v>7334</v>
      </c>
      <c r="C42" s="94">
        <v>2961.59</v>
      </c>
      <c r="D42" s="94">
        <v>2961.59</v>
      </c>
      <c r="E42" s="93"/>
      <c r="F42" s="93"/>
      <c r="G42" s="92"/>
      <c r="H42" s="82" t="s">
        <v>7296</v>
      </c>
      <c r="I42" s="491" t="s">
        <v>7265</v>
      </c>
    </row>
    <row r="43" spans="1:9" ht="20.399999999999999" x14ac:dyDescent="0.2">
      <c r="A43" s="43" t="s">
        <v>7335</v>
      </c>
      <c r="B43" s="95" t="s">
        <v>7336</v>
      </c>
      <c r="C43" s="94">
        <v>367.75</v>
      </c>
      <c r="D43" s="94">
        <v>367.75</v>
      </c>
      <c r="E43" s="93"/>
      <c r="F43" s="93"/>
      <c r="G43" s="92"/>
      <c r="H43" s="82" t="s">
        <v>7296</v>
      </c>
      <c r="I43" s="491" t="s">
        <v>7265</v>
      </c>
    </row>
    <row r="44" spans="1:9" ht="20.399999999999999" x14ac:dyDescent="0.2">
      <c r="A44" s="43" t="s">
        <v>7337</v>
      </c>
      <c r="B44" s="95" t="s">
        <v>7338</v>
      </c>
      <c r="C44" s="94">
        <v>546.04999999999995</v>
      </c>
      <c r="D44" s="94">
        <v>546.04999999999995</v>
      </c>
      <c r="E44" s="93"/>
      <c r="F44" s="93"/>
      <c r="G44" s="92"/>
      <c r="H44" s="82" t="s">
        <v>7296</v>
      </c>
      <c r="I44" s="491" t="s">
        <v>7265</v>
      </c>
    </row>
    <row r="45" spans="1:9" ht="20.399999999999999" x14ac:dyDescent="0.2">
      <c r="A45" s="43" t="s">
        <v>7339</v>
      </c>
      <c r="B45" s="95" t="s">
        <v>7340</v>
      </c>
      <c r="C45" s="94">
        <v>3015.53</v>
      </c>
      <c r="D45" s="94">
        <v>3015.53</v>
      </c>
      <c r="E45" s="93"/>
      <c r="F45" s="93"/>
      <c r="G45" s="92"/>
      <c r="H45" s="82" t="s">
        <v>7296</v>
      </c>
      <c r="I45" s="491" t="s">
        <v>7265</v>
      </c>
    </row>
    <row r="46" spans="1:9" ht="20.399999999999999" x14ac:dyDescent="0.2">
      <c r="A46" s="43" t="s">
        <v>7341</v>
      </c>
      <c r="B46" s="95" t="s">
        <v>7342</v>
      </c>
      <c r="C46" s="94">
        <v>1894.63</v>
      </c>
      <c r="D46" s="94">
        <v>1894.63</v>
      </c>
      <c r="E46" s="93"/>
      <c r="F46" s="93"/>
      <c r="G46" s="92"/>
      <c r="H46" s="82" t="s">
        <v>7296</v>
      </c>
      <c r="I46" s="491" t="s">
        <v>7265</v>
      </c>
    </row>
    <row r="47" spans="1:9" ht="20.399999999999999" x14ac:dyDescent="0.2">
      <c r="A47" s="43" t="s">
        <v>7343</v>
      </c>
      <c r="B47" s="95" t="s">
        <v>7344</v>
      </c>
      <c r="C47" s="94">
        <v>871.29</v>
      </c>
      <c r="D47" s="94">
        <v>871.29</v>
      </c>
      <c r="E47" s="93"/>
      <c r="F47" s="93"/>
      <c r="G47" s="92"/>
      <c r="H47" s="82" t="s">
        <v>7296</v>
      </c>
      <c r="I47" s="491" t="s">
        <v>7265</v>
      </c>
    </row>
    <row r="48" spans="1:9" ht="20.399999999999999" x14ac:dyDescent="0.2">
      <c r="A48" s="43" t="s">
        <v>7345</v>
      </c>
      <c r="B48" s="95" t="s">
        <v>7346</v>
      </c>
      <c r="C48" s="94">
        <v>515.61</v>
      </c>
      <c r="D48" s="94">
        <v>515.61</v>
      </c>
      <c r="E48" s="93"/>
      <c r="F48" s="93"/>
      <c r="G48" s="92"/>
      <c r="H48" s="82" t="s">
        <v>7296</v>
      </c>
      <c r="I48" s="491" t="s">
        <v>7265</v>
      </c>
    </row>
    <row r="49" spans="1:9" ht="20.399999999999999" x14ac:dyDescent="0.2">
      <c r="A49" s="43" t="s">
        <v>7347</v>
      </c>
      <c r="B49" s="95" t="s">
        <v>7348</v>
      </c>
      <c r="C49" s="94">
        <v>85.58</v>
      </c>
      <c r="D49" s="94">
        <v>85.58</v>
      </c>
      <c r="E49" s="93"/>
      <c r="F49" s="93"/>
      <c r="G49" s="92"/>
      <c r="H49" s="82" t="s">
        <v>7296</v>
      </c>
      <c r="I49" s="491" t="s">
        <v>7265</v>
      </c>
    </row>
    <row r="50" spans="1:9" ht="20.399999999999999" x14ac:dyDescent="0.2">
      <c r="A50" s="43" t="s">
        <v>7349</v>
      </c>
      <c r="B50" s="95" t="s">
        <v>7350</v>
      </c>
      <c r="C50" s="94">
        <v>719.34</v>
      </c>
      <c r="D50" s="94">
        <v>719.34</v>
      </c>
      <c r="E50" s="93"/>
      <c r="F50" s="93"/>
      <c r="G50" s="92"/>
      <c r="H50" s="82" t="s">
        <v>7296</v>
      </c>
      <c r="I50" s="491" t="s">
        <v>7265</v>
      </c>
    </row>
    <row r="51" spans="1:9" ht="20.399999999999999" x14ac:dyDescent="0.2">
      <c r="A51" s="43" t="s">
        <v>7351</v>
      </c>
      <c r="B51" s="95" t="s">
        <v>7352</v>
      </c>
      <c r="C51" s="94">
        <v>431.55</v>
      </c>
      <c r="D51" s="94">
        <v>431.55</v>
      </c>
      <c r="E51" s="93"/>
      <c r="F51" s="93"/>
      <c r="G51" s="92"/>
      <c r="H51" s="82" t="s">
        <v>7296</v>
      </c>
      <c r="I51" s="491" t="s">
        <v>7265</v>
      </c>
    </row>
    <row r="52" spans="1:9" ht="20.399999999999999" x14ac:dyDescent="0.2">
      <c r="A52" s="43" t="s">
        <v>7353</v>
      </c>
      <c r="B52" s="95" t="s">
        <v>7354</v>
      </c>
      <c r="C52" s="94">
        <v>845.91</v>
      </c>
      <c r="D52" s="94">
        <v>845.91</v>
      </c>
      <c r="E52" s="93"/>
      <c r="F52" s="93"/>
      <c r="G52" s="92"/>
      <c r="H52" s="82" t="s">
        <v>7296</v>
      </c>
      <c r="I52" s="491" t="s">
        <v>7265</v>
      </c>
    </row>
    <row r="53" spans="1:9" ht="20.399999999999999" x14ac:dyDescent="0.2">
      <c r="A53" s="43" t="s">
        <v>7355</v>
      </c>
      <c r="B53" s="95" t="s">
        <v>7356</v>
      </c>
      <c r="C53" s="94">
        <v>1051.83</v>
      </c>
      <c r="D53" s="94">
        <v>1051.83</v>
      </c>
      <c r="E53" s="93"/>
      <c r="F53" s="93"/>
      <c r="G53" s="92"/>
      <c r="H53" s="82" t="s">
        <v>7296</v>
      </c>
      <c r="I53" s="491" t="s">
        <v>7265</v>
      </c>
    </row>
    <row r="54" spans="1:9" ht="20.399999999999999" x14ac:dyDescent="0.2">
      <c r="A54" s="43" t="s">
        <v>7357</v>
      </c>
      <c r="B54" s="95" t="s">
        <v>7358</v>
      </c>
      <c r="C54" s="94">
        <v>215.78</v>
      </c>
      <c r="D54" s="94">
        <v>215.78</v>
      </c>
      <c r="E54" s="93"/>
      <c r="F54" s="93"/>
      <c r="G54" s="92"/>
      <c r="H54" s="82" t="s">
        <v>7296</v>
      </c>
      <c r="I54" s="491" t="s">
        <v>7265</v>
      </c>
    </row>
    <row r="55" spans="1:9" ht="20.399999999999999" x14ac:dyDescent="0.2">
      <c r="A55" s="43" t="s">
        <v>7359</v>
      </c>
      <c r="B55" s="95" t="s">
        <v>7360</v>
      </c>
      <c r="C55" s="94">
        <v>215.78</v>
      </c>
      <c r="D55" s="94">
        <v>215.78</v>
      </c>
      <c r="E55" s="93"/>
      <c r="F55" s="93"/>
      <c r="G55" s="92"/>
      <c r="H55" s="82" t="s">
        <v>7296</v>
      </c>
      <c r="I55" s="491" t="s">
        <v>7265</v>
      </c>
    </row>
    <row r="56" spans="1:9" ht="20.399999999999999" x14ac:dyDescent="0.2">
      <c r="A56" s="43" t="s">
        <v>7361</v>
      </c>
      <c r="B56" s="95" t="s">
        <v>7362</v>
      </c>
      <c r="C56" s="94">
        <v>1463.67</v>
      </c>
      <c r="D56" s="94">
        <v>1463.67</v>
      </c>
      <c r="E56" s="93"/>
      <c r="F56" s="93"/>
      <c r="G56" s="92"/>
      <c r="H56" s="82" t="s">
        <v>7296</v>
      </c>
      <c r="I56" s="491" t="s">
        <v>7265</v>
      </c>
    </row>
    <row r="57" spans="1:9" ht="20.399999999999999" x14ac:dyDescent="0.2">
      <c r="A57" s="43" t="s">
        <v>7363</v>
      </c>
      <c r="B57" s="95" t="s">
        <v>7364</v>
      </c>
      <c r="C57" s="94">
        <v>600</v>
      </c>
      <c r="D57" s="94">
        <v>600</v>
      </c>
      <c r="E57" s="93"/>
      <c r="F57" s="93"/>
      <c r="G57" s="92"/>
      <c r="H57" s="82" t="s">
        <v>7296</v>
      </c>
      <c r="I57" s="491" t="s">
        <v>7265</v>
      </c>
    </row>
    <row r="58" spans="1:9" ht="20.399999999999999" x14ac:dyDescent="0.2">
      <c r="A58" s="43" t="s">
        <v>7365</v>
      </c>
      <c r="B58" s="95" t="s">
        <v>7366</v>
      </c>
      <c r="C58" s="94">
        <v>600</v>
      </c>
      <c r="D58" s="94">
        <v>600</v>
      </c>
      <c r="E58" s="93"/>
      <c r="F58" s="93"/>
      <c r="G58" s="92"/>
      <c r="H58" s="82" t="s">
        <v>7296</v>
      </c>
      <c r="I58" s="491" t="s">
        <v>7265</v>
      </c>
    </row>
    <row r="59" spans="1:9" ht="20.399999999999999" x14ac:dyDescent="0.2">
      <c r="A59" s="43" t="s">
        <v>7367</v>
      </c>
      <c r="B59" s="95" t="s">
        <v>7368</v>
      </c>
      <c r="C59" s="94">
        <v>600</v>
      </c>
      <c r="D59" s="94">
        <v>600</v>
      </c>
      <c r="E59" s="93"/>
      <c r="F59" s="93"/>
      <c r="G59" s="92"/>
      <c r="H59" s="82" t="s">
        <v>7296</v>
      </c>
      <c r="I59" s="491" t="s">
        <v>7265</v>
      </c>
    </row>
    <row r="60" spans="1:9" ht="20.399999999999999" x14ac:dyDescent="0.2">
      <c r="A60" s="43" t="s">
        <v>7369</v>
      </c>
      <c r="B60" s="95" t="s">
        <v>7370</v>
      </c>
      <c r="C60" s="94">
        <v>1089.28</v>
      </c>
      <c r="D60" s="94">
        <v>1089.28</v>
      </c>
      <c r="E60" s="93"/>
      <c r="F60" s="93"/>
      <c r="G60" s="92"/>
      <c r="H60" s="82" t="s">
        <v>7296</v>
      </c>
      <c r="I60" s="491" t="s">
        <v>7265</v>
      </c>
    </row>
    <row r="61" spans="1:9" ht="20.399999999999999" x14ac:dyDescent="0.2">
      <c r="A61" s="43" t="s">
        <v>7371</v>
      </c>
      <c r="B61" s="95" t="s">
        <v>7372</v>
      </c>
      <c r="C61" s="94">
        <v>56.25</v>
      </c>
      <c r="D61" s="94">
        <v>56.25</v>
      </c>
      <c r="E61" s="93"/>
      <c r="F61" s="93"/>
      <c r="G61" s="92"/>
      <c r="H61" s="82" t="s">
        <v>7296</v>
      </c>
      <c r="I61" s="491" t="s">
        <v>7265</v>
      </c>
    </row>
    <row r="62" spans="1:9" ht="20.399999999999999" x14ac:dyDescent="0.2">
      <c r="A62" s="43" t="s">
        <v>7373</v>
      </c>
      <c r="B62" s="95" t="s">
        <v>7374</v>
      </c>
      <c r="C62" s="94">
        <v>973</v>
      </c>
      <c r="D62" s="94">
        <v>973</v>
      </c>
      <c r="E62" s="93"/>
      <c r="F62" s="93"/>
      <c r="G62" s="92"/>
      <c r="H62" s="82" t="s">
        <v>7296</v>
      </c>
      <c r="I62" s="491" t="s">
        <v>7265</v>
      </c>
    </row>
    <row r="63" spans="1:9" ht="20.399999999999999" x14ac:dyDescent="0.2">
      <c r="A63" s="43" t="s">
        <v>7375</v>
      </c>
      <c r="B63" s="95" t="s">
        <v>7376</v>
      </c>
      <c r="C63" s="94">
        <v>600</v>
      </c>
      <c r="D63" s="94">
        <v>600</v>
      </c>
      <c r="E63" s="93"/>
      <c r="F63" s="93"/>
      <c r="G63" s="92"/>
      <c r="H63" s="82" t="s">
        <v>7296</v>
      </c>
      <c r="I63" s="491" t="s">
        <v>7265</v>
      </c>
    </row>
    <row r="64" spans="1:9" ht="20.399999999999999" x14ac:dyDescent="0.2">
      <c r="A64" s="43" t="s">
        <v>7377</v>
      </c>
      <c r="B64" s="95" t="s">
        <v>7290</v>
      </c>
      <c r="C64" s="94">
        <v>0.06</v>
      </c>
      <c r="D64" s="94">
        <v>0.06</v>
      </c>
      <c r="E64" s="93"/>
      <c r="F64" s="93"/>
      <c r="G64" s="92"/>
      <c r="H64" s="82" t="s">
        <v>7296</v>
      </c>
      <c r="I64" s="491" t="s">
        <v>7265</v>
      </c>
    </row>
    <row r="65" spans="1:9" ht="20.399999999999999" x14ac:dyDescent="0.2">
      <c r="A65" s="43" t="s">
        <v>7378</v>
      </c>
      <c r="B65" s="95" t="s">
        <v>7379</v>
      </c>
      <c r="C65" s="94">
        <v>4018.28</v>
      </c>
      <c r="D65" s="94">
        <v>4018.28</v>
      </c>
      <c r="E65" s="93"/>
      <c r="F65" s="93"/>
      <c r="G65" s="92"/>
      <c r="H65" s="82" t="s">
        <v>7296</v>
      </c>
      <c r="I65" s="491" t="s">
        <v>7265</v>
      </c>
    </row>
    <row r="66" spans="1:9" x14ac:dyDescent="0.2">
      <c r="A66" s="63"/>
      <c r="B66" s="63" t="s">
        <v>249</v>
      </c>
      <c r="C66" s="62">
        <f>SUM(C8:C65)</f>
        <v>447421.10000000015</v>
      </c>
      <c r="D66" s="62">
        <f>SUM(D8:D65)</f>
        <v>331254.20000000013</v>
      </c>
      <c r="E66" s="62">
        <f>SUM(E8:E65)</f>
        <v>116166.9</v>
      </c>
      <c r="F66" s="62">
        <f>SUM(F8:F65)</f>
        <v>0</v>
      </c>
      <c r="G66" s="62">
        <f>SUM(G8:G65)</f>
        <v>0</v>
      </c>
      <c r="H66" s="51"/>
      <c r="I66" s="51"/>
    </row>
    <row r="67" spans="1:9" x14ac:dyDescent="0.2">
      <c r="A67" s="37"/>
      <c r="B67" s="37"/>
      <c r="C67" s="36"/>
      <c r="D67" s="36"/>
      <c r="E67" s="36"/>
      <c r="F67" s="36"/>
      <c r="G67" s="36"/>
      <c r="H67" s="37"/>
      <c r="I67" s="37"/>
    </row>
    <row r="68" spans="1:9" x14ac:dyDescent="0.2">
      <c r="A68" s="37"/>
      <c r="B68" s="37"/>
      <c r="C68" s="36"/>
      <c r="D68" s="36"/>
      <c r="E68" s="36"/>
      <c r="F68" s="36"/>
      <c r="G68" s="36"/>
      <c r="H68" s="37"/>
      <c r="I68" s="37"/>
    </row>
    <row r="69" spans="1:9" ht="11.25" customHeight="1" x14ac:dyDescent="0.2">
      <c r="A69" s="35" t="s">
        <v>248</v>
      </c>
      <c r="B69" s="34"/>
      <c r="E69" s="87"/>
      <c r="F69" s="87"/>
      <c r="I69" s="89" t="s">
        <v>233</v>
      </c>
    </row>
    <row r="70" spans="1:9" x14ac:dyDescent="0.2">
      <c r="A70" s="88"/>
      <c r="B70" s="88"/>
      <c r="C70" s="87"/>
      <c r="D70" s="87"/>
      <c r="E70" s="87"/>
      <c r="F70" s="87"/>
    </row>
    <row r="71" spans="1:9" ht="15" customHeight="1" x14ac:dyDescent="0.2">
      <c r="A71" s="30" t="s">
        <v>102</v>
      </c>
      <c r="B71" s="29" t="s">
        <v>101</v>
      </c>
      <c r="C71" s="86" t="s">
        <v>232</v>
      </c>
      <c r="D71" s="86" t="s">
        <v>231</v>
      </c>
      <c r="E71" s="86" t="s">
        <v>230</v>
      </c>
      <c r="F71" s="86" t="s">
        <v>229</v>
      </c>
      <c r="G71" s="85" t="s">
        <v>228</v>
      </c>
      <c r="H71" s="29" t="s">
        <v>227</v>
      </c>
      <c r="I71" s="29" t="s">
        <v>226</v>
      </c>
    </row>
    <row r="72" spans="1:9" x14ac:dyDescent="0.2">
      <c r="A72" s="25"/>
      <c r="B72" s="1225" t="s">
        <v>13593</v>
      </c>
      <c r="C72" s="24"/>
      <c r="D72" s="83"/>
      <c r="E72" s="83"/>
      <c r="F72" s="83"/>
      <c r="G72" s="83"/>
      <c r="H72" s="82"/>
      <c r="I72" s="82"/>
    </row>
    <row r="73" spans="1:9" x14ac:dyDescent="0.2">
      <c r="A73" s="81"/>
      <c r="B73" s="81" t="s">
        <v>247</v>
      </c>
      <c r="C73" s="51">
        <f>SUM(C72:C72)</f>
        <v>0</v>
      </c>
      <c r="D73" s="51">
        <f>SUM(D72:D72)</f>
        <v>0</v>
      </c>
      <c r="E73" s="51">
        <f>SUM(E72:E72)</f>
        <v>0</v>
      </c>
      <c r="F73" s="51">
        <f>SUM(F72:F72)</f>
        <v>0</v>
      </c>
      <c r="G73" s="51">
        <f>SUM(G72:G72)</f>
        <v>0</v>
      </c>
      <c r="H73" s="51"/>
      <c r="I73" s="51"/>
    </row>
    <row r="76" spans="1:9" x14ac:dyDescent="0.2">
      <c r="A76" s="35" t="s">
        <v>246</v>
      </c>
      <c r="B76" s="34"/>
      <c r="E76" s="87"/>
      <c r="F76" s="87"/>
      <c r="I76" s="89" t="s">
        <v>233</v>
      </c>
    </row>
    <row r="77" spans="1:9" x14ac:dyDescent="0.2">
      <c r="A77" s="88"/>
      <c r="B77" s="88"/>
      <c r="C77" s="87"/>
      <c r="D77" s="87"/>
      <c r="E77" s="87"/>
      <c r="F77" s="87"/>
    </row>
    <row r="78" spans="1:9" x14ac:dyDescent="0.2">
      <c r="A78" s="30" t="s">
        <v>102</v>
      </c>
      <c r="B78" s="29" t="s">
        <v>101</v>
      </c>
      <c r="C78" s="86" t="s">
        <v>232</v>
      </c>
      <c r="D78" s="86" t="s">
        <v>231</v>
      </c>
      <c r="E78" s="86" t="s">
        <v>230</v>
      </c>
      <c r="F78" s="86" t="s">
        <v>229</v>
      </c>
      <c r="G78" s="85" t="s">
        <v>228</v>
      </c>
      <c r="H78" s="29" t="s">
        <v>227</v>
      </c>
      <c r="I78" s="29" t="s">
        <v>226</v>
      </c>
    </row>
    <row r="79" spans="1:9" x14ac:dyDescent="0.2">
      <c r="A79" s="25"/>
      <c r="B79" s="1225" t="s">
        <v>13593</v>
      </c>
      <c r="C79" s="24"/>
      <c r="D79" s="83"/>
      <c r="E79" s="83"/>
      <c r="F79" s="83"/>
      <c r="G79" s="83"/>
      <c r="H79" s="82"/>
      <c r="I79" s="82"/>
    </row>
    <row r="80" spans="1:9" x14ac:dyDescent="0.2">
      <c r="A80" s="81"/>
      <c r="B80" s="81" t="s">
        <v>245</v>
      </c>
      <c r="C80" s="51">
        <f>SUM(C79:C79)</f>
        <v>0</v>
      </c>
      <c r="D80" s="51">
        <f>SUM(D79:D79)</f>
        <v>0</v>
      </c>
      <c r="E80" s="51">
        <f>SUM(E79:E79)</f>
        <v>0</v>
      </c>
      <c r="F80" s="51">
        <f>SUM(F79:F79)</f>
        <v>0</v>
      </c>
      <c r="G80" s="51">
        <f>SUM(G79:G79)</f>
        <v>0</v>
      </c>
      <c r="H80" s="51"/>
      <c r="I80" s="51"/>
    </row>
    <row r="83" spans="1:9" x14ac:dyDescent="0.2">
      <c r="A83" s="35" t="s">
        <v>244</v>
      </c>
      <c r="B83" s="34"/>
      <c r="E83" s="87"/>
      <c r="F83" s="87"/>
      <c r="I83" s="89" t="s">
        <v>233</v>
      </c>
    </row>
    <row r="84" spans="1:9" x14ac:dyDescent="0.2">
      <c r="A84" s="88"/>
      <c r="B84" s="88"/>
      <c r="C84" s="87"/>
      <c r="D84" s="87"/>
      <c r="E84" s="87"/>
      <c r="F84" s="87"/>
    </row>
    <row r="85" spans="1:9" x14ac:dyDescent="0.2">
      <c r="A85" s="30" t="s">
        <v>102</v>
      </c>
      <c r="B85" s="29" t="s">
        <v>101</v>
      </c>
      <c r="C85" s="86" t="s">
        <v>232</v>
      </c>
      <c r="D85" s="86" t="s">
        <v>231</v>
      </c>
      <c r="E85" s="86" t="s">
        <v>230</v>
      </c>
      <c r="F85" s="86" t="s">
        <v>229</v>
      </c>
      <c r="G85" s="85" t="s">
        <v>228</v>
      </c>
      <c r="H85" s="29" t="s">
        <v>227</v>
      </c>
      <c r="I85" s="29" t="s">
        <v>226</v>
      </c>
    </row>
    <row r="86" spans="1:9" x14ac:dyDescent="0.2">
      <c r="A86" s="25"/>
      <c r="B86" s="1225" t="s">
        <v>13593</v>
      </c>
      <c r="C86" s="24"/>
      <c r="D86" s="83"/>
      <c r="E86" s="83"/>
      <c r="F86" s="83"/>
      <c r="G86" s="83"/>
      <c r="H86" s="82"/>
      <c r="I86" s="82"/>
    </row>
    <row r="87" spans="1:9" x14ac:dyDescent="0.2">
      <c r="A87" s="81"/>
      <c r="B87" s="81" t="s">
        <v>243</v>
      </c>
      <c r="C87" s="51">
        <f>SUM(C86:C86)</f>
        <v>0</v>
      </c>
      <c r="D87" s="51">
        <f>SUM(D86:D86)</f>
        <v>0</v>
      </c>
      <c r="E87" s="51">
        <f>SUM(E86:E86)</f>
        <v>0</v>
      </c>
      <c r="F87" s="51">
        <f>SUM(F86:F86)</f>
        <v>0</v>
      </c>
      <c r="G87" s="51">
        <f>SUM(G86:G86)</f>
        <v>0</v>
      </c>
      <c r="H87" s="51"/>
      <c r="I87" s="51"/>
    </row>
    <row r="90" spans="1:9" x14ac:dyDescent="0.2">
      <c r="A90" s="35" t="s">
        <v>242</v>
      </c>
      <c r="B90" s="34"/>
      <c r="C90" s="87"/>
      <c r="D90" s="87"/>
      <c r="E90" s="87"/>
      <c r="F90" s="87"/>
    </row>
    <row r="91" spans="1:9" x14ac:dyDescent="0.2">
      <c r="A91" s="88"/>
      <c r="B91" s="88"/>
      <c r="C91" s="87"/>
      <c r="D91" s="87"/>
      <c r="E91" s="87"/>
      <c r="F91" s="87"/>
    </row>
    <row r="92" spans="1:9" x14ac:dyDescent="0.2">
      <c r="A92" s="30" t="s">
        <v>102</v>
      </c>
      <c r="B92" s="29" t="s">
        <v>101</v>
      </c>
      <c r="C92" s="86" t="s">
        <v>232</v>
      </c>
      <c r="D92" s="86" t="s">
        <v>231</v>
      </c>
      <c r="E92" s="86" t="s">
        <v>230</v>
      </c>
      <c r="F92" s="86" t="s">
        <v>229</v>
      </c>
      <c r="G92" s="85" t="s">
        <v>228</v>
      </c>
      <c r="H92" s="29" t="s">
        <v>227</v>
      </c>
      <c r="I92" s="29" t="s">
        <v>226</v>
      </c>
    </row>
    <row r="93" spans="1:9" x14ac:dyDescent="0.2">
      <c r="A93" s="492" t="s">
        <v>7380</v>
      </c>
      <c r="B93" s="492" t="s">
        <v>7381</v>
      </c>
      <c r="C93" s="65">
        <v>13357</v>
      </c>
      <c r="D93" s="65"/>
      <c r="E93" s="65"/>
      <c r="F93" s="65">
        <v>13357</v>
      </c>
      <c r="G93" s="83"/>
      <c r="H93" s="56" t="s">
        <v>7382</v>
      </c>
      <c r="I93" s="493" t="s">
        <v>7383</v>
      </c>
    </row>
    <row r="94" spans="1:9" ht="30.6" x14ac:dyDescent="0.2">
      <c r="A94" s="492" t="s">
        <v>7384</v>
      </c>
      <c r="B94" s="492" t="s">
        <v>7385</v>
      </c>
      <c r="C94" s="65">
        <v>404624</v>
      </c>
      <c r="D94" s="65"/>
      <c r="E94" s="65"/>
      <c r="F94" s="65">
        <v>404624</v>
      </c>
      <c r="G94" s="83"/>
      <c r="H94" s="56" t="s">
        <v>7386</v>
      </c>
      <c r="I94" s="493" t="s">
        <v>7383</v>
      </c>
    </row>
    <row r="95" spans="1:9" x14ac:dyDescent="0.2">
      <c r="A95" s="492" t="s">
        <v>7387</v>
      </c>
      <c r="B95" s="492" t="s">
        <v>7388</v>
      </c>
      <c r="C95" s="65">
        <v>10000</v>
      </c>
      <c r="D95" s="65"/>
      <c r="E95" s="65"/>
      <c r="F95" s="65">
        <v>10000</v>
      </c>
      <c r="G95" s="83"/>
      <c r="H95" s="56" t="s">
        <v>7382</v>
      </c>
      <c r="I95" s="493" t="s">
        <v>7383</v>
      </c>
    </row>
    <row r="96" spans="1:9" x14ac:dyDescent="0.2">
      <c r="A96" s="492" t="s">
        <v>7389</v>
      </c>
      <c r="B96" s="492" t="s">
        <v>7390</v>
      </c>
      <c r="C96" s="65">
        <v>4280</v>
      </c>
      <c r="D96" s="65"/>
      <c r="E96" s="65"/>
      <c r="F96" s="65">
        <v>4280</v>
      </c>
      <c r="G96" s="83"/>
      <c r="H96" s="56" t="s">
        <v>7382</v>
      </c>
      <c r="I96" s="493" t="s">
        <v>7383</v>
      </c>
    </row>
    <row r="97" spans="1:9" x14ac:dyDescent="0.2">
      <c r="A97" s="492" t="s">
        <v>7391</v>
      </c>
      <c r="B97" s="492" t="s">
        <v>7370</v>
      </c>
      <c r="C97" s="65">
        <v>1911.78</v>
      </c>
      <c r="D97" s="65"/>
      <c r="E97" s="65"/>
      <c r="F97" s="65">
        <v>1911.78</v>
      </c>
      <c r="G97" s="83"/>
      <c r="H97" s="56" t="s">
        <v>7382</v>
      </c>
      <c r="I97" s="493" t="s">
        <v>7383</v>
      </c>
    </row>
    <row r="98" spans="1:9" x14ac:dyDescent="0.2">
      <c r="A98" s="492" t="s">
        <v>7392</v>
      </c>
      <c r="B98" s="492" t="s">
        <v>7393</v>
      </c>
      <c r="C98" s="65">
        <v>2900</v>
      </c>
      <c r="D98" s="65"/>
      <c r="E98" s="65"/>
      <c r="F98" s="65">
        <v>2900</v>
      </c>
      <c r="G98" s="83"/>
      <c r="H98" s="56" t="s">
        <v>7382</v>
      </c>
      <c r="I98" s="493" t="s">
        <v>7383</v>
      </c>
    </row>
    <row r="99" spans="1:9" x14ac:dyDescent="0.2">
      <c r="A99" s="492" t="s">
        <v>7394</v>
      </c>
      <c r="B99" s="492" t="s">
        <v>7395</v>
      </c>
      <c r="C99" s="65">
        <v>22348.560000000001</v>
      </c>
      <c r="D99" s="65"/>
      <c r="E99" s="65"/>
      <c r="F99" s="65">
        <v>22348.560000000001</v>
      </c>
      <c r="G99" s="83"/>
      <c r="H99" s="56" t="s">
        <v>7382</v>
      </c>
      <c r="I99" s="493" t="s">
        <v>7383</v>
      </c>
    </row>
    <row r="100" spans="1:9" x14ac:dyDescent="0.2">
      <c r="A100" s="492" t="s">
        <v>7396</v>
      </c>
      <c r="B100" s="492" t="s">
        <v>7397</v>
      </c>
      <c r="C100" s="65">
        <v>5916</v>
      </c>
      <c r="D100" s="65"/>
      <c r="E100" s="65"/>
      <c r="F100" s="65">
        <v>5916</v>
      </c>
      <c r="G100" s="83"/>
      <c r="H100" s="56" t="s">
        <v>7382</v>
      </c>
      <c r="I100" s="493" t="s">
        <v>7383</v>
      </c>
    </row>
    <row r="101" spans="1:9" x14ac:dyDescent="0.2">
      <c r="A101" s="492" t="s">
        <v>7398</v>
      </c>
      <c r="B101" s="492" t="s">
        <v>7399</v>
      </c>
      <c r="C101" s="65">
        <v>4862</v>
      </c>
      <c r="D101" s="65"/>
      <c r="E101" s="65"/>
      <c r="F101" s="65">
        <v>4862</v>
      </c>
      <c r="G101" s="83"/>
      <c r="H101" s="56" t="s">
        <v>7382</v>
      </c>
      <c r="I101" s="493" t="s">
        <v>7383</v>
      </c>
    </row>
    <row r="102" spans="1:9" x14ac:dyDescent="0.2">
      <c r="A102" s="492" t="s">
        <v>7400</v>
      </c>
      <c r="B102" s="492" t="s">
        <v>7401</v>
      </c>
      <c r="C102" s="65">
        <v>13920</v>
      </c>
      <c r="D102" s="65"/>
      <c r="E102" s="65"/>
      <c r="F102" s="65">
        <v>13920</v>
      </c>
      <c r="G102" s="83"/>
      <c r="H102" s="56" t="s">
        <v>7382</v>
      </c>
      <c r="I102" s="493" t="s">
        <v>7383</v>
      </c>
    </row>
    <row r="103" spans="1:9" x14ac:dyDescent="0.2">
      <c r="A103" s="492" t="s">
        <v>7402</v>
      </c>
      <c r="B103" s="492" t="s">
        <v>7403</v>
      </c>
      <c r="C103" s="65">
        <v>2320</v>
      </c>
      <c r="D103" s="65"/>
      <c r="E103" s="65"/>
      <c r="F103" s="65">
        <v>2320</v>
      </c>
      <c r="G103" s="83"/>
      <c r="H103" s="56" t="s">
        <v>7382</v>
      </c>
      <c r="I103" s="493" t="s">
        <v>7383</v>
      </c>
    </row>
    <row r="104" spans="1:9" x14ac:dyDescent="0.2">
      <c r="A104" s="492" t="s">
        <v>7404</v>
      </c>
      <c r="B104" s="492" t="s">
        <v>7405</v>
      </c>
      <c r="C104" s="65">
        <v>8121.66</v>
      </c>
      <c r="D104" s="65"/>
      <c r="E104" s="65"/>
      <c r="F104" s="65">
        <v>8121.66</v>
      </c>
      <c r="G104" s="83"/>
      <c r="H104" s="56" t="s">
        <v>7382</v>
      </c>
      <c r="I104" s="493" t="s">
        <v>7383</v>
      </c>
    </row>
    <row r="105" spans="1:9" x14ac:dyDescent="0.2">
      <c r="A105" s="492" t="s">
        <v>7406</v>
      </c>
      <c r="B105" s="492" t="s">
        <v>7376</v>
      </c>
      <c r="C105" s="65">
        <v>2320</v>
      </c>
      <c r="D105" s="65"/>
      <c r="E105" s="65"/>
      <c r="F105" s="65">
        <v>2320</v>
      </c>
      <c r="G105" s="83"/>
      <c r="H105" s="56" t="s">
        <v>7382</v>
      </c>
      <c r="I105" s="493" t="s">
        <v>7383</v>
      </c>
    </row>
    <row r="106" spans="1:9" x14ac:dyDescent="0.2">
      <c r="A106" s="492" t="s">
        <v>7407</v>
      </c>
      <c r="B106" s="492" t="s">
        <v>7408</v>
      </c>
      <c r="C106" s="65">
        <v>5800</v>
      </c>
      <c r="D106" s="65"/>
      <c r="E106" s="65"/>
      <c r="F106" s="65">
        <v>5800</v>
      </c>
      <c r="G106" s="83"/>
      <c r="H106" s="56" t="s">
        <v>7382</v>
      </c>
      <c r="I106" s="493" t="s">
        <v>7383</v>
      </c>
    </row>
    <row r="107" spans="1:9" x14ac:dyDescent="0.2">
      <c r="A107" s="492" t="s">
        <v>7409</v>
      </c>
      <c r="B107" s="492" t="s">
        <v>7410</v>
      </c>
      <c r="C107" s="65">
        <v>29722</v>
      </c>
      <c r="D107" s="65"/>
      <c r="E107" s="65"/>
      <c r="F107" s="65">
        <v>29722</v>
      </c>
      <c r="G107" s="83"/>
      <c r="H107" s="56" t="s">
        <v>7382</v>
      </c>
      <c r="I107" s="493" t="s">
        <v>7383</v>
      </c>
    </row>
    <row r="108" spans="1:9" x14ac:dyDescent="0.2">
      <c r="A108" s="492" t="s">
        <v>7411</v>
      </c>
      <c r="B108" s="492" t="s">
        <v>7412</v>
      </c>
      <c r="C108" s="65">
        <v>5200</v>
      </c>
      <c r="D108" s="65"/>
      <c r="E108" s="65"/>
      <c r="F108" s="65">
        <v>5200</v>
      </c>
      <c r="G108" s="83"/>
      <c r="H108" s="56" t="s">
        <v>7382</v>
      </c>
      <c r="I108" s="493" t="s">
        <v>7383</v>
      </c>
    </row>
    <row r="109" spans="1:9" x14ac:dyDescent="0.2">
      <c r="A109" s="492" t="s">
        <v>7413</v>
      </c>
      <c r="B109" s="492" t="s">
        <v>7414</v>
      </c>
      <c r="C109" s="65">
        <v>21231.48</v>
      </c>
      <c r="D109" s="65"/>
      <c r="E109" s="65"/>
      <c r="F109" s="65">
        <v>21231.48</v>
      </c>
      <c r="G109" s="83"/>
      <c r="H109" s="56" t="s">
        <v>7382</v>
      </c>
      <c r="I109" s="493" t="s">
        <v>7383</v>
      </c>
    </row>
    <row r="110" spans="1:9" x14ac:dyDescent="0.2">
      <c r="A110" s="492" t="s">
        <v>7415</v>
      </c>
      <c r="B110" s="492" t="s">
        <v>7416</v>
      </c>
      <c r="C110" s="65">
        <v>2309.21</v>
      </c>
      <c r="D110" s="65"/>
      <c r="E110" s="65"/>
      <c r="F110" s="65">
        <v>2309.21</v>
      </c>
      <c r="G110" s="83"/>
      <c r="H110" s="56" t="s">
        <v>7382</v>
      </c>
      <c r="I110" s="493" t="s">
        <v>7383</v>
      </c>
    </row>
    <row r="111" spans="1:9" x14ac:dyDescent="0.2">
      <c r="A111" s="492" t="s">
        <v>7417</v>
      </c>
      <c r="B111" s="492" t="s">
        <v>7418</v>
      </c>
      <c r="C111" s="65">
        <v>6375.03</v>
      </c>
      <c r="D111" s="65"/>
      <c r="E111" s="65"/>
      <c r="F111" s="65">
        <v>6375.03</v>
      </c>
      <c r="G111" s="83"/>
      <c r="H111" s="56" t="s">
        <v>7382</v>
      </c>
      <c r="I111" s="493" t="s">
        <v>7383</v>
      </c>
    </row>
    <row r="112" spans="1:9" x14ac:dyDescent="0.2">
      <c r="A112" s="492" t="s">
        <v>7419</v>
      </c>
      <c r="B112" s="492" t="s">
        <v>7324</v>
      </c>
      <c r="C112" s="65">
        <v>20.9</v>
      </c>
      <c r="D112" s="65"/>
      <c r="E112" s="65"/>
      <c r="F112" s="65">
        <v>20.9</v>
      </c>
      <c r="G112" s="83"/>
      <c r="H112" s="56" t="s">
        <v>7382</v>
      </c>
      <c r="I112" s="493" t="s">
        <v>7383</v>
      </c>
    </row>
    <row r="113" spans="1:9" x14ac:dyDescent="0.2">
      <c r="A113" s="492" t="s">
        <v>7420</v>
      </c>
      <c r="B113" s="492" t="s">
        <v>7421</v>
      </c>
      <c r="C113" s="65">
        <v>4000</v>
      </c>
      <c r="D113" s="65"/>
      <c r="E113" s="65"/>
      <c r="F113" s="65">
        <v>4000</v>
      </c>
      <c r="G113" s="83"/>
      <c r="H113" s="56" t="s">
        <v>7382</v>
      </c>
      <c r="I113" s="493" t="s">
        <v>7383</v>
      </c>
    </row>
    <row r="114" spans="1:9" x14ac:dyDescent="0.2">
      <c r="A114" s="492" t="s">
        <v>7422</v>
      </c>
      <c r="B114" s="492" t="s">
        <v>7423</v>
      </c>
      <c r="C114" s="65">
        <v>372.7</v>
      </c>
      <c r="D114" s="65"/>
      <c r="E114" s="65"/>
      <c r="F114" s="65">
        <v>372.7</v>
      </c>
      <c r="G114" s="83"/>
      <c r="H114" s="56" t="s">
        <v>7382</v>
      </c>
      <c r="I114" s="493" t="s">
        <v>7383</v>
      </c>
    </row>
    <row r="115" spans="1:9" x14ac:dyDescent="0.2">
      <c r="A115" s="492" t="s">
        <v>7424</v>
      </c>
      <c r="B115" s="492" t="s">
        <v>7425</v>
      </c>
      <c r="C115" s="65">
        <v>518.75</v>
      </c>
      <c r="D115" s="65"/>
      <c r="E115" s="65"/>
      <c r="F115" s="65">
        <v>518.75</v>
      </c>
      <c r="G115" s="83"/>
      <c r="H115" s="56" t="s">
        <v>7382</v>
      </c>
      <c r="I115" s="493" t="s">
        <v>7383</v>
      </c>
    </row>
    <row r="116" spans="1:9" x14ac:dyDescent="0.2">
      <c r="A116" s="492" t="s">
        <v>7426</v>
      </c>
      <c r="B116" s="492" t="s">
        <v>7427</v>
      </c>
      <c r="C116" s="65">
        <v>180</v>
      </c>
      <c r="D116" s="65"/>
      <c r="E116" s="65"/>
      <c r="F116" s="65">
        <v>180</v>
      </c>
      <c r="G116" s="83"/>
      <c r="H116" s="56" t="s">
        <v>7382</v>
      </c>
      <c r="I116" s="493" t="s">
        <v>7383</v>
      </c>
    </row>
    <row r="117" spans="1:9" x14ac:dyDescent="0.2">
      <c r="A117" s="492" t="s">
        <v>7428</v>
      </c>
      <c r="B117" s="492" t="s">
        <v>7429</v>
      </c>
      <c r="C117" s="65">
        <v>3480</v>
      </c>
      <c r="D117" s="65"/>
      <c r="E117" s="65"/>
      <c r="F117" s="65">
        <v>3480</v>
      </c>
      <c r="G117" s="83"/>
      <c r="H117" s="56" t="s">
        <v>7382</v>
      </c>
      <c r="I117" s="493" t="s">
        <v>7383</v>
      </c>
    </row>
    <row r="118" spans="1:9" x14ac:dyDescent="0.2">
      <c r="A118" s="492" t="s">
        <v>7430</v>
      </c>
      <c r="B118" s="25" t="s">
        <v>7431</v>
      </c>
      <c r="C118" s="24">
        <v>9000.01</v>
      </c>
      <c r="D118" s="24"/>
      <c r="E118" s="24"/>
      <c r="F118" s="24">
        <v>9000.01</v>
      </c>
      <c r="G118" s="83"/>
      <c r="H118" s="56" t="s">
        <v>7382</v>
      </c>
      <c r="I118" s="493" t="s">
        <v>7383</v>
      </c>
    </row>
    <row r="119" spans="1:9" x14ac:dyDescent="0.2">
      <c r="A119" s="492" t="s">
        <v>7432</v>
      </c>
      <c r="B119" s="25" t="s">
        <v>7433</v>
      </c>
      <c r="C119" s="24">
        <v>620.88</v>
      </c>
      <c r="D119" s="24"/>
      <c r="E119" s="24"/>
      <c r="F119" s="24">
        <v>620.88</v>
      </c>
      <c r="G119" s="83"/>
      <c r="H119" s="56" t="s">
        <v>7382</v>
      </c>
      <c r="I119" s="493" t="s">
        <v>7383</v>
      </c>
    </row>
    <row r="120" spans="1:9" x14ac:dyDescent="0.2">
      <c r="A120" s="492" t="s">
        <v>7434</v>
      </c>
      <c r="B120" s="25" t="s">
        <v>7435</v>
      </c>
      <c r="C120" s="24">
        <v>3480</v>
      </c>
      <c r="D120" s="24"/>
      <c r="E120" s="24"/>
      <c r="F120" s="24">
        <v>3480</v>
      </c>
      <c r="G120" s="83"/>
      <c r="H120" s="56" t="s">
        <v>7382</v>
      </c>
      <c r="I120" s="493" t="s">
        <v>7383</v>
      </c>
    </row>
    <row r="121" spans="1:9" x14ac:dyDescent="0.2">
      <c r="A121" s="492" t="s">
        <v>7436</v>
      </c>
      <c r="B121" s="25" t="s">
        <v>7437</v>
      </c>
      <c r="C121" s="24">
        <v>50</v>
      </c>
      <c r="D121" s="83"/>
      <c r="E121" s="83"/>
      <c r="F121" s="24">
        <v>50</v>
      </c>
      <c r="G121" s="83"/>
      <c r="H121" s="56" t="s">
        <v>7382</v>
      </c>
      <c r="I121" s="493" t="s">
        <v>7383</v>
      </c>
    </row>
    <row r="122" spans="1:9" x14ac:dyDescent="0.2">
      <c r="A122" s="492" t="s">
        <v>7438</v>
      </c>
      <c r="B122" s="25" t="s">
        <v>7439</v>
      </c>
      <c r="C122" s="24">
        <v>80.55</v>
      </c>
      <c r="D122" s="83"/>
      <c r="E122" s="83"/>
      <c r="F122" s="24">
        <v>80.55</v>
      </c>
      <c r="G122" s="83"/>
      <c r="H122" s="56" t="s">
        <v>7382</v>
      </c>
      <c r="I122" s="493" t="s">
        <v>7383</v>
      </c>
    </row>
    <row r="123" spans="1:9" x14ac:dyDescent="0.2">
      <c r="A123" s="494" t="s">
        <v>7440</v>
      </c>
      <c r="B123" s="25" t="s">
        <v>7441</v>
      </c>
      <c r="C123" s="24">
        <v>90</v>
      </c>
      <c r="D123" s="83"/>
      <c r="E123" s="83"/>
      <c r="F123" s="24">
        <v>90</v>
      </c>
      <c r="G123" s="83"/>
      <c r="H123" s="56" t="s">
        <v>7382</v>
      </c>
      <c r="I123" s="493" t="s">
        <v>7383</v>
      </c>
    </row>
    <row r="124" spans="1:9" x14ac:dyDescent="0.2">
      <c r="A124" s="495" t="s">
        <v>7442</v>
      </c>
      <c r="B124" s="25" t="s">
        <v>7372</v>
      </c>
      <c r="C124" s="436">
        <v>56.25</v>
      </c>
      <c r="D124" s="83"/>
      <c r="E124" s="83"/>
      <c r="F124" s="436">
        <v>56.25</v>
      </c>
      <c r="G124" s="83"/>
      <c r="H124" s="56" t="s">
        <v>7382</v>
      </c>
      <c r="I124" s="493" t="s">
        <v>7383</v>
      </c>
    </row>
    <row r="125" spans="1:9" x14ac:dyDescent="0.2">
      <c r="A125" s="495" t="s">
        <v>7443</v>
      </c>
      <c r="B125" s="83" t="s">
        <v>7444</v>
      </c>
      <c r="C125" s="83">
        <v>63.75</v>
      </c>
      <c r="D125" s="83"/>
      <c r="E125" s="83"/>
      <c r="F125" s="83">
        <v>63.75</v>
      </c>
      <c r="G125" s="83"/>
      <c r="H125" s="56" t="s">
        <v>7382</v>
      </c>
      <c r="I125" s="493" t="s">
        <v>7383</v>
      </c>
    </row>
    <row r="126" spans="1:9" x14ac:dyDescent="0.2">
      <c r="A126" s="495" t="s">
        <v>7445</v>
      </c>
      <c r="B126" s="83" t="s">
        <v>7446</v>
      </c>
      <c r="C126" s="83">
        <v>412.95</v>
      </c>
      <c r="D126" s="83"/>
      <c r="E126" s="83"/>
      <c r="F126" s="83">
        <v>412.95</v>
      </c>
      <c r="G126" s="83"/>
      <c r="H126" s="56" t="s">
        <v>7382</v>
      </c>
      <c r="I126" s="493" t="s">
        <v>7383</v>
      </c>
    </row>
    <row r="127" spans="1:9" x14ac:dyDescent="0.2">
      <c r="A127" s="81"/>
      <c r="B127" s="81" t="s">
        <v>241</v>
      </c>
      <c r="C127" s="51">
        <f>SUM(C93:C126)</f>
        <v>589945.46</v>
      </c>
      <c r="D127" s="51">
        <f>SUM(D93:D126)</f>
        <v>0</v>
      </c>
      <c r="E127" s="51">
        <f>SUM(E93:E126)</f>
        <v>0</v>
      </c>
      <c r="F127" s="51">
        <f>SUM(F93:F126)</f>
        <v>589945.46</v>
      </c>
      <c r="G127" s="51">
        <f>SUM(G93:G126)</f>
        <v>0</v>
      </c>
      <c r="H127" s="51"/>
      <c r="I127" s="51"/>
    </row>
    <row r="130" spans="1:11" x14ac:dyDescent="0.2">
      <c r="A130" s="35" t="s">
        <v>240</v>
      </c>
      <c r="B130" s="34"/>
      <c r="C130" s="90"/>
      <c r="E130" s="87"/>
      <c r="F130" s="87"/>
      <c r="I130" s="89" t="s">
        <v>233</v>
      </c>
    </row>
    <row r="131" spans="1:11" x14ac:dyDescent="0.2">
      <c r="A131" s="88"/>
      <c r="B131" s="88"/>
      <c r="C131" s="87"/>
      <c r="D131" s="87"/>
      <c r="E131" s="87"/>
      <c r="F131" s="87"/>
    </row>
    <row r="132" spans="1:11" x14ac:dyDescent="0.2">
      <c r="A132" s="30" t="s">
        <v>102</v>
      </c>
      <c r="B132" s="29" t="s">
        <v>101</v>
      </c>
      <c r="C132" s="86" t="s">
        <v>232</v>
      </c>
      <c r="D132" s="86" t="s">
        <v>231</v>
      </c>
      <c r="E132" s="86" t="s">
        <v>230</v>
      </c>
      <c r="F132" s="86" t="s">
        <v>229</v>
      </c>
      <c r="G132" s="85" t="s">
        <v>228</v>
      </c>
      <c r="H132" s="29" t="s">
        <v>227</v>
      </c>
      <c r="I132" s="29" t="s">
        <v>226</v>
      </c>
    </row>
    <row r="133" spans="1:11" x14ac:dyDescent="0.2">
      <c r="A133" s="25"/>
      <c r="B133" s="1225" t="s">
        <v>13593</v>
      </c>
      <c r="C133" s="24"/>
      <c r="D133" s="83"/>
      <c r="E133" s="83"/>
      <c r="F133" s="83"/>
      <c r="G133" s="83"/>
      <c r="H133" s="82"/>
      <c r="I133" s="82"/>
    </row>
    <row r="134" spans="1:11" x14ac:dyDescent="0.2">
      <c r="A134" s="81"/>
      <c r="B134" s="81" t="s">
        <v>239</v>
      </c>
      <c r="C134" s="51">
        <f>SUM(C133:C133)</f>
        <v>0</v>
      </c>
      <c r="D134" s="51">
        <f>SUM(D133:D133)</f>
        <v>0</v>
      </c>
      <c r="E134" s="51">
        <f>SUM(E133:E133)</f>
        <v>0</v>
      </c>
      <c r="F134" s="51">
        <f>SUM(F133:F133)</f>
        <v>0</v>
      </c>
      <c r="G134" s="51">
        <f>SUM(G133:G133)</f>
        <v>0</v>
      </c>
      <c r="H134" s="51"/>
      <c r="I134" s="51"/>
      <c r="K134" s="31"/>
    </row>
    <row r="137" spans="1:11" x14ac:dyDescent="0.2">
      <c r="A137" s="35" t="s">
        <v>238</v>
      </c>
      <c r="B137" s="34"/>
      <c r="E137" s="87"/>
      <c r="F137" s="87"/>
      <c r="I137" s="89" t="s">
        <v>233</v>
      </c>
    </row>
    <row r="138" spans="1:11" x14ac:dyDescent="0.2">
      <c r="A138" s="88"/>
      <c r="B138" s="88"/>
      <c r="C138" s="87"/>
      <c r="D138" s="87"/>
      <c r="E138" s="87"/>
      <c r="F138" s="87"/>
    </row>
    <row r="139" spans="1:11" x14ac:dyDescent="0.2">
      <c r="A139" s="30" t="s">
        <v>102</v>
      </c>
      <c r="B139" s="29" t="s">
        <v>101</v>
      </c>
      <c r="C139" s="86" t="s">
        <v>232</v>
      </c>
      <c r="D139" s="86" t="s">
        <v>231</v>
      </c>
      <c r="E139" s="86" t="s">
        <v>230</v>
      </c>
      <c r="F139" s="86" t="s">
        <v>229</v>
      </c>
      <c r="G139" s="85" t="s">
        <v>228</v>
      </c>
      <c r="H139" s="29" t="s">
        <v>227</v>
      </c>
      <c r="I139" s="29" t="s">
        <v>226</v>
      </c>
    </row>
    <row r="140" spans="1:11" x14ac:dyDescent="0.2">
      <c r="A140" s="25"/>
      <c r="B140" s="1225" t="s">
        <v>13593</v>
      </c>
      <c r="C140" s="24"/>
      <c r="D140" s="83"/>
      <c r="E140" s="83"/>
      <c r="F140" s="83"/>
      <c r="G140" s="83"/>
      <c r="H140" s="82"/>
      <c r="I140" s="82"/>
    </row>
    <row r="141" spans="1:11" x14ac:dyDescent="0.2">
      <c r="A141" s="81"/>
      <c r="B141" s="81" t="s">
        <v>237</v>
      </c>
      <c r="C141" s="51">
        <f>SUM(C140:C140)</f>
        <v>0</v>
      </c>
      <c r="D141" s="51">
        <f>SUM(D140:D140)</f>
        <v>0</v>
      </c>
      <c r="E141" s="51">
        <f>SUM(E140:E140)</f>
        <v>0</v>
      </c>
      <c r="F141" s="51">
        <f>SUM(F140:F140)</f>
        <v>0</v>
      </c>
      <c r="G141" s="51">
        <f>SUM(G140:G140)</f>
        <v>0</v>
      </c>
      <c r="H141" s="51"/>
      <c r="I141" s="51"/>
    </row>
    <row r="144" spans="1:11" x14ac:dyDescent="0.2">
      <c r="A144" s="35" t="s">
        <v>236</v>
      </c>
      <c r="B144" s="34"/>
      <c r="E144" s="87"/>
      <c r="F144" s="87"/>
      <c r="I144" s="89" t="s">
        <v>233</v>
      </c>
    </row>
    <row r="145" spans="1:11" x14ac:dyDescent="0.2">
      <c r="A145" s="88"/>
      <c r="B145" s="88"/>
      <c r="C145" s="87"/>
      <c r="D145" s="87"/>
      <c r="E145" s="87"/>
      <c r="F145" s="87"/>
    </row>
    <row r="146" spans="1:11" x14ac:dyDescent="0.2">
      <c r="A146" s="30" t="s">
        <v>102</v>
      </c>
      <c r="B146" s="29" t="s">
        <v>101</v>
      </c>
      <c r="C146" s="86" t="s">
        <v>232</v>
      </c>
      <c r="D146" s="86" t="s">
        <v>231</v>
      </c>
      <c r="E146" s="86" t="s">
        <v>230</v>
      </c>
      <c r="F146" s="86" t="s">
        <v>229</v>
      </c>
      <c r="G146" s="85" t="s">
        <v>228</v>
      </c>
      <c r="H146" s="29" t="s">
        <v>227</v>
      </c>
      <c r="I146" s="29" t="s">
        <v>226</v>
      </c>
    </row>
    <row r="147" spans="1:11" x14ac:dyDescent="0.2">
      <c r="A147" s="25"/>
      <c r="B147" s="1225" t="s">
        <v>13593</v>
      </c>
      <c r="C147" s="24"/>
      <c r="D147" s="83"/>
      <c r="E147" s="83"/>
      <c r="F147" s="83"/>
      <c r="G147" s="83"/>
      <c r="H147" s="82"/>
      <c r="I147" s="82"/>
      <c r="K147" s="31"/>
    </row>
    <row r="148" spans="1:11" x14ac:dyDescent="0.2">
      <c r="A148" s="81"/>
      <c r="B148" s="81" t="s">
        <v>235</v>
      </c>
      <c r="C148" s="51">
        <f>SUM(C147:C147)</f>
        <v>0</v>
      </c>
      <c r="D148" s="51">
        <f>SUM(D147:D147)</f>
        <v>0</v>
      </c>
      <c r="E148" s="51">
        <f>SUM(E147:E147)</f>
        <v>0</v>
      </c>
      <c r="F148" s="51">
        <f>SUM(F147:F147)</f>
        <v>0</v>
      </c>
      <c r="G148" s="51">
        <f>SUM(G147:G147)</f>
        <v>0</v>
      </c>
      <c r="H148" s="51"/>
      <c r="I148" s="51"/>
    </row>
    <row r="151" spans="1:11" x14ac:dyDescent="0.2">
      <c r="A151" s="35" t="s">
        <v>234</v>
      </c>
      <c r="B151" s="34"/>
      <c r="E151" s="87"/>
      <c r="F151" s="87"/>
      <c r="I151" s="89" t="s">
        <v>233</v>
      </c>
    </row>
    <row r="152" spans="1:11" x14ac:dyDescent="0.2">
      <c r="A152" s="88"/>
      <c r="B152" s="88"/>
      <c r="C152" s="87"/>
      <c r="D152" s="87"/>
      <c r="E152" s="87"/>
      <c r="F152" s="87"/>
    </row>
    <row r="153" spans="1:11" x14ac:dyDescent="0.2">
      <c r="A153" s="30" t="s">
        <v>102</v>
      </c>
      <c r="B153" s="29" t="s">
        <v>101</v>
      </c>
      <c r="C153" s="86" t="s">
        <v>232</v>
      </c>
      <c r="D153" s="86" t="s">
        <v>231</v>
      </c>
      <c r="E153" s="86" t="s">
        <v>230</v>
      </c>
      <c r="F153" s="86" t="s">
        <v>229</v>
      </c>
      <c r="G153" s="85" t="s">
        <v>228</v>
      </c>
      <c r="H153" s="29" t="s">
        <v>227</v>
      </c>
      <c r="I153" s="29" t="s">
        <v>226</v>
      </c>
    </row>
    <row r="154" spans="1:11" x14ac:dyDescent="0.2">
      <c r="A154" s="25"/>
      <c r="B154" s="1225" t="s">
        <v>13593</v>
      </c>
      <c r="C154" s="24"/>
      <c r="D154" s="83"/>
      <c r="E154" s="83"/>
      <c r="F154" s="83"/>
      <c r="G154" s="83"/>
      <c r="H154" s="82"/>
      <c r="I154" s="82"/>
    </row>
    <row r="155" spans="1:11" x14ac:dyDescent="0.2">
      <c r="A155" s="81"/>
      <c r="B155" s="81" t="s">
        <v>219</v>
      </c>
      <c r="C155" s="51">
        <f>SUM(C154:C154)</f>
        <v>0</v>
      </c>
      <c r="D155" s="51">
        <f>SUM(D154:D154)</f>
        <v>0</v>
      </c>
      <c r="E155" s="51">
        <f>SUM(E154:E154)</f>
        <v>0</v>
      </c>
      <c r="F155" s="51">
        <f>SUM(F154:F154)</f>
        <v>0</v>
      </c>
      <c r="G155" s="51">
        <f>SUM(G154:G154)</f>
        <v>0</v>
      </c>
      <c r="H155" s="51"/>
      <c r="I155" s="51"/>
    </row>
    <row r="236" spans="1:8" x14ac:dyDescent="0.2">
      <c r="A236" s="79"/>
      <c r="B236" s="79"/>
      <c r="C236" s="80"/>
      <c r="D236" s="80"/>
      <c r="E236" s="80"/>
      <c r="F236" s="80"/>
      <c r="G236" s="80"/>
      <c r="H236" s="79"/>
    </row>
    <row r="237" spans="1:8" x14ac:dyDescent="0.2">
      <c r="A237" s="78"/>
      <c r="B237" s="77"/>
    </row>
    <row r="238" spans="1:8" x14ac:dyDescent="0.2">
      <c r="A238" s="78"/>
      <c r="B238" s="77"/>
    </row>
    <row r="239" spans="1:8" x14ac:dyDescent="0.2">
      <c r="A239" s="78"/>
      <c r="B239" s="77"/>
    </row>
    <row r="240" spans="1:8" x14ac:dyDescent="0.2">
      <c r="A240" s="78"/>
      <c r="B240" s="77"/>
    </row>
    <row r="241" spans="1:2" x14ac:dyDescent="0.2">
      <c r="A241" s="78"/>
      <c r="B241" s="77"/>
    </row>
  </sheetData>
  <dataValidations count="11">
    <dataValidation allowBlank="1" showInputMessage="1" showErrorMessage="1" prompt="Saldo final del periodo de la cuenta pública presentada, el cual debe coincidir con la suma de las columnas de 90, 180, 365 y más de 365 días (mensual:  enero, febrero, marzo, etc.; trimestral: 1er, 2do, 3ro. o 4to.)." sqref="C14:D14"/>
    <dataValidation allowBlank="1" showInputMessage="1" showErrorMessage="1" prompt="Corresponde al número de la cuenta de acuerdo al Plan de Cuentas emitido por el CONAC (DOF 22/11/2010). Excepto cuentas por cobrar de contribuciones o fideicomisos que se encuentran dentro de inversiones financieras..." sqref="A14"/>
    <dataValidation allowBlank="1" showInputMessage="1" showErrorMessage="1" prompt="Indicar si el deudor ya sobrepasó el plazo estipulado para pago, 90, 180 o 365 días." sqref="I7 I71 I92 I132 I139 I146 I153 I78 I85"/>
    <dataValidation allowBlank="1" showInputMessage="1" showErrorMessage="1" prompt="Informar sobre caraterísticas cualitativas de la cuenta, ejemplo: acciones implementadas para su recuperación, causas de la demora en su recuperación." sqref="H7 H71 H92 H132 H139 H146 H153 H78 H85"/>
    <dataValidation allowBlank="1" showInputMessage="1" showErrorMessage="1" prompt="Importe de la cuentas por cobrar con vencimiento mayor a 365 días." sqref="G7 G71 G92 G132 G139 G146 G153 G78 G85"/>
    <dataValidation allowBlank="1" showInputMessage="1" showErrorMessage="1" prompt="Importe de la cuentas por cobrar con fecha de vencimiento de 181 a 365 días." sqref="F7 F71 F92 F132 F139 F146 F153 F78 F85"/>
    <dataValidation allowBlank="1" showInputMessage="1" showErrorMessage="1" prompt="Importe de la cuentas por cobrar con fecha de vencimiento de 91 a 180 días." sqref="E7 E71 E92 E132 E139 E146 E153 E78 E85"/>
    <dataValidation allowBlank="1" showInputMessage="1" showErrorMessage="1" prompt="Importe de la cuentas por cobrar con fecha de vencimiento de 1 a 90 días." sqref="D7 D71 D92 D132 D139 D146 D153 D78 D85"/>
    <dataValidation allowBlank="1" showInputMessage="1" showErrorMessage="1" prompt="Corresponde al nombre o descripción de la cuenta de acuerdo al Plan de Cuentas emitido por el CONAC." sqref="B7 B71 B92 B132 B139 B146 B153 B78 B85 B14"/>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71 A78 A85 A92 A132 A139 A146 A153"/>
    <dataValidation allowBlank="1" showInputMessage="1" showErrorMessage="1" prompt="Saldo final del periodo de la información financiera trimestral presentada, el cual debe coincidir con la suma de las columnas de 90, 180, 365 y más de 365 días." sqref="C7 C71 C78 C85 C92 C132 C139 C146 C153"/>
  </dataValidations>
  <pageMargins left="0.7" right="0.7" top="0.75" bottom="0.75" header="0.3" footer="0.3"/>
  <pageSetup scale="60" orientation="landscape"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dimension ref="A1:Q8"/>
  <sheetViews>
    <sheetView topLeftCell="A4"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278</v>
      </c>
      <c r="B5" s="102"/>
      <c r="C5" s="102"/>
      <c r="D5" s="102"/>
      <c r="E5" s="102"/>
      <c r="F5" s="101"/>
      <c r="G5" s="101"/>
      <c r="H5" s="32"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3">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c r="B15" s="1225" t="s">
        <v>13593</v>
      </c>
      <c r="C15" s="83"/>
      <c r="D15" s="82"/>
    </row>
    <row r="16" spans="1:4" x14ac:dyDescent="0.2">
      <c r="A16" s="63"/>
      <c r="B16" s="63" t="s">
        <v>279</v>
      </c>
      <c r="C16" s="39">
        <f>SUM(C15:C15)</f>
        <v>0</v>
      </c>
      <c r="D16" s="104"/>
    </row>
    <row r="18" spans="2:2" x14ac:dyDescent="0.2">
      <c r="B18" s="1"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76"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4">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5"/>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6"/>
  <dimension ref="A1:H59"/>
  <sheetViews>
    <sheetView topLeftCell="A45" zoomScaleNormal="100" zoomScaleSheetLayoutView="100" workbookViewId="0">
      <selection activeCell="B58" sqref="B58"/>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8" width="8.6640625" style="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c r="B8" s="1225" t="s">
        <v>13593</v>
      </c>
      <c r="C8" s="24"/>
      <c r="D8" s="24"/>
      <c r="E8" s="24"/>
      <c r="F8" s="24"/>
    </row>
    <row r="9" spans="1:6" x14ac:dyDescent="0.2">
      <c r="A9" s="81"/>
      <c r="B9" s="81" t="s">
        <v>381</v>
      </c>
      <c r="C9" s="51">
        <f>SUM(C8:C8)</f>
        <v>0</v>
      </c>
      <c r="D9" s="51">
        <f>SUM(D8:D8)</f>
        <v>0</v>
      </c>
      <c r="E9" s="51">
        <f>SUM(E8:E8)</f>
        <v>0</v>
      </c>
      <c r="F9" s="51"/>
    </row>
    <row r="10" spans="1:6"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120" t="s">
        <v>301</v>
      </c>
      <c r="D14" s="120" t="s">
        <v>300</v>
      </c>
      <c r="E14" s="120" t="s">
        <v>299</v>
      </c>
      <c r="F14" s="119" t="s">
        <v>298</v>
      </c>
    </row>
    <row r="15" spans="1:6" x14ac:dyDescent="0.2">
      <c r="A15" s="25" t="s">
        <v>377</v>
      </c>
      <c r="B15" s="82" t="s">
        <v>6846</v>
      </c>
      <c r="C15" s="24">
        <v>1480637.51</v>
      </c>
      <c r="D15" s="24">
        <v>1476166.26</v>
      </c>
      <c r="E15" s="83">
        <f>+D15-C15</f>
        <v>-4471.25</v>
      </c>
      <c r="F15" s="493" t="s">
        <v>5554</v>
      </c>
    </row>
    <row r="16" spans="1:6" x14ac:dyDescent="0.2">
      <c r="A16" s="25" t="s">
        <v>7447</v>
      </c>
      <c r="B16" s="82" t="s">
        <v>6848</v>
      </c>
      <c r="C16" s="24">
        <v>814637</v>
      </c>
      <c r="D16" s="24">
        <v>814637</v>
      </c>
      <c r="E16" s="83">
        <f t="shared" ref="E16:E26" si="0">+D16-C16</f>
        <v>0</v>
      </c>
      <c r="F16" s="493" t="s">
        <v>5554</v>
      </c>
    </row>
    <row r="17" spans="1:8" x14ac:dyDescent="0.2">
      <c r="A17" s="25" t="s">
        <v>375</v>
      </c>
      <c r="B17" s="82" t="s">
        <v>7448</v>
      </c>
      <c r="C17" s="24">
        <v>1785183.82</v>
      </c>
      <c r="D17" s="24">
        <v>1807825.2</v>
      </c>
      <c r="E17" s="83">
        <f t="shared" si="0"/>
        <v>22641.379999999888</v>
      </c>
      <c r="F17" s="493" t="s">
        <v>5554</v>
      </c>
    </row>
    <row r="18" spans="1:8" x14ac:dyDescent="0.2">
      <c r="A18" s="25" t="s">
        <v>373</v>
      </c>
      <c r="B18" s="82" t="s">
        <v>7449</v>
      </c>
      <c r="C18" s="24">
        <v>49434.36</v>
      </c>
      <c r="D18" s="24">
        <v>53243.839999999997</v>
      </c>
      <c r="E18" s="83">
        <f t="shared" si="0"/>
        <v>3809.4799999999959</v>
      </c>
      <c r="F18" s="493" t="s">
        <v>5554</v>
      </c>
    </row>
    <row r="19" spans="1:8" x14ac:dyDescent="0.2">
      <c r="A19" s="25" t="s">
        <v>7450</v>
      </c>
      <c r="B19" s="82" t="s">
        <v>7451</v>
      </c>
      <c r="C19" s="24">
        <v>4027967.97</v>
      </c>
      <c r="D19" s="24">
        <v>4056651.07</v>
      </c>
      <c r="E19" s="83">
        <f t="shared" si="0"/>
        <v>28683.099999999627</v>
      </c>
      <c r="F19" s="493" t="s">
        <v>5554</v>
      </c>
    </row>
    <row r="20" spans="1:8" x14ac:dyDescent="0.2">
      <c r="A20" s="25" t="s">
        <v>7452</v>
      </c>
      <c r="B20" s="82" t="s">
        <v>7453</v>
      </c>
      <c r="C20" s="24">
        <v>23674.14</v>
      </c>
      <c r="D20" s="24">
        <v>37638.800000000003</v>
      </c>
      <c r="E20" s="83">
        <f t="shared" si="0"/>
        <v>13964.660000000003</v>
      </c>
      <c r="F20" s="493" t="s">
        <v>5554</v>
      </c>
    </row>
    <row r="21" spans="1:8" x14ac:dyDescent="0.2">
      <c r="A21" s="25" t="s">
        <v>369</v>
      </c>
      <c r="B21" s="82" t="s">
        <v>6858</v>
      </c>
      <c r="C21" s="24">
        <v>1337942.83</v>
      </c>
      <c r="D21" s="24">
        <v>1337942.83</v>
      </c>
      <c r="E21" s="83">
        <f t="shared" si="0"/>
        <v>0</v>
      </c>
      <c r="F21" s="493" t="s">
        <v>5554</v>
      </c>
    </row>
    <row r="22" spans="1:8" x14ac:dyDescent="0.2">
      <c r="A22" s="25" t="s">
        <v>365</v>
      </c>
      <c r="B22" s="82" t="s">
        <v>7454</v>
      </c>
      <c r="C22" s="24">
        <v>1581336.01</v>
      </c>
      <c r="D22" s="24">
        <v>1825042.91</v>
      </c>
      <c r="E22" s="83">
        <f t="shared" si="0"/>
        <v>243706.89999999991</v>
      </c>
      <c r="F22" s="493" t="s">
        <v>5554</v>
      </c>
    </row>
    <row r="23" spans="1:8" x14ac:dyDescent="0.2">
      <c r="A23" s="25" t="s">
        <v>7455</v>
      </c>
      <c r="B23" s="82" t="s">
        <v>7456</v>
      </c>
      <c r="C23" s="24">
        <v>0</v>
      </c>
      <c r="D23" s="24">
        <v>19354.009999999998</v>
      </c>
      <c r="E23" s="83">
        <f t="shared" si="0"/>
        <v>19354.009999999998</v>
      </c>
      <c r="F23" s="493" t="s">
        <v>5554</v>
      </c>
    </row>
    <row r="24" spans="1:8" x14ac:dyDescent="0.2">
      <c r="A24" s="25" t="s">
        <v>351</v>
      </c>
      <c r="B24" s="82" t="s">
        <v>7457</v>
      </c>
      <c r="C24" s="24">
        <v>84839.12</v>
      </c>
      <c r="D24" s="24">
        <v>93881.36</v>
      </c>
      <c r="E24" s="83">
        <f t="shared" si="0"/>
        <v>9042.2400000000052</v>
      </c>
      <c r="F24" s="493" t="s">
        <v>5554</v>
      </c>
    </row>
    <row r="25" spans="1:8" x14ac:dyDescent="0.2">
      <c r="A25" s="25" t="s">
        <v>347</v>
      </c>
      <c r="B25" s="82" t="s">
        <v>7458</v>
      </c>
      <c r="C25" s="24">
        <v>3717656.18</v>
      </c>
      <c r="D25" s="24">
        <v>3717656.18</v>
      </c>
      <c r="E25" s="83">
        <f t="shared" si="0"/>
        <v>0</v>
      </c>
      <c r="F25" s="493" t="s">
        <v>5554</v>
      </c>
    </row>
    <row r="26" spans="1:8" x14ac:dyDescent="0.2">
      <c r="A26" s="25" t="s">
        <v>7459</v>
      </c>
      <c r="B26" s="82" t="s">
        <v>7460</v>
      </c>
      <c r="C26" s="24">
        <v>301724.14</v>
      </c>
      <c r="D26" s="24">
        <v>301724.14</v>
      </c>
      <c r="E26" s="83">
        <f t="shared" si="0"/>
        <v>0</v>
      </c>
      <c r="F26" s="493" t="s">
        <v>5554</v>
      </c>
    </row>
    <row r="27" spans="1:8" x14ac:dyDescent="0.2">
      <c r="A27" s="81"/>
      <c r="B27" s="81" t="s">
        <v>345</v>
      </c>
      <c r="C27" s="51">
        <f>SUM(C15:C26)</f>
        <v>15205033.079999998</v>
      </c>
      <c r="D27" s="51">
        <f>SUM(D15:D26)</f>
        <v>15541763.6</v>
      </c>
      <c r="E27" s="51">
        <f>SUM(E15:E26)</f>
        <v>336730.51999999944</v>
      </c>
      <c r="F27" s="51"/>
    </row>
    <row r="28" spans="1:8" s="15" customFormat="1" x14ac:dyDescent="0.2">
      <c r="A28" s="126"/>
      <c r="B28" s="126"/>
      <c r="C28" s="18"/>
      <c r="D28" s="18"/>
      <c r="E28" s="18"/>
      <c r="F28" s="18"/>
    </row>
    <row r="29" spans="1:8" s="15" customFormat="1" x14ac:dyDescent="0.2">
      <c r="A29" s="126"/>
      <c r="B29" s="126"/>
      <c r="C29" s="18"/>
      <c r="D29" s="18"/>
      <c r="E29" s="18"/>
      <c r="F29" s="18"/>
    </row>
    <row r="30" spans="1:8" s="15" customFormat="1" ht="11.25" customHeight="1" x14ac:dyDescent="0.2">
      <c r="A30" s="35" t="s">
        <v>344</v>
      </c>
      <c r="B30" s="35"/>
      <c r="C30" s="121"/>
      <c r="D30" s="121"/>
      <c r="E30" s="121"/>
      <c r="G30" s="89" t="s">
        <v>302</v>
      </c>
    </row>
    <row r="31" spans="1:8" s="15" customFormat="1" x14ac:dyDescent="0.2">
      <c r="A31" s="108"/>
      <c r="B31" s="108"/>
      <c r="C31" s="33"/>
      <c r="D31" s="31"/>
      <c r="E31" s="31"/>
      <c r="F31" s="1"/>
    </row>
    <row r="32" spans="1:8" s="15" customFormat="1" ht="27.9" customHeight="1" x14ac:dyDescent="0.2">
      <c r="A32" s="30" t="s">
        <v>102</v>
      </c>
      <c r="B32" s="29" t="s">
        <v>101</v>
      </c>
      <c r="C32" s="120" t="s">
        <v>301</v>
      </c>
      <c r="D32" s="120" t="s">
        <v>300</v>
      </c>
      <c r="E32" s="120" t="s">
        <v>299</v>
      </c>
      <c r="F32" s="119" t="s">
        <v>298</v>
      </c>
      <c r="G32" s="119" t="s">
        <v>297</v>
      </c>
      <c r="H32" s="119" t="s">
        <v>296</v>
      </c>
    </row>
    <row r="33" spans="1:8" s="15" customFormat="1" x14ac:dyDescent="0.2">
      <c r="A33" s="25"/>
      <c r="B33" s="1225" t="s">
        <v>13593</v>
      </c>
      <c r="C33" s="24"/>
      <c r="D33" s="83"/>
      <c r="E33" s="83"/>
      <c r="F33" s="82"/>
      <c r="G33" s="82"/>
      <c r="H33" s="82"/>
    </row>
    <row r="34" spans="1:8" s="15" customFormat="1" x14ac:dyDescent="0.2">
      <c r="A34" s="81"/>
      <c r="B34" s="81" t="s">
        <v>339</v>
      </c>
      <c r="C34" s="51">
        <f>SUM(C33:C33)</f>
        <v>0</v>
      </c>
      <c r="D34" s="51">
        <f>SUM(D33:D33)</f>
        <v>0</v>
      </c>
      <c r="E34" s="51">
        <f>SUM(E33:E33)</f>
        <v>0</v>
      </c>
      <c r="F34" s="51"/>
      <c r="G34" s="51"/>
      <c r="H34" s="51"/>
    </row>
    <row r="35" spans="1:8" s="15" customFormat="1" x14ac:dyDescent="0.2">
      <c r="A35" s="125"/>
      <c r="B35" s="125"/>
      <c r="C35" s="124"/>
      <c r="D35" s="124"/>
      <c r="E35" s="124"/>
      <c r="F35" s="18"/>
    </row>
    <row r="37" spans="1:8" x14ac:dyDescent="0.2">
      <c r="A37" s="35" t="s">
        <v>338</v>
      </c>
      <c r="B37" s="35"/>
      <c r="C37" s="121"/>
      <c r="D37" s="121"/>
      <c r="E37" s="121"/>
      <c r="G37" s="89" t="s">
        <v>302</v>
      </c>
    </row>
    <row r="38" spans="1:8" x14ac:dyDescent="0.2">
      <c r="A38" s="108"/>
      <c r="B38" s="108"/>
      <c r="C38" s="33"/>
      <c r="H38" s="31"/>
    </row>
    <row r="39" spans="1:8" ht="27.9" customHeight="1" x14ac:dyDescent="0.2">
      <c r="A39" s="30" t="s">
        <v>102</v>
      </c>
      <c r="B39" s="29" t="s">
        <v>101</v>
      </c>
      <c r="C39" s="120" t="s">
        <v>301</v>
      </c>
      <c r="D39" s="120" t="s">
        <v>300</v>
      </c>
      <c r="E39" s="120" t="s">
        <v>299</v>
      </c>
      <c r="F39" s="119" t="s">
        <v>298</v>
      </c>
      <c r="G39" s="119" t="s">
        <v>297</v>
      </c>
      <c r="H39" s="119" t="s">
        <v>296</v>
      </c>
    </row>
    <row r="40" spans="1:8" x14ac:dyDescent="0.2">
      <c r="A40" s="25"/>
      <c r="B40" s="1225" t="s">
        <v>13593</v>
      </c>
      <c r="C40" s="24"/>
      <c r="D40" s="83"/>
      <c r="E40" s="83"/>
      <c r="F40" s="82"/>
      <c r="G40" s="82"/>
      <c r="H40" s="82"/>
    </row>
    <row r="41" spans="1:8" x14ac:dyDescent="0.2">
      <c r="A41" s="81"/>
      <c r="B41" s="81" t="s">
        <v>337</v>
      </c>
      <c r="C41" s="51">
        <f>SUM(C40:C40)</f>
        <v>0</v>
      </c>
      <c r="D41" s="51">
        <f>SUM(D40:D40)</f>
        <v>0</v>
      </c>
      <c r="E41" s="51">
        <f>SUM(E40:E40)</f>
        <v>0</v>
      </c>
      <c r="F41" s="51"/>
      <c r="G41" s="51"/>
      <c r="H41" s="51"/>
    </row>
    <row r="44" spans="1:8" x14ac:dyDescent="0.2">
      <c r="A44" s="35" t="s">
        <v>336</v>
      </c>
      <c r="B44" s="35"/>
      <c r="C44" s="121"/>
      <c r="D44" s="121"/>
      <c r="E44" s="121"/>
      <c r="G44" s="89" t="s">
        <v>302</v>
      </c>
    </row>
    <row r="45" spans="1:8" x14ac:dyDescent="0.2">
      <c r="A45" s="108"/>
      <c r="B45" s="108"/>
      <c r="C45" s="33"/>
    </row>
    <row r="46" spans="1:8" ht="27.9" customHeight="1" x14ac:dyDescent="0.2">
      <c r="A46" s="30" t="s">
        <v>102</v>
      </c>
      <c r="B46" s="29" t="s">
        <v>101</v>
      </c>
      <c r="C46" s="120" t="s">
        <v>301</v>
      </c>
      <c r="D46" s="120" t="s">
        <v>300</v>
      </c>
      <c r="E46" s="120" t="s">
        <v>299</v>
      </c>
      <c r="F46" s="119" t="s">
        <v>298</v>
      </c>
      <c r="G46" s="119" t="s">
        <v>297</v>
      </c>
      <c r="H46" s="119" t="s">
        <v>296</v>
      </c>
    </row>
    <row r="47" spans="1:8" x14ac:dyDescent="0.2">
      <c r="A47" s="25" t="s">
        <v>7461</v>
      </c>
      <c r="B47" s="56" t="s">
        <v>7462</v>
      </c>
      <c r="C47" s="24">
        <v>2885024.86</v>
      </c>
      <c r="D47" s="24">
        <v>3311079.64</v>
      </c>
      <c r="E47" s="83">
        <f>+D47-C47</f>
        <v>426054.78000000026</v>
      </c>
      <c r="F47" s="493" t="s">
        <v>5554</v>
      </c>
      <c r="G47" s="496" t="s">
        <v>7463</v>
      </c>
      <c r="H47" s="497">
        <v>0.1</v>
      </c>
    </row>
    <row r="48" spans="1:8" x14ac:dyDescent="0.2">
      <c r="A48" s="25" t="s">
        <v>7464</v>
      </c>
      <c r="B48" s="56" t="s">
        <v>7465</v>
      </c>
      <c r="C48" s="24">
        <v>811497.46</v>
      </c>
      <c r="D48" s="24">
        <v>1352589.23</v>
      </c>
      <c r="E48" s="83">
        <f>+D48-C48</f>
        <v>541091.77</v>
      </c>
      <c r="F48" s="493" t="s">
        <v>5554</v>
      </c>
      <c r="G48" s="496" t="s">
        <v>7463</v>
      </c>
      <c r="H48" s="497">
        <v>0.1</v>
      </c>
    </row>
    <row r="49" spans="1:8" x14ac:dyDescent="0.2">
      <c r="A49" s="25" t="s">
        <v>7466</v>
      </c>
      <c r="B49" s="56" t="s">
        <v>7467</v>
      </c>
      <c r="C49" s="24">
        <v>1581335.95</v>
      </c>
      <c r="D49" s="24">
        <v>1581335.95</v>
      </c>
      <c r="E49" s="83">
        <f>+D49-C49</f>
        <v>0</v>
      </c>
      <c r="F49" s="493" t="s">
        <v>5554</v>
      </c>
      <c r="G49" s="496" t="s">
        <v>7463</v>
      </c>
      <c r="H49" s="497">
        <v>0.25</v>
      </c>
    </row>
    <row r="50" spans="1:8" x14ac:dyDescent="0.2">
      <c r="A50" s="25" t="s">
        <v>7468</v>
      </c>
      <c r="B50" s="56" t="s">
        <v>7469</v>
      </c>
      <c r="C50" s="24">
        <v>81072.95</v>
      </c>
      <c r="D50" s="24">
        <v>84681.37</v>
      </c>
      <c r="E50" s="83">
        <f>+D50-C50</f>
        <v>3608.4199999999983</v>
      </c>
      <c r="F50" s="493" t="s">
        <v>5554</v>
      </c>
      <c r="G50" s="496" t="s">
        <v>7463</v>
      </c>
      <c r="H50" s="497">
        <v>0.1</v>
      </c>
    </row>
    <row r="51" spans="1:8" x14ac:dyDescent="0.2">
      <c r="A51" s="25" t="s">
        <v>7470</v>
      </c>
      <c r="B51" s="56" t="s">
        <v>7471</v>
      </c>
      <c r="C51" s="24">
        <v>1365594.32</v>
      </c>
      <c r="D51" s="83">
        <v>1587593.47</v>
      </c>
      <c r="E51" s="83">
        <f>+D51-C51</f>
        <v>221999.14999999991</v>
      </c>
      <c r="F51" s="493" t="s">
        <v>5554</v>
      </c>
      <c r="G51" s="496" t="s">
        <v>7463</v>
      </c>
      <c r="H51" s="497">
        <v>0.3</v>
      </c>
    </row>
    <row r="52" spans="1:8" x14ac:dyDescent="0.2">
      <c r="A52" s="81"/>
      <c r="B52" s="81" t="s">
        <v>304</v>
      </c>
      <c r="C52" s="51">
        <f>SUM(C47:C51)</f>
        <v>6724525.54</v>
      </c>
      <c r="D52" s="51">
        <f>SUM(D47:D51)</f>
        <v>7917279.6600000001</v>
      </c>
      <c r="E52" s="51">
        <f>SUM(E47:E51)</f>
        <v>1192754.1200000001</v>
      </c>
      <c r="F52" s="51"/>
      <c r="G52" s="51"/>
      <c r="H52" s="51"/>
    </row>
    <row r="55" spans="1:8" x14ac:dyDescent="0.2">
      <c r="A55" s="35" t="s">
        <v>303</v>
      </c>
      <c r="B55" s="35"/>
      <c r="C55" s="121"/>
      <c r="D55" s="121"/>
      <c r="E55" s="121"/>
      <c r="G55" s="89" t="s">
        <v>302</v>
      </c>
    </row>
    <row r="56" spans="1:8" x14ac:dyDescent="0.2">
      <c r="A56" s="108"/>
      <c r="B56" s="108"/>
      <c r="C56" s="33"/>
    </row>
    <row r="57" spans="1:8" ht="27.9" customHeight="1" x14ac:dyDescent="0.2">
      <c r="A57" s="30" t="s">
        <v>102</v>
      </c>
      <c r="B57" s="29" t="s">
        <v>101</v>
      </c>
      <c r="C57" s="120" t="s">
        <v>301</v>
      </c>
      <c r="D57" s="120" t="s">
        <v>300</v>
      </c>
      <c r="E57" s="120" t="s">
        <v>299</v>
      </c>
      <c r="F57" s="119" t="s">
        <v>298</v>
      </c>
      <c r="G57" s="119" t="s">
        <v>297</v>
      </c>
      <c r="H57" s="119" t="s">
        <v>296</v>
      </c>
    </row>
    <row r="58" spans="1:8" x14ac:dyDescent="0.2">
      <c r="A58" s="25"/>
      <c r="B58" s="1225" t="s">
        <v>13593</v>
      </c>
      <c r="C58" s="24"/>
      <c r="D58" s="83"/>
      <c r="E58" s="83"/>
      <c r="F58" s="82"/>
      <c r="G58" s="82"/>
      <c r="H58" s="82"/>
    </row>
    <row r="59" spans="1:8" x14ac:dyDescent="0.2">
      <c r="A59" s="81"/>
      <c r="B59" s="81" t="s">
        <v>295</v>
      </c>
      <c r="C59" s="51">
        <f>SUM(C58:C58)</f>
        <v>0</v>
      </c>
      <c r="D59" s="51">
        <f>SUM(D58:D58)</f>
        <v>0</v>
      </c>
      <c r="E59" s="51">
        <f>SUM(E58:E58)</f>
        <v>0</v>
      </c>
      <c r="F59" s="51"/>
      <c r="G59" s="51"/>
      <c r="H59" s="51"/>
    </row>
  </sheetData>
  <dataValidations count="10">
    <dataValidation allowBlank="1" showInputMessage="1" showErrorMessage="1" prompt="Importe final del periodo que corresponde la cuenta pública presentada (mensual:  enero, febrero, marzo, etc.; trimestral: 1er, 2do, 3ro. o 4to.)." sqref="C21:D21"/>
    <dataValidation allowBlank="1" showInputMessage="1" showErrorMessage="1" prompt="Corresponde al número de la cuenta de acuerdo al Plan de Cuentas emitido por el CONAC (DOF 22/11/2010)." sqref="A22"/>
    <dataValidation allowBlank="1" showInputMessage="1" showErrorMessage="1" prompt="Criterio para la aplicación de depreciación: anual, mensual, trimestral, etc." sqref="F7 F14 F57 F39 F46 F32"/>
    <dataValidation allowBlank="1" showInputMessage="1" showErrorMessage="1" prompt="Diferencia entre el saldo final y el inicial presentados." sqref="E7 E14 E32 E39 E46 E57"/>
    <dataValidation allowBlank="1" showInputMessage="1" showErrorMessage="1" prompt="Corresponde al nombre o descripción de la cuenta de acuerdo al Plan de Cuentas emitido por el CONAC." sqref="B7 B14 B32 B39 B46 B57 B22:B23"/>
    <dataValidation allowBlank="1" showInputMessage="1" showErrorMessage="1" prompt="Indicar el método de depreciación." sqref="G32 G39 G46 G57"/>
    <dataValidation allowBlank="1" showInputMessage="1" showErrorMessage="1" prompt="Indicar la tasa de aplicación." sqref="H32 H39 H46 H57"/>
    <dataValidation allowBlank="1" showInputMessage="1" showErrorMessage="1" prompt="Corresponde al número de la cuenta de acuerdo al Plan de Cuentas emitido por el CONAC (DOF 23/12/2015)." sqref="A7 A14 A32 A39 A46 A57"/>
    <dataValidation allowBlank="1" showInputMessage="1" showErrorMessage="1" prompt="Saldo al 31 de diciembre del año anterior del ejercio que se presenta." sqref="C7 C14 C32 C39 C46 C57"/>
    <dataValidation allowBlank="1" showInputMessage="1" showErrorMessage="1" prompt="Importe final del periodo que corresponde la información financiera trimestral que se presenta." sqref="D7 D14 D32 D39 D46 D57"/>
  </dataValidations>
  <pageMargins left="0.7" right="0.7" top="0.75" bottom="0.75" header="0.3" footer="0.3"/>
  <pageSetup scale="54"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7">
    <pageSetUpPr fitToPage="1"/>
  </sheetPr>
  <dimension ref="A1:F24"/>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32" t="s">
        <v>396</v>
      </c>
    </row>
    <row r="6" spans="1:6" s="15"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t="s">
        <v>399</v>
      </c>
      <c r="B8" s="56" t="s">
        <v>392</v>
      </c>
      <c r="C8" s="368">
        <v>39269</v>
      </c>
      <c r="D8" s="368">
        <v>39269</v>
      </c>
      <c r="E8" s="368">
        <f>+D8-C8</f>
        <v>0</v>
      </c>
      <c r="F8" s="305" t="s">
        <v>7472</v>
      </c>
    </row>
    <row r="9" spans="1:6" x14ac:dyDescent="0.2">
      <c r="A9" s="81"/>
      <c r="B9" s="81" t="s">
        <v>398</v>
      </c>
      <c r="C9" s="51">
        <f>SUM(C8:C8)</f>
        <v>39269</v>
      </c>
      <c r="D9" s="51">
        <f>SUM(D8:D8)</f>
        <v>39269</v>
      </c>
      <c r="E9" s="51">
        <f>SUM(E8:E8)</f>
        <v>0</v>
      </c>
      <c r="F9" s="81"/>
    </row>
    <row r="10" spans="1:6" x14ac:dyDescent="0.2">
      <c r="A10" s="37"/>
      <c r="B10" s="37"/>
      <c r="C10" s="36"/>
      <c r="D10" s="36"/>
      <c r="E10" s="36"/>
      <c r="F10" s="37"/>
    </row>
    <row r="11" spans="1:6" x14ac:dyDescent="0.2">
      <c r="A11" s="37"/>
      <c r="B11" s="37"/>
      <c r="C11" s="36"/>
      <c r="D11" s="36"/>
      <c r="E11" s="36"/>
      <c r="F11" s="37"/>
    </row>
    <row r="12" spans="1:6" x14ac:dyDescent="0.2">
      <c r="A12" s="142" t="s">
        <v>397</v>
      </c>
      <c r="B12" s="141"/>
      <c r="C12" s="140"/>
      <c r="D12" s="140"/>
      <c r="E12" s="140"/>
      <c r="F12" s="32" t="s">
        <v>396</v>
      </c>
    </row>
    <row r="13" spans="1:6" x14ac:dyDescent="0.2">
      <c r="A13" s="114"/>
      <c r="B13" s="114"/>
      <c r="C13" s="115"/>
      <c r="D13" s="115"/>
      <c r="E13" s="115"/>
    </row>
    <row r="14" spans="1:6" ht="11.25" customHeight="1" x14ac:dyDescent="0.2">
      <c r="A14" s="30" t="s">
        <v>102</v>
      </c>
      <c r="B14" s="29" t="s">
        <v>101</v>
      </c>
      <c r="C14" s="120" t="s">
        <v>301</v>
      </c>
      <c r="D14" s="120" t="s">
        <v>300</v>
      </c>
      <c r="E14" s="120" t="s">
        <v>299</v>
      </c>
      <c r="F14" s="119" t="s">
        <v>298</v>
      </c>
    </row>
    <row r="15" spans="1:6" ht="15" customHeight="1" x14ac:dyDescent="0.2">
      <c r="A15" s="25" t="s">
        <v>7473</v>
      </c>
      <c r="B15" s="56" t="s">
        <v>7474</v>
      </c>
      <c r="C15" s="24">
        <v>4834.29</v>
      </c>
      <c r="D15" s="24">
        <v>6797.73</v>
      </c>
      <c r="E15" s="368">
        <f>+D15-C15</f>
        <v>1963.4399999999996</v>
      </c>
      <c r="F15" s="305" t="s">
        <v>7472</v>
      </c>
    </row>
    <row r="16" spans="1:6" ht="11.25" customHeight="1" x14ac:dyDescent="0.2">
      <c r="A16" s="81"/>
      <c r="B16" s="81" t="s">
        <v>391</v>
      </c>
      <c r="C16" s="51">
        <f>SUM(C15:C15)</f>
        <v>4834.29</v>
      </c>
      <c r="D16" s="51">
        <f>SUM(D15:D15)</f>
        <v>6797.73</v>
      </c>
      <c r="E16" s="51">
        <f>SUM(E15:E15)</f>
        <v>1963.4399999999996</v>
      </c>
      <c r="F16" s="81"/>
    </row>
    <row r="17" spans="1:6" x14ac:dyDescent="0.2">
      <c r="A17" s="37"/>
      <c r="B17" s="37"/>
      <c r="C17" s="36"/>
      <c r="D17" s="36"/>
      <c r="E17" s="36"/>
      <c r="F17" s="37"/>
    </row>
    <row r="18" spans="1:6" x14ac:dyDescent="0.2">
      <c r="A18" s="37"/>
      <c r="B18" s="37"/>
      <c r="C18" s="36"/>
      <c r="D18" s="36"/>
      <c r="E18" s="36"/>
      <c r="F18" s="37"/>
    </row>
    <row r="19" spans="1:6" x14ac:dyDescent="0.2">
      <c r="A19" s="139" t="s">
        <v>390</v>
      </c>
      <c r="B19" s="138"/>
      <c r="C19" s="137"/>
      <c r="D19" s="137"/>
      <c r="E19" s="121"/>
      <c r="F19" s="89" t="s">
        <v>389</v>
      </c>
    </row>
    <row r="20" spans="1:6" x14ac:dyDescent="0.2">
      <c r="A20" s="108"/>
      <c r="B20" s="108"/>
      <c r="C20" s="33"/>
    </row>
    <row r="21" spans="1:6" ht="11.25" customHeight="1" x14ac:dyDescent="0.2">
      <c r="A21" s="30" t="s">
        <v>102</v>
      </c>
      <c r="B21" s="29" t="s">
        <v>101</v>
      </c>
      <c r="C21" s="120" t="s">
        <v>301</v>
      </c>
      <c r="D21" s="120" t="s">
        <v>300</v>
      </c>
      <c r="E21" s="120" t="s">
        <v>299</v>
      </c>
      <c r="F21" s="119" t="s">
        <v>298</v>
      </c>
    </row>
    <row r="22" spans="1:6" ht="15" customHeight="1" x14ac:dyDescent="0.2">
      <c r="A22" s="56" t="s">
        <v>7475</v>
      </c>
      <c r="B22" s="56" t="s">
        <v>7476</v>
      </c>
      <c r="C22" s="368">
        <v>1750</v>
      </c>
      <c r="D22" s="368">
        <v>1750</v>
      </c>
      <c r="E22" s="136">
        <f>+D22-C22</f>
        <v>0</v>
      </c>
      <c r="F22" s="498" t="s">
        <v>7477</v>
      </c>
    </row>
    <row r="23" spans="1:6" x14ac:dyDescent="0.2">
      <c r="A23" s="56" t="s">
        <v>7478</v>
      </c>
      <c r="B23" s="56" t="s">
        <v>7479</v>
      </c>
      <c r="C23" s="368">
        <v>17416.2</v>
      </c>
      <c r="D23" s="368">
        <v>17416.2</v>
      </c>
      <c r="E23" s="136">
        <f>+D23-C23</f>
        <v>0</v>
      </c>
      <c r="F23" s="498" t="s">
        <v>7477</v>
      </c>
    </row>
    <row r="24" spans="1:6" x14ac:dyDescent="0.2">
      <c r="A24" s="134"/>
      <c r="B24" s="134" t="s">
        <v>388</v>
      </c>
      <c r="C24" s="133">
        <f>SUM(C22:C23)</f>
        <v>19166.2</v>
      </c>
      <c r="D24" s="133">
        <f>SUM(D22:D23)</f>
        <v>19166.2</v>
      </c>
      <c r="E24" s="133">
        <f>SUM(E22:E23)</f>
        <v>0</v>
      </c>
      <c r="F24" s="133"/>
    </row>
  </sheetData>
  <dataValidations count="6">
    <dataValidation allowBlank="1" showInputMessage="1" showErrorMessage="1" prompt="Corresponde al nombre o descripción de la cuenta de acuerdo al Plan de Cuentas emitido por el CONAC." sqref="B21 B14 B7"/>
    <dataValidation allowBlank="1" showInputMessage="1" showErrorMessage="1" prompt="Diferencia entre el saldo final y el inicial presentados." sqref="E21 E14 E7"/>
    <dataValidation allowBlank="1" showInputMessage="1" showErrorMessage="1" prompt="Indicar el medio como se está amortizando el intangible, por tiempo, por uso." sqref="F21 F14 F7"/>
    <dataValidation allowBlank="1" showInputMessage="1" showErrorMessage="1" prompt="Corresponde al número de la cuenta de acuerdo al Plan de Cuentas emitido por el CONAC (DOF 23/12/2015)." sqref="A14 A21 A7"/>
    <dataValidation allowBlank="1" showInputMessage="1" showErrorMessage="1" prompt="Saldo al 31 de diciembre del año anterior del ejercio que se presenta." sqref="C14 C21 C7"/>
    <dataValidation allowBlank="1" showInputMessage="1" showErrorMessage="1" prompt="Importe final del periodo que corresponde la información financiera trimestral que se presenta." sqref="D14 D21 D7"/>
  </dataValidations>
  <pageMargins left="0.70866141732283472" right="0.70866141732283472" top="0.74803149606299213" bottom="0.74803149606299213" header="0.31496062992125984" footer="0.31496062992125984"/>
  <pageSetup scale="65"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8"/>
  <dimension ref="A1:Q8"/>
  <sheetViews>
    <sheetView topLeftCell="A3"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73"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0"/>
  <dimension ref="A1:H166"/>
  <sheetViews>
    <sheetView topLeftCell="A153" zoomScaleNormal="100" zoomScaleSheetLayoutView="100" workbookViewId="0">
      <selection activeCell="B165" sqref="B165"/>
    </sheetView>
  </sheetViews>
  <sheetFormatPr baseColWidth="10" defaultColWidth="13.6640625" defaultRowHeight="10.199999999999999" x14ac:dyDescent="0.2"/>
  <cols>
    <col min="1" max="1" width="20.6640625" style="1" customWidth="1"/>
    <col min="2" max="2" width="50.6640625" style="1" customWidth="1"/>
    <col min="3" max="7" width="17.6640625" style="31" customWidth="1"/>
    <col min="8" max="8" width="17.6640625" style="1" customWidth="1"/>
    <col min="9" max="16384" width="13.6640625" style="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32"/>
      <c r="C5" s="161"/>
      <c r="D5" s="161"/>
      <c r="E5" s="161"/>
      <c r="F5" s="161"/>
      <c r="G5" s="161"/>
      <c r="H5" s="160" t="s">
        <v>411</v>
      </c>
    </row>
    <row r="6" spans="1:8" x14ac:dyDescent="0.2">
      <c r="A6" s="114"/>
    </row>
    <row r="7" spans="1:8" ht="15" customHeight="1" x14ac:dyDescent="0.2">
      <c r="A7" s="30" t="s">
        <v>102</v>
      </c>
      <c r="B7" s="29" t="s">
        <v>101</v>
      </c>
      <c r="C7" s="27" t="s">
        <v>100</v>
      </c>
      <c r="D7" s="86" t="s">
        <v>231</v>
      </c>
      <c r="E7" s="86" t="s">
        <v>230</v>
      </c>
      <c r="F7" s="86" t="s">
        <v>229</v>
      </c>
      <c r="G7" s="85" t="s">
        <v>228</v>
      </c>
      <c r="H7" s="29" t="s">
        <v>227</v>
      </c>
    </row>
    <row r="8" spans="1:8" x14ac:dyDescent="0.2">
      <c r="A8" s="25" t="s">
        <v>7480</v>
      </c>
      <c r="B8" s="25" t="s">
        <v>7481</v>
      </c>
      <c r="C8" s="24">
        <v>8630.4</v>
      </c>
      <c r="D8" s="24">
        <v>8630.4</v>
      </c>
      <c r="E8" s="24"/>
      <c r="F8" s="24"/>
      <c r="G8" s="24"/>
      <c r="H8" s="159" t="s">
        <v>7482</v>
      </c>
    </row>
    <row r="9" spans="1:8" x14ac:dyDescent="0.2">
      <c r="A9" s="25" t="s">
        <v>7483</v>
      </c>
      <c r="B9" s="25" t="s">
        <v>7484</v>
      </c>
      <c r="C9" s="24">
        <v>259482.32</v>
      </c>
      <c r="D9" s="24">
        <v>259482.32</v>
      </c>
      <c r="E9" s="24"/>
      <c r="F9" s="24"/>
      <c r="G9" s="24"/>
      <c r="H9" s="159" t="s">
        <v>7482</v>
      </c>
    </row>
    <row r="10" spans="1:8" x14ac:dyDescent="0.2">
      <c r="A10" s="25" t="s">
        <v>7485</v>
      </c>
      <c r="B10" s="25" t="s">
        <v>7486</v>
      </c>
      <c r="C10" s="24">
        <v>1808</v>
      </c>
      <c r="D10" s="24">
        <v>1808</v>
      </c>
      <c r="E10" s="24"/>
      <c r="F10" s="24"/>
      <c r="G10" s="24"/>
      <c r="H10" s="159" t="s">
        <v>7482</v>
      </c>
    </row>
    <row r="11" spans="1:8" x14ac:dyDescent="0.2">
      <c r="A11" s="25" t="s">
        <v>7487</v>
      </c>
      <c r="B11" s="25" t="s">
        <v>7488</v>
      </c>
      <c r="C11" s="24">
        <v>95059.65</v>
      </c>
      <c r="D11" s="24">
        <v>95059.65</v>
      </c>
      <c r="E11" s="24"/>
      <c r="F11" s="24"/>
      <c r="G11" s="24"/>
      <c r="H11" s="159" t="s">
        <v>7482</v>
      </c>
    </row>
    <row r="12" spans="1:8" x14ac:dyDescent="0.2">
      <c r="A12" s="25" t="s">
        <v>7489</v>
      </c>
      <c r="B12" s="25" t="s">
        <v>7490</v>
      </c>
      <c r="C12" s="24">
        <v>348556</v>
      </c>
      <c r="D12" s="24">
        <v>348556</v>
      </c>
      <c r="E12" s="24"/>
      <c r="F12" s="24"/>
      <c r="G12" s="24"/>
      <c r="H12" s="159" t="s">
        <v>7482</v>
      </c>
    </row>
    <row r="13" spans="1:8" x14ac:dyDescent="0.2">
      <c r="A13" s="25" t="s">
        <v>7491</v>
      </c>
      <c r="B13" s="25" t="s">
        <v>7381</v>
      </c>
      <c r="C13" s="24">
        <v>10818</v>
      </c>
      <c r="D13" s="24">
        <v>10818</v>
      </c>
      <c r="E13" s="24"/>
      <c r="F13" s="24"/>
      <c r="G13" s="24"/>
      <c r="H13" s="159" t="s">
        <v>7482</v>
      </c>
    </row>
    <row r="14" spans="1:8" x14ac:dyDescent="0.2">
      <c r="A14" s="25" t="s">
        <v>7492</v>
      </c>
      <c r="B14" s="25" t="s">
        <v>7493</v>
      </c>
      <c r="C14" s="24">
        <v>1303.58</v>
      </c>
      <c r="D14" s="24">
        <v>1303.58</v>
      </c>
      <c r="E14" s="24"/>
      <c r="F14" s="24"/>
      <c r="G14" s="24"/>
      <c r="H14" s="159" t="s">
        <v>7482</v>
      </c>
    </row>
    <row r="15" spans="1:8" x14ac:dyDescent="0.2">
      <c r="A15" s="25" t="s">
        <v>7494</v>
      </c>
      <c r="B15" s="25" t="s">
        <v>7495</v>
      </c>
      <c r="C15" s="24">
        <v>52585</v>
      </c>
      <c r="D15" s="24">
        <v>52585</v>
      </c>
      <c r="E15" s="24"/>
      <c r="F15" s="24"/>
      <c r="G15" s="24"/>
      <c r="H15" s="159" t="s">
        <v>7482</v>
      </c>
    </row>
    <row r="16" spans="1:8" x14ac:dyDescent="0.2">
      <c r="A16" s="25" t="s">
        <v>7496</v>
      </c>
      <c r="B16" s="25" t="s">
        <v>7399</v>
      </c>
      <c r="C16" s="24">
        <v>582.92999999999995</v>
      </c>
      <c r="D16" s="24">
        <v>582.92999999999995</v>
      </c>
      <c r="E16" s="24"/>
      <c r="F16" s="24"/>
      <c r="G16" s="24"/>
      <c r="H16" s="159" t="s">
        <v>7482</v>
      </c>
    </row>
    <row r="17" spans="1:8" x14ac:dyDescent="0.2">
      <c r="A17" s="25" t="s">
        <v>7497</v>
      </c>
      <c r="B17" s="25" t="s">
        <v>7498</v>
      </c>
      <c r="C17" s="24">
        <v>1248.02</v>
      </c>
      <c r="D17" s="24">
        <v>1248.02</v>
      </c>
      <c r="E17" s="24"/>
      <c r="F17" s="24"/>
      <c r="G17" s="24"/>
      <c r="H17" s="159" t="s">
        <v>7482</v>
      </c>
    </row>
    <row r="18" spans="1:8" x14ac:dyDescent="0.2">
      <c r="A18" s="25" t="s">
        <v>7499</v>
      </c>
      <c r="B18" s="25" t="s">
        <v>7500</v>
      </c>
      <c r="C18" s="24">
        <v>4063.7</v>
      </c>
      <c r="D18" s="24">
        <v>4063.7</v>
      </c>
      <c r="E18" s="24"/>
      <c r="F18" s="24"/>
      <c r="G18" s="24"/>
      <c r="H18" s="159" t="s">
        <v>7482</v>
      </c>
    </row>
    <row r="19" spans="1:8" x14ac:dyDescent="0.2">
      <c r="A19" s="25" t="s">
        <v>7501</v>
      </c>
      <c r="B19" s="25" t="s">
        <v>7502</v>
      </c>
      <c r="C19" s="24">
        <v>95154.8</v>
      </c>
      <c r="D19" s="24">
        <v>95154.8</v>
      </c>
      <c r="E19" s="24"/>
      <c r="F19" s="24"/>
      <c r="G19" s="24"/>
      <c r="H19" s="159" t="s">
        <v>7482</v>
      </c>
    </row>
    <row r="20" spans="1:8" x14ac:dyDescent="0.2">
      <c r="A20" s="25" t="s">
        <v>7503</v>
      </c>
      <c r="B20" s="25" t="s">
        <v>7504</v>
      </c>
      <c r="C20" s="24">
        <v>14500</v>
      </c>
      <c r="D20" s="24">
        <v>14500</v>
      </c>
      <c r="E20" s="24"/>
      <c r="F20" s="24"/>
      <c r="G20" s="24"/>
      <c r="H20" s="159" t="s">
        <v>7482</v>
      </c>
    </row>
    <row r="21" spans="1:8" x14ac:dyDescent="0.2">
      <c r="A21" s="25" t="s">
        <v>7505</v>
      </c>
      <c r="B21" s="25" t="s">
        <v>1314</v>
      </c>
      <c r="C21" s="24">
        <v>3900</v>
      </c>
      <c r="D21" s="24">
        <v>3900</v>
      </c>
      <c r="E21" s="24"/>
      <c r="F21" s="24"/>
      <c r="G21" s="24"/>
      <c r="H21" s="159" t="s">
        <v>7482</v>
      </c>
    </row>
    <row r="22" spans="1:8" x14ac:dyDescent="0.2">
      <c r="A22" s="25" t="s">
        <v>7506</v>
      </c>
      <c r="B22" s="25" t="s">
        <v>7507</v>
      </c>
      <c r="C22" s="24">
        <v>21750</v>
      </c>
      <c r="D22" s="24">
        <v>21750</v>
      </c>
      <c r="E22" s="24"/>
      <c r="F22" s="24"/>
      <c r="G22" s="24"/>
      <c r="H22" s="159" t="s">
        <v>7482</v>
      </c>
    </row>
    <row r="23" spans="1:8" x14ac:dyDescent="0.2">
      <c r="A23" s="25" t="s">
        <v>7508</v>
      </c>
      <c r="B23" s="25" t="s">
        <v>7509</v>
      </c>
      <c r="C23" s="24">
        <v>7077.16</v>
      </c>
      <c r="D23" s="24">
        <v>7077.16</v>
      </c>
      <c r="E23" s="24"/>
      <c r="F23" s="24"/>
      <c r="G23" s="24"/>
      <c r="H23" s="159" t="s">
        <v>7482</v>
      </c>
    </row>
    <row r="24" spans="1:8" x14ac:dyDescent="0.2">
      <c r="A24" s="25" t="s">
        <v>7510</v>
      </c>
      <c r="B24" s="25" t="s">
        <v>7511</v>
      </c>
      <c r="C24" s="24">
        <v>10208</v>
      </c>
      <c r="D24" s="24">
        <v>10208</v>
      </c>
      <c r="E24" s="24"/>
      <c r="F24" s="24"/>
      <c r="G24" s="24"/>
      <c r="H24" s="159" t="s">
        <v>7482</v>
      </c>
    </row>
    <row r="25" spans="1:8" x14ac:dyDescent="0.2">
      <c r="A25" s="25" t="s">
        <v>7512</v>
      </c>
      <c r="B25" s="25" t="s">
        <v>7513</v>
      </c>
      <c r="C25" s="24">
        <v>155.97</v>
      </c>
      <c r="D25" s="24">
        <v>155.97</v>
      </c>
      <c r="E25" s="24"/>
      <c r="F25" s="24"/>
      <c r="G25" s="24"/>
      <c r="H25" s="159" t="s">
        <v>7482</v>
      </c>
    </row>
    <row r="26" spans="1:8" x14ac:dyDescent="0.2">
      <c r="A26" s="25" t="s">
        <v>7514</v>
      </c>
      <c r="B26" s="25" t="s">
        <v>2473</v>
      </c>
      <c r="C26" s="24">
        <v>234498.06</v>
      </c>
      <c r="D26" s="24">
        <v>234498.06</v>
      </c>
      <c r="E26" s="24"/>
      <c r="F26" s="24"/>
      <c r="G26" s="24"/>
      <c r="H26" s="159" t="s">
        <v>7482</v>
      </c>
    </row>
    <row r="27" spans="1:8" x14ac:dyDescent="0.2">
      <c r="A27" s="25" t="s">
        <v>7515</v>
      </c>
      <c r="B27" s="25" t="s">
        <v>7516</v>
      </c>
      <c r="C27" s="24">
        <v>78583.039999999994</v>
      </c>
      <c r="D27" s="24">
        <v>78583.039999999994</v>
      </c>
      <c r="E27" s="24"/>
      <c r="F27" s="24"/>
      <c r="G27" s="24"/>
      <c r="H27" s="159" t="s">
        <v>7482</v>
      </c>
    </row>
    <row r="28" spans="1:8" x14ac:dyDescent="0.2">
      <c r="A28" s="25" t="s">
        <v>7517</v>
      </c>
      <c r="B28" s="25" t="s">
        <v>7518</v>
      </c>
      <c r="C28" s="24">
        <v>92713</v>
      </c>
      <c r="D28" s="24">
        <v>92713</v>
      </c>
      <c r="E28" s="24"/>
      <c r="F28" s="24"/>
      <c r="G28" s="24"/>
      <c r="H28" s="159" t="s">
        <v>7482</v>
      </c>
    </row>
    <row r="29" spans="1:8" x14ac:dyDescent="0.2">
      <c r="A29" s="25" t="s">
        <v>7519</v>
      </c>
      <c r="B29" s="25" t="s">
        <v>7370</v>
      </c>
      <c r="C29" s="24">
        <v>279.57</v>
      </c>
      <c r="D29" s="24">
        <v>279.57</v>
      </c>
      <c r="E29" s="24"/>
      <c r="F29" s="24"/>
      <c r="G29" s="24"/>
      <c r="H29" s="159" t="s">
        <v>7482</v>
      </c>
    </row>
    <row r="30" spans="1:8" x14ac:dyDescent="0.2">
      <c r="A30" s="25" t="s">
        <v>7520</v>
      </c>
      <c r="B30" s="25" t="s">
        <v>7521</v>
      </c>
      <c r="C30" s="24">
        <v>437.5</v>
      </c>
      <c r="D30" s="24">
        <v>437.5</v>
      </c>
      <c r="E30" s="24"/>
      <c r="F30" s="24"/>
      <c r="G30" s="24"/>
      <c r="H30" s="159" t="s">
        <v>7482</v>
      </c>
    </row>
    <row r="31" spans="1:8" x14ac:dyDescent="0.2">
      <c r="A31" s="25" t="s">
        <v>7522</v>
      </c>
      <c r="B31" s="25" t="s">
        <v>7523</v>
      </c>
      <c r="C31" s="24">
        <v>2500</v>
      </c>
      <c r="D31" s="24">
        <v>2500</v>
      </c>
      <c r="E31" s="24"/>
      <c r="F31" s="24"/>
      <c r="G31" s="24"/>
      <c r="H31" s="159" t="s">
        <v>7482</v>
      </c>
    </row>
    <row r="32" spans="1:8" x14ac:dyDescent="0.2">
      <c r="A32" s="25" t="s">
        <v>7524</v>
      </c>
      <c r="B32" s="25" t="s">
        <v>7525</v>
      </c>
      <c r="C32" s="24">
        <v>696</v>
      </c>
      <c r="D32" s="24">
        <v>696</v>
      </c>
      <c r="E32" s="24"/>
      <c r="F32" s="24"/>
      <c r="G32" s="24"/>
      <c r="H32" s="159" t="s">
        <v>7482</v>
      </c>
    </row>
    <row r="33" spans="1:8" x14ac:dyDescent="0.2">
      <c r="A33" s="25" t="s">
        <v>7526</v>
      </c>
      <c r="B33" s="25" t="s">
        <v>7527</v>
      </c>
      <c r="C33" s="24">
        <v>14473.99</v>
      </c>
      <c r="D33" s="24">
        <v>14473.99</v>
      </c>
      <c r="E33" s="24"/>
      <c r="F33" s="24"/>
      <c r="G33" s="24"/>
      <c r="H33" s="159" t="s">
        <v>7482</v>
      </c>
    </row>
    <row r="34" spans="1:8" x14ac:dyDescent="0.2">
      <c r="A34" s="25" t="s">
        <v>7528</v>
      </c>
      <c r="B34" s="25" t="s">
        <v>7529</v>
      </c>
      <c r="C34" s="24">
        <v>400</v>
      </c>
      <c r="D34" s="24">
        <v>400</v>
      </c>
      <c r="E34" s="24"/>
      <c r="F34" s="24"/>
      <c r="G34" s="24"/>
      <c r="H34" s="159" t="s">
        <v>7482</v>
      </c>
    </row>
    <row r="35" spans="1:8" x14ac:dyDescent="0.2">
      <c r="A35" s="25" t="s">
        <v>7530</v>
      </c>
      <c r="B35" s="25" t="s">
        <v>7531</v>
      </c>
      <c r="C35" s="24">
        <v>8033</v>
      </c>
      <c r="D35" s="24">
        <v>8033</v>
      </c>
      <c r="E35" s="24"/>
      <c r="F35" s="24"/>
      <c r="G35" s="24"/>
      <c r="H35" s="159" t="s">
        <v>7482</v>
      </c>
    </row>
    <row r="36" spans="1:8" x14ac:dyDescent="0.2">
      <c r="A36" s="25" t="s">
        <v>7532</v>
      </c>
      <c r="B36" s="25" t="s">
        <v>7533</v>
      </c>
      <c r="C36" s="24">
        <v>160</v>
      </c>
      <c r="D36" s="24">
        <v>160</v>
      </c>
      <c r="E36" s="24"/>
      <c r="F36" s="24"/>
      <c r="G36" s="24"/>
      <c r="H36" s="159" t="s">
        <v>7482</v>
      </c>
    </row>
    <row r="37" spans="1:8" x14ac:dyDescent="0.2">
      <c r="A37" s="25" t="s">
        <v>7534</v>
      </c>
      <c r="B37" s="25" t="s">
        <v>7535</v>
      </c>
      <c r="C37" s="24">
        <v>2813.57</v>
      </c>
      <c r="D37" s="24">
        <v>2813.57</v>
      </c>
      <c r="E37" s="24"/>
      <c r="F37" s="24"/>
      <c r="G37" s="24"/>
      <c r="H37" s="159" t="s">
        <v>7482</v>
      </c>
    </row>
    <row r="38" spans="1:8" x14ac:dyDescent="0.2">
      <c r="A38" s="25" t="s">
        <v>7536</v>
      </c>
      <c r="B38" s="25" t="s">
        <v>7537</v>
      </c>
      <c r="C38" s="24">
        <v>69600</v>
      </c>
      <c r="D38" s="24">
        <v>69600</v>
      </c>
      <c r="E38" s="24"/>
      <c r="F38" s="24"/>
      <c r="G38" s="24"/>
      <c r="H38" s="159" t="s">
        <v>7482</v>
      </c>
    </row>
    <row r="39" spans="1:8" x14ac:dyDescent="0.2">
      <c r="A39" s="25" t="s">
        <v>7538</v>
      </c>
      <c r="B39" s="25" t="s">
        <v>7539</v>
      </c>
      <c r="C39" s="24">
        <v>745.45</v>
      </c>
      <c r="D39" s="24">
        <v>745.45</v>
      </c>
      <c r="E39" s="24"/>
      <c r="F39" s="24"/>
      <c r="G39" s="24"/>
      <c r="H39" s="159" t="s">
        <v>7482</v>
      </c>
    </row>
    <row r="40" spans="1:8" x14ac:dyDescent="0.2">
      <c r="A40" s="25" t="s">
        <v>7540</v>
      </c>
      <c r="B40" s="25" t="s">
        <v>7541</v>
      </c>
      <c r="C40" s="24">
        <v>1160</v>
      </c>
      <c r="D40" s="24">
        <v>1160</v>
      </c>
      <c r="E40" s="24"/>
      <c r="F40" s="24"/>
      <c r="G40" s="24"/>
      <c r="H40" s="159" t="s">
        <v>7482</v>
      </c>
    </row>
    <row r="41" spans="1:8" x14ac:dyDescent="0.2">
      <c r="A41" s="25" t="s">
        <v>7542</v>
      </c>
      <c r="B41" s="25" t="s">
        <v>7543</v>
      </c>
      <c r="C41" s="24">
        <v>9856.2000000000007</v>
      </c>
      <c r="D41" s="24">
        <v>9856.2000000000007</v>
      </c>
      <c r="E41" s="24"/>
      <c r="F41" s="24"/>
      <c r="G41" s="24"/>
      <c r="H41" s="159" t="s">
        <v>7482</v>
      </c>
    </row>
    <row r="42" spans="1:8" x14ac:dyDescent="0.2">
      <c r="A42" s="25" t="s">
        <v>7544</v>
      </c>
      <c r="B42" s="25" t="s">
        <v>7545</v>
      </c>
      <c r="C42" s="24">
        <v>2714.4</v>
      </c>
      <c r="D42" s="24">
        <v>2714.4</v>
      </c>
      <c r="E42" s="24"/>
      <c r="F42" s="24"/>
      <c r="G42" s="24"/>
      <c r="H42" s="159" t="s">
        <v>7482</v>
      </c>
    </row>
    <row r="43" spans="1:8" x14ac:dyDescent="0.2">
      <c r="A43" s="25" t="s">
        <v>7546</v>
      </c>
      <c r="B43" s="25" t="s">
        <v>7547</v>
      </c>
      <c r="C43" s="24">
        <v>2320</v>
      </c>
      <c r="D43" s="24">
        <v>2320</v>
      </c>
      <c r="E43" s="24"/>
      <c r="F43" s="24"/>
      <c r="G43" s="24"/>
      <c r="H43" s="159" t="s">
        <v>7482</v>
      </c>
    </row>
    <row r="44" spans="1:8" x14ac:dyDescent="0.2">
      <c r="A44" s="25" t="s">
        <v>7548</v>
      </c>
      <c r="B44" s="25" t="s">
        <v>7549</v>
      </c>
      <c r="C44" s="24">
        <v>14790</v>
      </c>
      <c r="D44" s="24">
        <v>14790</v>
      </c>
      <c r="E44" s="24"/>
      <c r="F44" s="24"/>
      <c r="G44" s="24"/>
      <c r="H44" s="159" t="s">
        <v>7482</v>
      </c>
    </row>
    <row r="45" spans="1:8" x14ac:dyDescent="0.2">
      <c r="A45" s="25" t="s">
        <v>7550</v>
      </c>
      <c r="B45" s="25" t="s">
        <v>7551</v>
      </c>
      <c r="C45" s="24">
        <v>200</v>
      </c>
      <c r="D45" s="24">
        <v>200</v>
      </c>
      <c r="E45" s="24"/>
      <c r="F45" s="24"/>
      <c r="G45" s="24"/>
      <c r="H45" s="159" t="s">
        <v>7482</v>
      </c>
    </row>
    <row r="46" spans="1:8" x14ac:dyDescent="0.2">
      <c r="A46" s="25" t="s">
        <v>7552</v>
      </c>
      <c r="B46" s="25" t="s">
        <v>7553</v>
      </c>
      <c r="C46" s="24">
        <v>30000</v>
      </c>
      <c r="D46" s="24">
        <v>30000</v>
      </c>
      <c r="E46" s="24"/>
      <c r="F46" s="24"/>
      <c r="G46" s="24"/>
      <c r="H46" s="159" t="s">
        <v>7482</v>
      </c>
    </row>
    <row r="47" spans="1:8" x14ac:dyDescent="0.2">
      <c r="A47" s="25" t="s">
        <v>7554</v>
      </c>
      <c r="B47" s="25" t="s">
        <v>7555</v>
      </c>
      <c r="C47" s="24">
        <v>20000</v>
      </c>
      <c r="D47" s="24">
        <v>20000</v>
      </c>
      <c r="E47" s="24"/>
      <c r="F47" s="24"/>
      <c r="G47" s="24"/>
      <c r="H47" s="159" t="s">
        <v>7482</v>
      </c>
    </row>
    <row r="48" spans="1:8" x14ac:dyDescent="0.2">
      <c r="A48" s="25" t="s">
        <v>7556</v>
      </c>
      <c r="B48" s="25" t="s">
        <v>7557</v>
      </c>
      <c r="C48" s="24">
        <v>9330</v>
      </c>
      <c r="D48" s="24">
        <v>9330</v>
      </c>
      <c r="E48" s="24"/>
      <c r="F48" s="24"/>
      <c r="G48" s="24"/>
      <c r="H48" s="159" t="s">
        <v>7482</v>
      </c>
    </row>
    <row r="49" spans="1:8" x14ac:dyDescent="0.2">
      <c r="A49" s="25" t="s">
        <v>7558</v>
      </c>
      <c r="B49" s="25" t="s">
        <v>7559</v>
      </c>
      <c r="C49" s="24">
        <v>5800</v>
      </c>
      <c r="D49" s="24">
        <v>5800</v>
      </c>
      <c r="E49" s="24"/>
      <c r="F49" s="24"/>
      <c r="G49" s="24"/>
      <c r="H49" s="159" t="s">
        <v>7482</v>
      </c>
    </row>
    <row r="50" spans="1:8" x14ac:dyDescent="0.2">
      <c r="A50" s="25" t="s">
        <v>7560</v>
      </c>
      <c r="B50" s="25" t="s">
        <v>7561</v>
      </c>
      <c r="C50" s="24">
        <v>14697.2</v>
      </c>
      <c r="D50" s="24">
        <v>14697.2</v>
      </c>
      <c r="E50" s="24"/>
      <c r="F50" s="24"/>
      <c r="G50" s="24"/>
      <c r="H50" s="159" t="s">
        <v>7482</v>
      </c>
    </row>
    <row r="51" spans="1:8" ht="20.399999999999999" x14ac:dyDescent="0.2">
      <c r="A51" s="25" t="s">
        <v>6394</v>
      </c>
      <c r="B51" s="25" t="s">
        <v>7562</v>
      </c>
      <c r="C51" s="24">
        <v>42729.65</v>
      </c>
      <c r="D51" s="24">
        <v>42729.65</v>
      </c>
      <c r="E51" s="24"/>
      <c r="F51" s="24"/>
      <c r="G51" s="24"/>
      <c r="H51" s="159" t="s">
        <v>7563</v>
      </c>
    </row>
    <row r="52" spans="1:8" ht="20.399999999999999" x14ac:dyDescent="0.2">
      <c r="A52" s="25" t="s">
        <v>6392</v>
      </c>
      <c r="B52" s="25" t="s">
        <v>2152</v>
      </c>
      <c r="C52" s="24">
        <v>279580.7</v>
      </c>
      <c r="D52" s="24">
        <v>279580.7</v>
      </c>
      <c r="E52" s="24"/>
      <c r="F52" s="24"/>
      <c r="G52" s="24"/>
      <c r="H52" s="159" t="s">
        <v>7563</v>
      </c>
    </row>
    <row r="53" spans="1:8" ht="20.399999999999999" x14ac:dyDescent="0.2">
      <c r="A53" s="25" t="s">
        <v>6388</v>
      </c>
      <c r="B53" s="25" t="s">
        <v>7564</v>
      </c>
      <c r="C53" s="24">
        <v>-145733.85</v>
      </c>
      <c r="D53" s="24">
        <v>-145733.85</v>
      </c>
      <c r="E53" s="24"/>
      <c r="F53" s="24"/>
      <c r="G53" s="24"/>
      <c r="H53" s="159" t="s">
        <v>7563</v>
      </c>
    </row>
    <row r="54" spans="1:8" ht="20.399999999999999" x14ac:dyDescent="0.2">
      <c r="A54" s="25" t="s">
        <v>7565</v>
      </c>
      <c r="B54" s="25" t="s">
        <v>7566</v>
      </c>
      <c r="C54" s="24">
        <v>406.92</v>
      </c>
      <c r="D54" s="24">
        <v>406.92</v>
      </c>
      <c r="E54" s="24"/>
      <c r="F54" s="24"/>
      <c r="G54" s="24"/>
      <c r="H54" s="159" t="s">
        <v>7563</v>
      </c>
    </row>
    <row r="55" spans="1:8" ht="20.399999999999999" x14ac:dyDescent="0.2">
      <c r="A55" s="25" t="s">
        <v>7567</v>
      </c>
      <c r="B55" s="25" t="s">
        <v>7568</v>
      </c>
      <c r="C55" s="24">
        <v>7333.05</v>
      </c>
      <c r="D55" s="24">
        <v>7333.05</v>
      </c>
      <c r="E55" s="24"/>
      <c r="F55" s="24"/>
      <c r="G55" s="24"/>
      <c r="H55" s="159" t="s">
        <v>7563</v>
      </c>
    </row>
    <row r="56" spans="1:8" ht="20.399999999999999" x14ac:dyDescent="0.2">
      <c r="A56" s="25" t="s">
        <v>7569</v>
      </c>
      <c r="B56" s="25" t="s">
        <v>7570</v>
      </c>
      <c r="C56" s="24">
        <v>131717</v>
      </c>
      <c r="D56" s="24">
        <v>131717</v>
      </c>
      <c r="E56" s="24"/>
      <c r="F56" s="24"/>
      <c r="G56" s="24"/>
      <c r="H56" s="159" t="s">
        <v>7563</v>
      </c>
    </row>
    <row r="57" spans="1:8" ht="30.6" x14ac:dyDescent="0.2">
      <c r="A57" s="25" t="s">
        <v>7571</v>
      </c>
      <c r="B57" s="25" t="s">
        <v>7572</v>
      </c>
      <c r="C57" s="24">
        <v>250263.48</v>
      </c>
      <c r="D57" s="24">
        <v>250263.48</v>
      </c>
      <c r="E57" s="24"/>
      <c r="F57" s="24"/>
      <c r="G57" s="24"/>
      <c r="H57" s="159" t="s">
        <v>7573</v>
      </c>
    </row>
    <row r="58" spans="1:8" ht="30.6" x14ac:dyDescent="0.2">
      <c r="A58" s="25" t="s">
        <v>7574</v>
      </c>
      <c r="B58" s="25" t="s">
        <v>7575</v>
      </c>
      <c r="C58" s="24">
        <v>285111.48</v>
      </c>
      <c r="D58" s="24">
        <v>285111.48</v>
      </c>
      <c r="E58" s="24"/>
      <c r="F58" s="24"/>
      <c r="G58" s="24"/>
      <c r="H58" s="159" t="s">
        <v>7573</v>
      </c>
    </row>
    <row r="59" spans="1:8" ht="30.6" x14ac:dyDescent="0.2">
      <c r="A59" s="25" t="s">
        <v>7576</v>
      </c>
      <c r="B59" s="25" t="s">
        <v>7577</v>
      </c>
      <c r="C59" s="24">
        <v>446098.43</v>
      </c>
      <c r="D59" s="24">
        <v>446098.43</v>
      </c>
      <c r="E59" s="24"/>
      <c r="F59" s="24"/>
      <c r="G59" s="24"/>
      <c r="H59" s="159" t="s">
        <v>7573</v>
      </c>
    </row>
    <row r="60" spans="1:8" ht="30.6" x14ac:dyDescent="0.2">
      <c r="A60" s="25" t="s">
        <v>7578</v>
      </c>
      <c r="B60" s="25" t="s">
        <v>7579</v>
      </c>
      <c r="C60" s="24">
        <v>20159.95</v>
      </c>
      <c r="D60" s="24">
        <v>20159.95</v>
      </c>
      <c r="E60" s="24"/>
      <c r="F60" s="24"/>
      <c r="G60" s="24"/>
      <c r="H60" s="159" t="s">
        <v>7580</v>
      </c>
    </row>
    <row r="61" spans="1:8" ht="40.799999999999997" x14ac:dyDescent="0.2">
      <c r="A61" s="25" t="s">
        <v>7581</v>
      </c>
      <c r="B61" s="25" t="s">
        <v>7582</v>
      </c>
      <c r="C61" s="24">
        <v>28845</v>
      </c>
      <c r="D61" s="24">
        <v>28845</v>
      </c>
      <c r="E61" s="24"/>
      <c r="F61" s="24"/>
      <c r="G61" s="24"/>
      <c r="H61" s="159" t="s">
        <v>7583</v>
      </c>
    </row>
    <row r="62" spans="1:8" x14ac:dyDescent="0.2">
      <c r="A62" s="25" t="s">
        <v>7584</v>
      </c>
      <c r="B62" s="25" t="s">
        <v>7585</v>
      </c>
      <c r="C62" s="24">
        <v>210.4</v>
      </c>
      <c r="D62" s="24">
        <v>210.4</v>
      </c>
      <c r="E62" s="24"/>
      <c r="F62" s="24"/>
      <c r="G62" s="24"/>
      <c r="H62" s="159" t="s">
        <v>7482</v>
      </c>
    </row>
    <row r="63" spans="1:8" x14ac:dyDescent="0.2">
      <c r="A63" s="25" t="s">
        <v>7586</v>
      </c>
      <c r="B63" s="25" t="s">
        <v>6470</v>
      </c>
      <c r="C63" s="24">
        <v>29684.52</v>
      </c>
      <c r="D63" s="24">
        <v>29684.52</v>
      </c>
      <c r="E63" s="24"/>
      <c r="F63" s="24"/>
      <c r="G63" s="24"/>
      <c r="H63" s="159" t="s">
        <v>7482</v>
      </c>
    </row>
    <row r="64" spans="1:8" ht="51" x14ac:dyDescent="0.2">
      <c r="A64" s="25" t="s">
        <v>7587</v>
      </c>
      <c r="B64" s="25" t="s">
        <v>7588</v>
      </c>
      <c r="C64" s="24">
        <v>1058.27</v>
      </c>
      <c r="D64" s="24">
        <v>1058.27</v>
      </c>
      <c r="E64" s="24"/>
      <c r="F64" s="24"/>
      <c r="G64" s="24"/>
      <c r="H64" s="159" t="s">
        <v>7589</v>
      </c>
    </row>
    <row r="65" spans="1:8" x14ac:dyDescent="0.2">
      <c r="A65" s="25" t="s">
        <v>7590</v>
      </c>
      <c r="B65" s="25" t="s">
        <v>7591</v>
      </c>
      <c r="C65" s="24">
        <v>263.62</v>
      </c>
      <c r="D65" s="24">
        <v>263.62</v>
      </c>
      <c r="E65" s="24"/>
      <c r="F65" s="24"/>
      <c r="G65" s="24"/>
      <c r="H65" s="159" t="s">
        <v>7482</v>
      </c>
    </row>
    <row r="66" spans="1:8" x14ac:dyDescent="0.2">
      <c r="A66" s="25" t="s">
        <v>7592</v>
      </c>
      <c r="B66" s="25" t="s">
        <v>7593</v>
      </c>
      <c r="C66" s="24">
        <v>3480</v>
      </c>
      <c r="D66" s="24">
        <v>3480</v>
      </c>
      <c r="E66" s="24"/>
      <c r="F66" s="24"/>
      <c r="G66" s="24"/>
      <c r="H66" s="159" t="s">
        <v>7482</v>
      </c>
    </row>
    <row r="67" spans="1:8" x14ac:dyDescent="0.2">
      <c r="A67" s="25" t="s">
        <v>7594</v>
      </c>
      <c r="B67" s="25" t="s">
        <v>7595</v>
      </c>
      <c r="C67" s="24">
        <v>4500</v>
      </c>
      <c r="D67" s="24">
        <v>4500</v>
      </c>
      <c r="E67" s="24"/>
      <c r="F67" s="24"/>
      <c r="G67" s="24"/>
      <c r="H67" s="159" t="s">
        <v>7482</v>
      </c>
    </row>
    <row r="68" spans="1:8" x14ac:dyDescent="0.2">
      <c r="A68" s="25" t="s">
        <v>7596</v>
      </c>
      <c r="B68" s="25" t="s">
        <v>7597</v>
      </c>
      <c r="C68" s="24">
        <v>290</v>
      </c>
      <c r="D68" s="24">
        <v>290</v>
      </c>
      <c r="E68" s="24"/>
      <c r="F68" s="24"/>
      <c r="G68" s="24"/>
      <c r="H68" s="159" t="s">
        <v>7482</v>
      </c>
    </row>
    <row r="69" spans="1:8" x14ac:dyDescent="0.2">
      <c r="A69" s="25" t="s">
        <v>7598</v>
      </c>
      <c r="B69" s="25" t="s">
        <v>7599</v>
      </c>
      <c r="C69" s="24">
        <v>181.1</v>
      </c>
      <c r="D69" s="24">
        <v>181.1</v>
      </c>
      <c r="E69" s="24"/>
      <c r="F69" s="24"/>
      <c r="G69" s="24"/>
      <c r="H69" s="159" t="s">
        <v>7482</v>
      </c>
    </row>
    <row r="70" spans="1:8" x14ac:dyDescent="0.2">
      <c r="A70" s="25" t="s">
        <v>7600</v>
      </c>
      <c r="B70" s="25" t="s">
        <v>7601</v>
      </c>
      <c r="C70" s="24">
        <v>418.09</v>
      </c>
      <c r="D70" s="24">
        <v>418.09</v>
      </c>
      <c r="E70" s="24"/>
      <c r="F70" s="24"/>
      <c r="G70" s="24"/>
      <c r="H70" s="159" t="s">
        <v>7482</v>
      </c>
    </row>
    <row r="71" spans="1:8" x14ac:dyDescent="0.2">
      <c r="A71" s="25" t="s">
        <v>7602</v>
      </c>
      <c r="B71" s="25" t="s">
        <v>7312</v>
      </c>
      <c r="C71" s="24">
        <v>288.02999999999997</v>
      </c>
      <c r="D71" s="24">
        <v>288.02999999999997</v>
      </c>
      <c r="E71" s="24"/>
      <c r="F71" s="24"/>
      <c r="G71" s="24"/>
      <c r="H71" s="159" t="s">
        <v>7482</v>
      </c>
    </row>
    <row r="72" spans="1:8" x14ac:dyDescent="0.2">
      <c r="A72" s="25" t="s">
        <v>7603</v>
      </c>
      <c r="B72" s="25" t="s">
        <v>7314</v>
      </c>
      <c r="C72" s="24">
        <v>1560.85</v>
      </c>
      <c r="D72" s="24">
        <v>1560.85</v>
      </c>
      <c r="E72" s="24"/>
      <c r="F72" s="24"/>
      <c r="G72" s="24"/>
      <c r="H72" s="159" t="s">
        <v>7482</v>
      </c>
    </row>
    <row r="73" spans="1:8" x14ac:dyDescent="0.2">
      <c r="A73" s="25" t="s">
        <v>7604</v>
      </c>
      <c r="B73" s="25" t="s">
        <v>7605</v>
      </c>
      <c r="C73" s="24">
        <v>2309.73</v>
      </c>
      <c r="D73" s="24">
        <v>2309.73</v>
      </c>
      <c r="E73" s="24"/>
      <c r="F73" s="24"/>
      <c r="G73" s="24"/>
      <c r="H73" s="159" t="s">
        <v>7482</v>
      </c>
    </row>
    <row r="74" spans="1:8" x14ac:dyDescent="0.2">
      <c r="A74" s="25" t="s">
        <v>7606</v>
      </c>
      <c r="B74" s="25" t="s">
        <v>7607</v>
      </c>
      <c r="C74" s="24">
        <v>48.44</v>
      </c>
      <c r="D74" s="24">
        <v>48.44</v>
      </c>
      <c r="E74" s="24"/>
      <c r="F74" s="24"/>
      <c r="G74" s="24"/>
      <c r="H74" s="159" t="s">
        <v>7482</v>
      </c>
    </row>
    <row r="75" spans="1:8" x14ac:dyDescent="0.2">
      <c r="A75" s="25" t="s">
        <v>7608</v>
      </c>
      <c r="B75" s="25" t="s">
        <v>7609</v>
      </c>
      <c r="C75" s="24">
        <v>1021.18</v>
      </c>
      <c r="D75" s="24">
        <v>1021.18</v>
      </c>
      <c r="E75" s="24"/>
      <c r="F75" s="24"/>
      <c r="G75" s="24"/>
      <c r="H75" s="159" t="s">
        <v>7482</v>
      </c>
    </row>
    <row r="76" spans="1:8" x14ac:dyDescent="0.2">
      <c r="A76" s="25" t="s">
        <v>7610</v>
      </c>
      <c r="B76" s="25" t="s">
        <v>7611</v>
      </c>
      <c r="C76" s="24">
        <v>254</v>
      </c>
      <c r="D76" s="24">
        <v>254</v>
      </c>
      <c r="E76" s="24"/>
      <c r="F76" s="24"/>
      <c r="G76" s="24"/>
      <c r="H76" s="159" t="s">
        <v>7482</v>
      </c>
    </row>
    <row r="77" spans="1:8" x14ac:dyDescent="0.2">
      <c r="A77" s="25" t="s">
        <v>7612</v>
      </c>
      <c r="B77" s="25" t="s">
        <v>7613</v>
      </c>
      <c r="C77" s="24">
        <v>1114.3599999999999</v>
      </c>
      <c r="D77" s="24">
        <v>1114.3599999999999</v>
      </c>
      <c r="E77" s="24"/>
      <c r="F77" s="24"/>
      <c r="G77" s="24"/>
      <c r="H77" s="159" t="s">
        <v>7482</v>
      </c>
    </row>
    <row r="78" spans="1:8" x14ac:dyDescent="0.2">
      <c r="A78" s="25" t="s">
        <v>7614</v>
      </c>
      <c r="B78" s="25" t="s">
        <v>7306</v>
      </c>
      <c r="C78" s="24">
        <v>250</v>
      </c>
      <c r="D78" s="24">
        <v>250</v>
      </c>
      <c r="E78" s="24"/>
      <c r="F78" s="24"/>
      <c r="G78" s="24"/>
      <c r="H78" s="159" t="s">
        <v>7482</v>
      </c>
    </row>
    <row r="79" spans="1:8" x14ac:dyDescent="0.2">
      <c r="A79" s="25" t="s">
        <v>7615</v>
      </c>
      <c r="B79" s="25" t="s">
        <v>7616</v>
      </c>
      <c r="C79" s="24">
        <v>716.26</v>
      </c>
      <c r="D79" s="24">
        <v>716.26</v>
      </c>
      <c r="E79" s="24"/>
      <c r="F79" s="24"/>
      <c r="G79" s="24"/>
      <c r="H79" s="159" t="s">
        <v>7482</v>
      </c>
    </row>
    <row r="80" spans="1:8" x14ac:dyDescent="0.2">
      <c r="A80" s="25" t="s">
        <v>7617</v>
      </c>
      <c r="B80" s="25" t="s">
        <v>7618</v>
      </c>
      <c r="C80" s="24">
        <v>250</v>
      </c>
      <c r="D80" s="24">
        <v>250</v>
      </c>
      <c r="E80" s="24"/>
      <c r="F80" s="24"/>
      <c r="G80" s="24"/>
      <c r="H80" s="159" t="s">
        <v>7482</v>
      </c>
    </row>
    <row r="81" spans="1:8" x14ac:dyDescent="0.2">
      <c r="A81" s="25" t="s">
        <v>7619</v>
      </c>
      <c r="B81" s="25" t="s">
        <v>7620</v>
      </c>
      <c r="C81" s="24">
        <v>109.21</v>
      </c>
      <c r="D81" s="24">
        <v>109.21</v>
      </c>
      <c r="E81" s="24"/>
      <c r="F81" s="24"/>
      <c r="G81" s="24"/>
      <c r="H81" s="159" t="s">
        <v>7482</v>
      </c>
    </row>
    <row r="82" spans="1:8" x14ac:dyDescent="0.2">
      <c r="A82" s="25" t="s">
        <v>7621</v>
      </c>
      <c r="B82" s="25" t="s">
        <v>7622</v>
      </c>
      <c r="C82" s="24">
        <v>500</v>
      </c>
      <c r="D82" s="24">
        <v>500</v>
      </c>
      <c r="E82" s="24"/>
      <c r="F82" s="24"/>
      <c r="G82" s="24"/>
      <c r="H82" s="159" t="s">
        <v>7482</v>
      </c>
    </row>
    <row r="83" spans="1:8" x14ac:dyDescent="0.2">
      <c r="A83" s="25" t="s">
        <v>7623</v>
      </c>
      <c r="B83" s="25" t="s">
        <v>7624</v>
      </c>
      <c r="C83" s="24">
        <v>1573</v>
      </c>
      <c r="D83" s="24">
        <v>1573</v>
      </c>
      <c r="E83" s="24"/>
      <c r="F83" s="24"/>
      <c r="G83" s="24"/>
      <c r="H83" s="159" t="s">
        <v>7482</v>
      </c>
    </row>
    <row r="84" spans="1:8" x14ac:dyDescent="0.2">
      <c r="A84" s="25" t="s">
        <v>7625</v>
      </c>
      <c r="B84" s="25" t="s">
        <v>7626</v>
      </c>
      <c r="C84" s="24">
        <v>192.5</v>
      </c>
      <c r="D84" s="24">
        <v>192.5</v>
      </c>
      <c r="E84" s="24"/>
      <c r="F84" s="24"/>
      <c r="G84" s="24"/>
      <c r="H84" s="159" t="s">
        <v>7482</v>
      </c>
    </row>
    <row r="85" spans="1:8" x14ac:dyDescent="0.2">
      <c r="A85" s="25" t="s">
        <v>7627</v>
      </c>
      <c r="B85" s="25" t="s">
        <v>7628</v>
      </c>
      <c r="C85" s="24">
        <v>999.89</v>
      </c>
      <c r="D85" s="24">
        <v>999.89</v>
      </c>
      <c r="E85" s="24"/>
      <c r="F85" s="24"/>
      <c r="G85" s="24"/>
      <c r="H85" s="159" t="s">
        <v>7482</v>
      </c>
    </row>
    <row r="86" spans="1:8" x14ac:dyDescent="0.2">
      <c r="A86" s="25" t="s">
        <v>7629</v>
      </c>
      <c r="B86" s="25" t="s">
        <v>7282</v>
      </c>
      <c r="C86" s="24">
        <v>796.98</v>
      </c>
      <c r="D86" s="24">
        <v>796.98</v>
      </c>
      <c r="E86" s="24"/>
      <c r="F86" s="24"/>
      <c r="G86" s="24"/>
      <c r="H86" s="159" t="s">
        <v>7482</v>
      </c>
    </row>
    <row r="87" spans="1:8" x14ac:dyDescent="0.2">
      <c r="A87" s="25" t="s">
        <v>7630</v>
      </c>
      <c r="B87" s="25" t="s">
        <v>7631</v>
      </c>
      <c r="C87" s="24">
        <v>1776</v>
      </c>
      <c r="D87" s="24">
        <v>1776</v>
      </c>
      <c r="E87" s="24"/>
      <c r="F87" s="24"/>
      <c r="G87" s="24"/>
      <c r="H87" s="159" t="s">
        <v>7482</v>
      </c>
    </row>
    <row r="88" spans="1:8" x14ac:dyDescent="0.2">
      <c r="A88" s="25" t="s">
        <v>7632</v>
      </c>
      <c r="B88" s="25" t="s">
        <v>7633</v>
      </c>
      <c r="C88" s="24">
        <v>1407.57</v>
      </c>
      <c r="D88" s="24">
        <v>1407.57</v>
      </c>
      <c r="E88" s="24"/>
      <c r="F88" s="24"/>
      <c r="G88" s="24"/>
      <c r="H88" s="159" t="s">
        <v>7482</v>
      </c>
    </row>
    <row r="89" spans="1:8" x14ac:dyDescent="0.2">
      <c r="A89" s="25" t="s">
        <v>7634</v>
      </c>
      <c r="B89" s="25" t="s">
        <v>7342</v>
      </c>
      <c r="C89" s="24">
        <v>1295.1400000000001</v>
      </c>
      <c r="D89" s="24">
        <v>1295.1400000000001</v>
      </c>
      <c r="E89" s="24"/>
      <c r="F89" s="24"/>
      <c r="G89" s="24"/>
      <c r="H89" s="159" t="s">
        <v>7482</v>
      </c>
    </row>
    <row r="90" spans="1:8" x14ac:dyDescent="0.2">
      <c r="A90" s="25" t="s">
        <v>7635</v>
      </c>
      <c r="B90" s="25" t="s">
        <v>7636</v>
      </c>
      <c r="C90" s="24">
        <v>1295.1400000000001</v>
      </c>
      <c r="D90" s="24">
        <v>1295.1400000000001</v>
      </c>
      <c r="E90" s="24"/>
      <c r="F90" s="24"/>
      <c r="G90" s="24"/>
      <c r="H90" s="159" t="s">
        <v>7482</v>
      </c>
    </row>
    <row r="91" spans="1:8" x14ac:dyDescent="0.2">
      <c r="A91" s="25" t="s">
        <v>7637</v>
      </c>
      <c r="B91" s="25" t="s">
        <v>7638</v>
      </c>
      <c r="C91" s="24">
        <v>1295.1400000000001</v>
      </c>
      <c r="D91" s="24">
        <v>1295.1400000000001</v>
      </c>
      <c r="E91" s="24"/>
      <c r="F91" s="24"/>
      <c r="G91" s="24"/>
      <c r="H91" s="159" t="s">
        <v>7482</v>
      </c>
    </row>
    <row r="92" spans="1:8" x14ac:dyDescent="0.2">
      <c r="A92" s="25" t="s">
        <v>7639</v>
      </c>
      <c r="B92" s="25" t="s">
        <v>7640</v>
      </c>
      <c r="C92" s="24">
        <v>1295.42</v>
      </c>
      <c r="D92" s="24">
        <v>1295.42</v>
      </c>
      <c r="E92" s="24"/>
      <c r="F92" s="24"/>
      <c r="G92" s="24"/>
      <c r="H92" s="159" t="s">
        <v>7482</v>
      </c>
    </row>
    <row r="93" spans="1:8" x14ac:dyDescent="0.2">
      <c r="A93" s="25" t="s">
        <v>7641</v>
      </c>
      <c r="B93" s="25" t="s">
        <v>7642</v>
      </c>
      <c r="C93" s="24">
        <v>1001.71</v>
      </c>
      <c r="D93" s="24">
        <v>1001.71</v>
      </c>
      <c r="E93" s="24"/>
      <c r="F93" s="24"/>
      <c r="G93" s="24"/>
      <c r="H93" s="159" t="s">
        <v>7482</v>
      </c>
    </row>
    <row r="94" spans="1:8" x14ac:dyDescent="0.2">
      <c r="A94" s="25" t="s">
        <v>7643</v>
      </c>
      <c r="B94" s="25" t="s">
        <v>7644</v>
      </c>
      <c r="C94" s="24">
        <v>1174.02</v>
      </c>
      <c r="D94" s="24">
        <v>1174.02</v>
      </c>
      <c r="E94" s="24"/>
      <c r="F94" s="24"/>
      <c r="G94" s="24"/>
      <c r="H94" s="159" t="s">
        <v>7482</v>
      </c>
    </row>
    <row r="95" spans="1:8" x14ac:dyDescent="0.2">
      <c r="A95" s="25" t="s">
        <v>7645</v>
      </c>
      <c r="B95" s="25" t="s">
        <v>7282</v>
      </c>
      <c r="C95" s="24">
        <v>670.24</v>
      </c>
      <c r="D95" s="24">
        <v>670.24</v>
      </c>
      <c r="E95" s="24"/>
      <c r="F95" s="24"/>
      <c r="G95" s="24"/>
      <c r="H95" s="159" t="s">
        <v>7482</v>
      </c>
    </row>
    <row r="96" spans="1:8" x14ac:dyDescent="0.2">
      <c r="A96" s="25" t="s">
        <v>7646</v>
      </c>
      <c r="B96" s="25" t="s">
        <v>7647</v>
      </c>
      <c r="C96" s="24">
        <v>100</v>
      </c>
      <c r="D96" s="24">
        <v>100</v>
      </c>
      <c r="E96" s="24"/>
      <c r="F96" s="24"/>
      <c r="G96" s="24"/>
      <c r="H96" s="159" t="s">
        <v>7482</v>
      </c>
    </row>
    <row r="97" spans="1:8" x14ac:dyDescent="0.2">
      <c r="A97" s="25" t="s">
        <v>7648</v>
      </c>
      <c r="B97" s="25" t="s">
        <v>7649</v>
      </c>
      <c r="C97" s="24">
        <v>22000</v>
      </c>
      <c r="D97" s="24">
        <v>22000</v>
      </c>
      <c r="E97" s="24"/>
      <c r="F97" s="24"/>
      <c r="G97" s="24"/>
      <c r="H97" s="159" t="s">
        <v>7482</v>
      </c>
    </row>
    <row r="98" spans="1:8" x14ac:dyDescent="0.2">
      <c r="A98" s="25" t="s">
        <v>7650</v>
      </c>
      <c r="B98" s="25" t="s">
        <v>7651</v>
      </c>
      <c r="C98" s="24">
        <v>924.66</v>
      </c>
      <c r="D98" s="24">
        <v>924.66</v>
      </c>
      <c r="E98" s="24"/>
      <c r="F98" s="24"/>
      <c r="G98" s="24"/>
      <c r="H98" s="159" t="s">
        <v>7482</v>
      </c>
    </row>
    <row r="99" spans="1:8" x14ac:dyDescent="0.2">
      <c r="A99" s="25" t="s">
        <v>7652</v>
      </c>
      <c r="B99" s="25" t="s">
        <v>7653</v>
      </c>
      <c r="C99" s="24">
        <v>1946</v>
      </c>
      <c r="D99" s="24">
        <v>1946</v>
      </c>
      <c r="E99" s="24"/>
      <c r="F99" s="24"/>
      <c r="G99" s="24"/>
      <c r="H99" s="159" t="s">
        <v>7482</v>
      </c>
    </row>
    <row r="100" spans="1:8" x14ac:dyDescent="0.2">
      <c r="A100" s="25" t="s">
        <v>7654</v>
      </c>
      <c r="B100" s="25" t="s">
        <v>7655</v>
      </c>
      <c r="C100" s="24">
        <v>1159</v>
      </c>
      <c r="D100" s="24">
        <v>1159</v>
      </c>
      <c r="E100" s="24"/>
      <c r="F100" s="24"/>
      <c r="G100" s="24"/>
      <c r="H100" s="159" t="s">
        <v>7482</v>
      </c>
    </row>
    <row r="101" spans="1:8" x14ac:dyDescent="0.2">
      <c r="A101" s="25" t="s">
        <v>7656</v>
      </c>
      <c r="B101" s="25" t="s">
        <v>7657</v>
      </c>
      <c r="C101" s="24">
        <v>2760.42</v>
      </c>
      <c r="D101" s="24">
        <v>2760.42</v>
      </c>
      <c r="E101" s="24"/>
      <c r="F101" s="24"/>
      <c r="G101" s="24"/>
      <c r="H101" s="159" t="s">
        <v>7482</v>
      </c>
    </row>
    <row r="102" spans="1:8" x14ac:dyDescent="0.2">
      <c r="A102" s="25" t="s">
        <v>7658</v>
      </c>
      <c r="B102" s="25" t="s">
        <v>7659</v>
      </c>
      <c r="C102" s="24">
        <v>758</v>
      </c>
      <c r="D102" s="24">
        <v>758</v>
      </c>
      <c r="E102" s="24"/>
      <c r="F102" s="24"/>
      <c r="G102" s="24"/>
      <c r="H102" s="159" t="s">
        <v>7482</v>
      </c>
    </row>
    <row r="103" spans="1:8" x14ac:dyDescent="0.2">
      <c r="A103" s="25" t="s">
        <v>7660</v>
      </c>
      <c r="B103" s="25" t="s">
        <v>7661</v>
      </c>
      <c r="C103" s="24">
        <v>532.72</v>
      </c>
      <c r="D103" s="24">
        <v>532.72</v>
      </c>
      <c r="E103" s="24"/>
      <c r="F103" s="24"/>
      <c r="G103" s="24"/>
      <c r="H103" s="159" t="s">
        <v>7482</v>
      </c>
    </row>
    <row r="104" spans="1:8" x14ac:dyDescent="0.2">
      <c r="A104" s="25" t="s">
        <v>7662</v>
      </c>
      <c r="B104" s="25" t="s">
        <v>7663</v>
      </c>
      <c r="C104" s="24">
        <v>183.32</v>
      </c>
      <c r="D104" s="24">
        <v>183.32</v>
      </c>
      <c r="E104" s="24"/>
      <c r="F104" s="24"/>
      <c r="G104" s="24"/>
      <c r="H104" s="159" t="s">
        <v>7482</v>
      </c>
    </row>
    <row r="105" spans="1:8" x14ac:dyDescent="0.2">
      <c r="A105" s="25" t="s">
        <v>7664</v>
      </c>
      <c r="B105" s="25" t="s">
        <v>7352</v>
      </c>
      <c r="C105" s="24">
        <v>1226.6600000000001</v>
      </c>
      <c r="D105" s="24">
        <v>1226.6600000000001</v>
      </c>
      <c r="E105" s="24"/>
      <c r="F105" s="24"/>
      <c r="G105" s="24"/>
      <c r="H105" s="159" t="s">
        <v>7482</v>
      </c>
    </row>
    <row r="106" spans="1:8" x14ac:dyDescent="0.2">
      <c r="A106" s="25" t="s">
        <v>7665</v>
      </c>
      <c r="B106" s="25" t="s">
        <v>7354</v>
      </c>
      <c r="C106" s="24">
        <v>347.82</v>
      </c>
      <c r="D106" s="24">
        <v>347.82</v>
      </c>
      <c r="E106" s="24"/>
      <c r="F106" s="24"/>
      <c r="G106" s="24"/>
      <c r="H106" s="159" t="s">
        <v>7482</v>
      </c>
    </row>
    <row r="107" spans="1:8" x14ac:dyDescent="0.2">
      <c r="A107" s="25" t="s">
        <v>7666</v>
      </c>
      <c r="B107" s="25" t="s">
        <v>7356</v>
      </c>
      <c r="C107" s="24">
        <v>1464.64</v>
      </c>
      <c r="D107" s="24">
        <v>1464.64</v>
      </c>
      <c r="E107" s="24"/>
      <c r="F107" s="24"/>
      <c r="G107" s="24"/>
      <c r="H107" s="159" t="s">
        <v>7482</v>
      </c>
    </row>
    <row r="108" spans="1:8" x14ac:dyDescent="0.2">
      <c r="A108" s="25" t="s">
        <v>7667</v>
      </c>
      <c r="B108" s="25" t="s">
        <v>7358</v>
      </c>
      <c r="C108" s="24">
        <v>132.26</v>
      </c>
      <c r="D108" s="24">
        <v>132.26</v>
      </c>
      <c r="E108" s="24"/>
      <c r="F108" s="24"/>
      <c r="G108" s="24"/>
      <c r="H108" s="159" t="s">
        <v>7482</v>
      </c>
    </row>
    <row r="109" spans="1:8" x14ac:dyDescent="0.2">
      <c r="A109" s="25" t="s">
        <v>7668</v>
      </c>
      <c r="B109" s="25" t="s">
        <v>7360</v>
      </c>
      <c r="C109" s="24">
        <v>37.94</v>
      </c>
      <c r="D109" s="24">
        <v>37.94</v>
      </c>
      <c r="E109" s="24"/>
      <c r="F109" s="24"/>
      <c r="G109" s="24"/>
      <c r="H109" s="159" t="s">
        <v>7482</v>
      </c>
    </row>
    <row r="110" spans="1:8" x14ac:dyDescent="0.2">
      <c r="A110" s="25" t="s">
        <v>7669</v>
      </c>
      <c r="B110" s="25" t="s">
        <v>7362</v>
      </c>
      <c r="C110" s="24">
        <v>307.98</v>
      </c>
      <c r="D110" s="24">
        <v>307.98</v>
      </c>
      <c r="E110" s="24"/>
      <c r="F110" s="24"/>
      <c r="G110" s="24"/>
      <c r="H110" s="159" t="s">
        <v>7482</v>
      </c>
    </row>
    <row r="111" spans="1:8" x14ac:dyDescent="0.2">
      <c r="A111" s="25" t="s">
        <v>7670</v>
      </c>
      <c r="B111" s="25" t="s">
        <v>7671</v>
      </c>
      <c r="C111" s="24">
        <v>924.66</v>
      </c>
      <c r="D111" s="24">
        <v>924.66</v>
      </c>
      <c r="E111" s="24"/>
      <c r="F111" s="24"/>
      <c r="G111" s="24"/>
      <c r="H111" s="159" t="s">
        <v>7482</v>
      </c>
    </row>
    <row r="112" spans="1:8" x14ac:dyDescent="0.2">
      <c r="A112" s="25" t="s">
        <v>7672</v>
      </c>
      <c r="B112" s="25" t="s">
        <v>7330</v>
      </c>
      <c r="C112" s="24">
        <v>442.25</v>
      </c>
      <c r="D112" s="24">
        <v>442.25</v>
      </c>
      <c r="E112" s="24"/>
      <c r="F112" s="24"/>
      <c r="G112" s="24"/>
      <c r="H112" s="159" t="s">
        <v>7482</v>
      </c>
    </row>
    <row r="113" spans="1:8" x14ac:dyDescent="0.2">
      <c r="A113" s="25" t="s">
        <v>7673</v>
      </c>
      <c r="B113" s="25" t="s">
        <v>7674</v>
      </c>
      <c r="C113" s="24">
        <v>924.66</v>
      </c>
      <c r="D113" s="24">
        <v>924.66</v>
      </c>
      <c r="E113" s="24"/>
      <c r="F113" s="24"/>
      <c r="G113" s="24"/>
      <c r="H113" s="159" t="s">
        <v>7482</v>
      </c>
    </row>
    <row r="114" spans="1:8" x14ac:dyDescent="0.2">
      <c r="A114" s="25" t="s">
        <v>7675</v>
      </c>
      <c r="B114" s="25" t="s">
        <v>7676</v>
      </c>
      <c r="C114" s="24">
        <v>847.6</v>
      </c>
      <c r="D114" s="24">
        <v>847.6</v>
      </c>
      <c r="E114" s="24"/>
      <c r="F114" s="24"/>
      <c r="G114" s="24"/>
      <c r="H114" s="159" t="s">
        <v>7482</v>
      </c>
    </row>
    <row r="115" spans="1:8" x14ac:dyDescent="0.2">
      <c r="A115" s="25" t="s">
        <v>7677</v>
      </c>
      <c r="B115" s="25" t="s">
        <v>7678</v>
      </c>
      <c r="C115" s="24">
        <v>1519.79</v>
      </c>
      <c r="D115" s="24">
        <v>1519.79</v>
      </c>
      <c r="E115" s="24"/>
      <c r="F115" s="24"/>
      <c r="G115" s="24"/>
      <c r="H115" s="159" t="s">
        <v>7482</v>
      </c>
    </row>
    <row r="116" spans="1:8" x14ac:dyDescent="0.2">
      <c r="A116" s="25" t="s">
        <v>7679</v>
      </c>
      <c r="B116" s="25" t="s">
        <v>7370</v>
      </c>
      <c r="C116" s="24">
        <v>1089.27</v>
      </c>
      <c r="D116" s="24">
        <v>1089.27</v>
      </c>
      <c r="E116" s="24"/>
      <c r="F116" s="24"/>
      <c r="G116" s="24"/>
      <c r="H116" s="159" t="s">
        <v>7482</v>
      </c>
    </row>
    <row r="117" spans="1:8" x14ac:dyDescent="0.2">
      <c r="A117" s="25" t="s">
        <v>7680</v>
      </c>
      <c r="B117" s="25" t="s">
        <v>7681</v>
      </c>
      <c r="C117" s="24">
        <v>867.55</v>
      </c>
      <c r="D117" s="24">
        <v>867.55</v>
      </c>
      <c r="E117" s="24"/>
      <c r="F117" s="24"/>
      <c r="G117" s="24"/>
      <c r="H117" s="159" t="s">
        <v>7482</v>
      </c>
    </row>
    <row r="118" spans="1:8" x14ac:dyDescent="0.2">
      <c r="A118" s="25" t="s">
        <v>7682</v>
      </c>
      <c r="B118" s="25" t="s">
        <v>7683</v>
      </c>
      <c r="C118" s="24">
        <v>125.95</v>
      </c>
      <c r="D118" s="24">
        <v>125.95</v>
      </c>
      <c r="E118" s="24"/>
      <c r="F118" s="24"/>
      <c r="G118" s="24"/>
      <c r="H118" s="159" t="s">
        <v>7482</v>
      </c>
    </row>
    <row r="119" spans="1:8" x14ac:dyDescent="0.2">
      <c r="A119" s="25" t="s">
        <v>7684</v>
      </c>
      <c r="B119" s="25" t="s">
        <v>7685</v>
      </c>
      <c r="C119" s="24">
        <v>847.6</v>
      </c>
      <c r="D119" s="24">
        <v>847.6</v>
      </c>
      <c r="E119" s="24"/>
      <c r="F119" s="24"/>
      <c r="G119" s="24"/>
      <c r="H119" s="159" t="s">
        <v>7482</v>
      </c>
    </row>
    <row r="120" spans="1:8" x14ac:dyDescent="0.2">
      <c r="A120" s="25" t="s">
        <v>7686</v>
      </c>
      <c r="B120" s="25" t="s">
        <v>7372</v>
      </c>
      <c r="C120" s="24">
        <v>4793.26</v>
      </c>
      <c r="D120" s="24">
        <v>4793.26</v>
      </c>
      <c r="E120" s="24"/>
      <c r="F120" s="24"/>
      <c r="G120" s="24"/>
      <c r="H120" s="159" t="s">
        <v>7482</v>
      </c>
    </row>
    <row r="121" spans="1:8" x14ac:dyDescent="0.2">
      <c r="A121" s="25" t="s">
        <v>7687</v>
      </c>
      <c r="B121" s="25" t="s">
        <v>7688</v>
      </c>
      <c r="C121" s="24">
        <v>924.66</v>
      </c>
      <c r="D121" s="24">
        <v>924.66</v>
      </c>
      <c r="E121" s="24"/>
      <c r="F121" s="24"/>
      <c r="G121" s="24"/>
      <c r="H121" s="159" t="s">
        <v>7482</v>
      </c>
    </row>
    <row r="122" spans="1:8" x14ac:dyDescent="0.2">
      <c r="A122" s="25" t="s">
        <v>7689</v>
      </c>
      <c r="B122" s="25" t="s">
        <v>7690</v>
      </c>
      <c r="C122" s="24">
        <v>886.13</v>
      </c>
      <c r="D122" s="24">
        <v>886.13</v>
      </c>
      <c r="E122" s="24"/>
      <c r="F122" s="24"/>
      <c r="G122" s="24"/>
      <c r="H122" s="159" t="s">
        <v>7482</v>
      </c>
    </row>
    <row r="123" spans="1:8" x14ac:dyDescent="0.2">
      <c r="A123" s="25" t="s">
        <v>7691</v>
      </c>
      <c r="B123" s="25" t="s">
        <v>7692</v>
      </c>
      <c r="C123" s="24">
        <v>1772.26</v>
      </c>
      <c r="D123" s="24">
        <v>1772.26</v>
      </c>
      <c r="E123" s="24"/>
      <c r="F123" s="24"/>
      <c r="G123" s="24"/>
      <c r="H123" s="159" t="s">
        <v>7482</v>
      </c>
    </row>
    <row r="124" spans="1:8" x14ac:dyDescent="0.2">
      <c r="A124" s="25" t="s">
        <v>7693</v>
      </c>
      <c r="B124" s="25" t="s">
        <v>7694</v>
      </c>
      <c r="C124" s="24">
        <v>886.13</v>
      </c>
      <c r="D124" s="24">
        <v>886.13</v>
      </c>
      <c r="E124" s="24"/>
      <c r="F124" s="24"/>
      <c r="G124" s="24"/>
      <c r="H124" s="159" t="s">
        <v>7482</v>
      </c>
    </row>
    <row r="125" spans="1:8" x14ac:dyDescent="0.2">
      <c r="A125" s="25" t="s">
        <v>7695</v>
      </c>
      <c r="B125" s="25" t="s">
        <v>7338</v>
      </c>
      <c r="C125" s="24">
        <v>773.95</v>
      </c>
      <c r="D125" s="24">
        <v>773.95</v>
      </c>
      <c r="E125" s="24"/>
      <c r="F125" s="24"/>
      <c r="G125" s="24"/>
      <c r="H125" s="159" t="s">
        <v>7482</v>
      </c>
    </row>
    <row r="126" spans="1:8" x14ac:dyDescent="0.2">
      <c r="A126" s="25" t="s">
        <v>7696</v>
      </c>
      <c r="B126" s="25" t="s">
        <v>7423</v>
      </c>
      <c r="C126" s="24">
        <v>450.66</v>
      </c>
      <c r="D126" s="24">
        <v>450.66</v>
      </c>
      <c r="E126" s="24"/>
      <c r="F126" s="24"/>
      <c r="G126" s="24"/>
      <c r="H126" s="159" t="s">
        <v>7482</v>
      </c>
    </row>
    <row r="127" spans="1:8" x14ac:dyDescent="0.2">
      <c r="A127" s="25" t="s">
        <v>7697</v>
      </c>
      <c r="B127" s="25" t="s">
        <v>7328</v>
      </c>
      <c r="C127" s="24">
        <v>2389.04</v>
      </c>
      <c r="D127" s="24">
        <v>2389.04</v>
      </c>
      <c r="E127" s="24"/>
      <c r="F127" s="24"/>
      <c r="G127" s="24"/>
      <c r="H127" s="159" t="s">
        <v>7482</v>
      </c>
    </row>
    <row r="128" spans="1:8" x14ac:dyDescent="0.2">
      <c r="A128" s="25" t="s">
        <v>7698</v>
      </c>
      <c r="B128" s="25" t="s">
        <v>7350</v>
      </c>
      <c r="C128" s="24">
        <v>719.34</v>
      </c>
      <c r="D128" s="24">
        <v>719.34</v>
      </c>
      <c r="E128" s="24"/>
      <c r="F128" s="24"/>
      <c r="G128" s="24"/>
      <c r="H128" s="159" t="s">
        <v>7482</v>
      </c>
    </row>
    <row r="129" spans="1:8" x14ac:dyDescent="0.2">
      <c r="A129" s="25" t="s">
        <v>7699</v>
      </c>
      <c r="B129" s="25" t="s">
        <v>7700</v>
      </c>
      <c r="C129" s="24">
        <v>3029.65</v>
      </c>
      <c r="D129" s="24">
        <v>3029.65</v>
      </c>
      <c r="E129" s="24"/>
      <c r="F129" s="24"/>
      <c r="G129" s="24"/>
      <c r="H129" s="159" t="s">
        <v>7482</v>
      </c>
    </row>
    <row r="130" spans="1:8" x14ac:dyDescent="0.2">
      <c r="A130" s="25" t="s">
        <v>7701</v>
      </c>
      <c r="B130" s="25" t="s">
        <v>7702</v>
      </c>
      <c r="C130" s="24">
        <v>2043.04</v>
      </c>
      <c r="D130" s="24">
        <v>2043.04</v>
      </c>
      <c r="E130" s="24"/>
      <c r="F130" s="24"/>
      <c r="G130" s="24"/>
      <c r="H130" s="159" t="s">
        <v>7482</v>
      </c>
    </row>
    <row r="131" spans="1:8" x14ac:dyDescent="0.2">
      <c r="A131" s="25" t="s">
        <v>7703</v>
      </c>
      <c r="B131" s="25" t="s">
        <v>7704</v>
      </c>
      <c r="C131" s="24">
        <v>2916.73</v>
      </c>
      <c r="D131" s="24">
        <v>2916.73</v>
      </c>
      <c r="E131" s="24"/>
      <c r="F131" s="24"/>
      <c r="G131" s="24"/>
      <c r="H131" s="159" t="s">
        <v>7482</v>
      </c>
    </row>
    <row r="132" spans="1:8" x14ac:dyDescent="0.2">
      <c r="A132" s="25" t="s">
        <v>7705</v>
      </c>
      <c r="B132" s="25" t="s">
        <v>7706</v>
      </c>
      <c r="C132" s="24">
        <v>847.6</v>
      </c>
      <c r="D132" s="24">
        <v>847.6</v>
      </c>
      <c r="E132" s="24"/>
      <c r="F132" s="24"/>
      <c r="G132" s="24"/>
      <c r="H132" s="159" t="s">
        <v>7482</v>
      </c>
    </row>
    <row r="133" spans="1:8" x14ac:dyDescent="0.2">
      <c r="A133" s="25" t="s">
        <v>7707</v>
      </c>
      <c r="B133" s="25" t="s">
        <v>7708</v>
      </c>
      <c r="C133" s="24">
        <v>2716.21</v>
      </c>
      <c r="D133" s="24">
        <v>2716.21</v>
      </c>
      <c r="E133" s="24"/>
      <c r="F133" s="24"/>
      <c r="G133" s="24"/>
      <c r="H133" s="159" t="s">
        <v>7482</v>
      </c>
    </row>
    <row r="134" spans="1:8" x14ac:dyDescent="0.2">
      <c r="A134" s="25" t="s">
        <v>7709</v>
      </c>
      <c r="B134" s="25" t="s">
        <v>7710</v>
      </c>
      <c r="C134" s="24">
        <v>924.66</v>
      </c>
      <c r="D134" s="24">
        <v>924.66</v>
      </c>
      <c r="E134" s="24"/>
      <c r="F134" s="24"/>
      <c r="G134" s="24"/>
      <c r="H134" s="159" t="s">
        <v>7482</v>
      </c>
    </row>
    <row r="135" spans="1:8" x14ac:dyDescent="0.2">
      <c r="A135" s="25" t="s">
        <v>7711</v>
      </c>
      <c r="B135" s="25" t="s">
        <v>7712</v>
      </c>
      <c r="C135" s="24">
        <v>1307.74</v>
      </c>
      <c r="D135" s="24">
        <v>1307.74</v>
      </c>
      <c r="E135" s="24"/>
      <c r="F135" s="24"/>
      <c r="G135" s="24"/>
      <c r="H135" s="159" t="s">
        <v>7482</v>
      </c>
    </row>
    <row r="136" spans="1:8" x14ac:dyDescent="0.2">
      <c r="A136" s="25" t="s">
        <v>7713</v>
      </c>
      <c r="B136" s="25" t="s">
        <v>7308</v>
      </c>
      <c r="C136" s="24">
        <v>750</v>
      </c>
      <c r="D136" s="24">
        <v>750</v>
      </c>
      <c r="E136" s="24"/>
      <c r="F136" s="24"/>
      <c r="G136" s="24"/>
      <c r="H136" s="159" t="s">
        <v>7482</v>
      </c>
    </row>
    <row r="137" spans="1:8" x14ac:dyDescent="0.2">
      <c r="A137" s="25" t="s">
        <v>7714</v>
      </c>
      <c r="B137" s="25" t="s">
        <v>7715</v>
      </c>
      <c r="C137" s="24">
        <v>100</v>
      </c>
      <c r="D137" s="24">
        <v>100</v>
      </c>
      <c r="E137" s="24"/>
      <c r="F137" s="24"/>
      <c r="G137" s="24"/>
      <c r="H137" s="159" t="s">
        <v>7482</v>
      </c>
    </row>
    <row r="138" spans="1:8" x14ac:dyDescent="0.2">
      <c r="A138" s="25" t="s">
        <v>7716</v>
      </c>
      <c r="B138" s="25" t="s">
        <v>7717</v>
      </c>
      <c r="C138" s="24">
        <v>963.18</v>
      </c>
      <c r="D138" s="24">
        <v>963.18</v>
      </c>
      <c r="E138" s="24"/>
      <c r="F138" s="24"/>
      <c r="G138" s="24"/>
      <c r="H138" s="159" t="s">
        <v>7482</v>
      </c>
    </row>
    <row r="139" spans="1:8" x14ac:dyDescent="0.2">
      <c r="A139" s="25" t="s">
        <v>7718</v>
      </c>
      <c r="B139" s="25" t="s">
        <v>7719</v>
      </c>
      <c r="C139" s="24">
        <v>847.6</v>
      </c>
      <c r="D139" s="24">
        <v>847.6</v>
      </c>
      <c r="E139" s="24"/>
      <c r="F139" s="24"/>
      <c r="G139" s="24"/>
      <c r="H139" s="159" t="s">
        <v>7482</v>
      </c>
    </row>
    <row r="140" spans="1:8" x14ac:dyDescent="0.2">
      <c r="A140" s="25" t="s">
        <v>7720</v>
      </c>
      <c r="B140" s="25" t="s">
        <v>7721</v>
      </c>
      <c r="C140" s="24">
        <v>847.6</v>
      </c>
      <c r="D140" s="24">
        <v>847.6</v>
      </c>
      <c r="E140" s="24"/>
      <c r="F140" s="24"/>
      <c r="G140" s="24"/>
      <c r="H140" s="159" t="s">
        <v>7482</v>
      </c>
    </row>
    <row r="141" spans="1:8" x14ac:dyDescent="0.2">
      <c r="A141" s="25" t="s">
        <v>7722</v>
      </c>
      <c r="B141" s="25" t="s">
        <v>7723</v>
      </c>
      <c r="C141" s="24">
        <v>886.13</v>
      </c>
      <c r="D141" s="24">
        <v>886.13</v>
      </c>
      <c r="E141" s="24"/>
      <c r="F141" s="24"/>
      <c r="G141" s="24"/>
      <c r="H141" s="159" t="s">
        <v>7482</v>
      </c>
    </row>
    <row r="142" spans="1:8" x14ac:dyDescent="0.2">
      <c r="A142" s="25" t="s">
        <v>7724</v>
      </c>
      <c r="B142" s="25" t="s">
        <v>7725</v>
      </c>
      <c r="C142" s="24">
        <v>64.89</v>
      </c>
      <c r="D142" s="24">
        <v>64.89</v>
      </c>
      <c r="E142" s="24"/>
      <c r="F142" s="24"/>
      <c r="G142" s="24"/>
      <c r="H142" s="159" t="s">
        <v>7482</v>
      </c>
    </row>
    <row r="143" spans="1:8" x14ac:dyDescent="0.2">
      <c r="A143" s="25" t="s">
        <v>7726</v>
      </c>
      <c r="B143" s="25" t="s">
        <v>7727</v>
      </c>
      <c r="C143" s="24">
        <v>906</v>
      </c>
      <c r="D143" s="24">
        <v>906</v>
      </c>
      <c r="E143" s="24"/>
      <c r="F143" s="24"/>
      <c r="G143" s="24"/>
      <c r="H143" s="159" t="s">
        <v>7482</v>
      </c>
    </row>
    <row r="144" spans="1:8" x14ac:dyDescent="0.2">
      <c r="A144" s="25" t="s">
        <v>7728</v>
      </c>
      <c r="B144" s="25" t="s">
        <v>7729</v>
      </c>
      <c r="C144" s="24">
        <v>280.8</v>
      </c>
      <c r="D144" s="24">
        <v>280.8</v>
      </c>
      <c r="E144" s="24"/>
      <c r="F144" s="24"/>
      <c r="G144" s="24"/>
      <c r="H144" s="159" t="s">
        <v>7482</v>
      </c>
    </row>
    <row r="145" spans="1:8" x14ac:dyDescent="0.2">
      <c r="A145" s="25" t="s">
        <v>7730</v>
      </c>
      <c r="B145" s="25" t="s">
        <v>7298</v>
      </c>
      <c r="C145" s="24">
        <v>3440.71</v>
      </c>
      <c r="D145" s="24">
        <v>3440.71</v>
      </c>
      <c r="E145" s="24"/>
      <c r="F145" s="24"/>
      <c r="G145" s="24"/>
      <c r="H145" s="159" t="s">
        <v>7482</v>
      </c>
    </row>
    <row r="146" spans="1:8" x14ac:dyDescent="0.2">
      <c r="A146" s="25" t="s">
        <v>7731</v>
      </c>
      <c r="B146" s="25" t="s">
        <v>7379</v>
      </c>
      <c r="C146" s="24">
        <v>2009.14</v>
      </c>
      <c r="D146" s="24">
        <v>2009.14</v>
      </c>
      <c r="E146" s="24"/>
      <c r="F146" s="24"/>
      <c r="G146" s="24"/>
      <c r="H146" s="159" t="s">
        <v>7482</v>
      </c>
    </row>
    <row r="147" spans="1:8" x14ac:dyDescent="0.2">
      <c r="A147" s="25" t="s">
        <v>7732</v>
      </c>
      <c r="B147" s="25" t="s">
        <v>7733</v>
      </c>
      <c r="C147" s="24">
        <v>1339.41</v>
      </c>
      <c r="D147" s="24">
        <v>1339.41</v>
      </c>
      <c r="E147" s="24"/>
      <c r="F147" s="24"/>
      <c r="G147" s="24"/>
      <c r="H147" s="159" t="s">
        <v>7482</v>
      </c>
    </row>
    <row r="148" spans="1:8" x14ac:dyDescent="0.2">
      <c r="A148" s="25" t="s">
        <v>7734</v>
      </c>
      <c r="B148" s="25" t="s">
        <v>7735</v>
      </c>
      <c r="C148" s="24">
        <v>750</v>
      </c>
      <c r="D148" s="24">
        <v>750</v>
      </c>
      <c r="E148" s="24"/>
      <c r="F148" s="24"/>
      <c r="G148" s="24"/>
      <c r="H148" s="159" t="s">
        <v>7482</v>
      </c>
    </row>
    <row r="149" spans="1:8" x14ac:dyDescent="0.2">
      <c r="A149" s="25" t="s">
        <v>7736</v>
      </c>
      <c r="B149" s="25" t="s">
        <v>7737</v>
      </c>
      <c r="C149" s="24">
        <v>50.07</v>
      </c>
      <c r="D149" s="24">
        <v>50.07</v>
      </c>
      <c r="E149" s="24"/>
      <c r="F149" s="24"/>
      <c r="G149" s="24"/>
      <c r="H149" s="159" t="s">
        <v>7482</v>
      </c>
    </row>
    <row r="150" spans="1:8" ht="30.6" x14ac:dyDescent="0.2">
      <c r="A150" s="25" t="s">
        <v>7738</v>
      </c>
      <c r="B150" s="25" t="s">
        <v>7739</v>
      </c>
      <c r="C150" s="24">
        <v>80100</v>
      </c>
      <c r="D150" s="24">
        <v>80100</v>
      </c>
      <c r="E150" s="24"/>
      <c r="F150" s="24"/>
      <c r="G150" s="24"/>
      <c r="H150" s="159" t="s">
        <v>7740</v>
      </c>
    </row>
    <row r="151" spans="1:8" ht="30.6" x14ac:dyDescent="0.2">
      <c r="A151" s="25" t="s">
        <v>7741</v>
      </c>
      <c r="B151" s="25" t="s">
        <v>7742</v>
      </c>
      <c r="C151" s="24">
        <v>42320.83</v>
      </c>
      <c r="D151" s="24">
        <v>42320.83</v>
      </c>
      <c r="E151" s="24"/>
      <c r="F151" s="24"/>
      <c r="G151" s="24"/>
      <c r="H151" s="159" t="s">
        <v>7740</v>
      </c>
    </row>
    <row r="152" spans="1:8" ht="30.6" x14ac:dyDescent="0.2">
      <c r="A152" s="25" t="s">
        <v>7743</v>
      </c>
      <c r="B152" s="25" t="s">
        <v>7744</v>
      </c>
      <c r="C152" s="24">
        <v>61697.53</v>
      </c>
      <c r="D152" s="24">
        <v>61697.53</v>
      </c>
      <c r="E152" s="24"/>
      <c r="F152" s="24"/>
      <c r="G152" s="24"/>
      <c r="H152" s="159" t="s">
        <v>7740</v>
      </c>
    </row>
    <row r="153" spans="1:8" x14ac:dyDescent="0.2">
      <c r="A153" s="25" t="s">
        <v>7745</v>
      </c>
      <c r="B153" s="25" t="s">
        <v>7746</v>
      </c>
      <c r="C153" s="24">
        <v>1278</v>
      </c>
      <c r="D153" s="24">
        <v>1278</v>
      </c>
      <c r="E153" s="24"/>
      <c r="F153" s="24"/>
      <c r="G153" s="24"/>
      <c r="H153" s="159" t="s">
        <v>7482</v>
      </c>
    </row>
    <row r="154" spans="1:8" x14ac:dyDescent="0.2">
      <c r="A154" s="25" t="s">
        <v>7747</v>
      </c>
      <c r="B154" s="25" t="s">
        <v>3932</v>
      </c>
      <c r="C154" s="24">
        <v>253709.2</v>
      </c>
      <c r="D154" s="24">
        <v>253709.2</v>
      </c>
      <c r="E154" s="24"/>
      <c r="F154" s="24"/>
      <c r="G154" s="24"/>
      <c r="H154" s="159" t="s">
        <v>7482</v>
      </c>
    </row>
    <row r="155" spans="1:8" x14ac:dyDescent="0.2">
      <c r="A155" s="25" t="s">
        <v>7748</v>
      </c>
      <c r="B155" s="25" t="s">
        <v>474</v>
      </c>
      <c r="C155" s="24">
        <v>28047.7</v>
      </c>
      <c r="D155" s="24">
        <v>28047.7</v>
      </c>
      <c r="E155" s="24"/>
      <c r="F155" s="24"/>
      <c r="G155" s="24"/>
      <c r="H155" s="159" t="s">
        <v>7482</v>
      </c>
    </row>
    <row r="156" spans="1:8" ht="30.6" x14ac:dyDescent="0.2">
      <c r="A156" s="25" t="s">
        <v>7749</v>
      </c>
      <c r="B156" s="25" t="s">
        <v>7750</v>
      </c>
      <c r="C156" s="24">
        <v>41739.660000000003</v>
      </c>
      <c r="D156" s="24">
        <v>41739.660000000003</v>
      </c>
      <c r="E156" s="24"/>
      <c r="F156" s="24"/>
      <c r="G156" s="24"/>
      <c r="H156" s="159" t="s">
        <v>7573</v>
      </c>
    </row>
    <row r="157" spans="1:8" x14ac:dyDescent="0.2">
      <c r="A157" s="25" t="s">
        <v>7751</v>
      </c>
      <c r="B157" s="25" t="s">
        <v>7752</v>
      </c>
      <c r="C157" s="24">
        <v>1265.73</v>
      </c>
      <c r="D157" s="24">
        <v>1265.73</v>
      </c>
      <c r="E157" s="24"/>
      <c r="F157" s="24"/>
      <c r="G157" s="24"/>
      <c r="H157" s="159" t="s">
        <v>7482</v>
      </c>
    </row>
    <row r="158" spans="1:8" x14ac:dyDescent="0.2">
      <c r="A158" s="25" t="s">
        <v>7753</v>
      </c>
      <c r="B158" s="25" t="s">
        <v>7754</v>
      </c>
      <c r="C158" s="24">
        <v>3508.8</v>
      </c>
      <c r="D158" s="24">
        <v>3508.8</v>
      </c>
      <c r="E158" s="24"/>
      <c r="F158" s="24"/>
      <c r="G158" s="24"/>
      <c r="H158" s="159" t="s">
        <v>7482</v>
      </c>
    </row>
    <row r="159" spans="1:8" x14ac:dyDescent="0.2">
      <c r="A159" s="158"/>
      <c r="B159" s="158" t="s">
        <v>413</v>
      </c>
      <c r="C159" s="157">
        <f>SUM(C8:C158)</f>
        <v>3559231.9200000013</v>
      </c>
      <c r="D159" s="157">
        <f>SUM(D8:D158)</f>
        <v>3559231.9200000013</v>
      </c>
      <c r="E159" s="157">
        <f>SUM(E8:E158)</f>
        <v>0</v>
      </c>
      <c r="F159" s="157">
        <f>SUM(F8:F158)</f>
        <v>0</v>
      </c>
      <c r="G159" s="157">
        <f>SUM(G8:G158)</f>
        <v>0</v>
      </c>
      <c r="H159" s="157"/>
    </row>
    <row r="162" spans="1:8" x14ac:dyDescent="0.2">
      <c r="A162" s="35" t="s">
        <v>412</v>
      </c>
      <c r="B162" s="32"/>
      <c r="C162" s="161"/>
      <c r="D162" s="161"/>
      <c r="E162" s="161"/>
      <c r="F162" s="161"/>
      <c r="G162" s="161"/>
      <c r="H162" s="160" t="s">
        <v>411</v>
      </c>
    </row>
    <row r="163" spans="1:8" x14ac:dyDescent="0.2">
      <c r="A163" s="114"/>
    </row>
    <row r="164" spans="1:8" ht="15" customHeight="1" x14ac:dyDescent="0.2">
      <c r="A164" s="30" t="s">
        <v>102</v>
      </c>
      <c r="B164" s="29" t="s">
        <v>101</v>
      </c>
      <c r="C164" s="27" t="s">
        <v>100</v>
      </c>
      <c r="D164" s="86" t="s">
        <v>231</v>
      </c>
      <c r="E164" s="86" t="s">
        <v>230</v>
      </c>
      <c r="F164" s="86" t="s">
        <v>229</v>
      </c>
      <c r="G164" s="85" t="s">
        <v>228</v>
      </c>
      <c r="H164" s="29" t="s">
        <v>227</v>
      </c>
    </row>
    <row r="165" spans="1:8" x14ac:dyDescent="0.2">
      <c r="A165" s="25"/>
      <c r="B165" s="1225" t="s">
        <v>13593</v>
      </c>
      <c r="C165" s="24"/>
      <c r="D165" s="24"/>
      <c r="E165" s="24"/>
      <c r="F165" s="24"/>
      <c r="G165" s="24"/>
      <c r="H165" s="159"/>
    </row>
    <row r="166" spans="1:8" x14ac:dyDescent="0.2">
      <c r="A166" s="158"/>
      <c r="B166" s="158" t="s">
        <v>410</v>
      </c>
      <c r="C166" s="157">
        <f>SUM(C165:C165)</f>
        <v>0</v>
      </c>
      <c r="D166" s="157">
        <f>SUM(D165:D165)</f>
        <v>0</v>
      </c>
      <c r="E166" s="157">
        <f>SUM(E165:E165)</f>
        <v>0</v>
      </c>
      <c r="F166" s="157">
        <f>SUM(F165:F165)</f>
        <v>0</v>
      </c>
      <c r="G166" s="157">
        <f>SUM(G165:G165)</f>
        <v>0</v>
      </c>
      <c r="H166" s="157"/>
    </row>
  </sheetData>
  <dataValidations count="8">
    <dataValidation allowBlank="1" showInputMessage="1" showErrorMessage="1" prompt="Corresponde al nombre o descripción de la cuenta de acuerdo al Plan de Cuentas emitido por el CONAC." sqref="B7 B164"/>
    <dataValidation allowBlank="1" showInputMessage="1" showErrorMessage="1" prompt="Importe de la cuentas por cobrar con fecha de vencimiento de 1 a 90 días." sqref="D7 D164"/>
    <dataValidation allowBlank="1" showInputMessage="1" showErrorMessage="1" prompt="Importe de la cuentas por cobrar con fecha de vencimiento de 91 a 180 días." sqref="E7 E164"/>
    <dataValidation allowBlank="1" showInputMessage="1" showErrorMessage="1" prompt="Importe de la cuentas por cobrar con fecha de vencimiento de 181 a 365 días." sqref="F7 F164"/>
    <dataValidation allowBlank="1" showInputMessage="1" showErrorMessage="1" prompt="Importe de la cuentas por cobrar con vencimiento mayor a 365 días." sqref="G7 G164"/>
    <dataValidation allowBlank="1" showInputMessage="1" showErrorMessage="1" prompt="Informar sobre la factibilidad de pago." sqref="H7 H164"/>
    <dataValidation allowBlank="1" showInputMessage="1" showErrorMessage="1" prompt="Corresponde al número de la cuenta de acuerdo al Plan de Cuentas emitido por el CONAC (DOF 23/12/2015)." sqref="A7 A164"/>
    <dataValidation allowBlank="1" showInputMessage="1" showErrorMessage="1" prompt="Saldo final de la Información Financiera Trimestral que se presenta (trimestral: 1er, 2do, 3ro. o 4to.)." sqref="C7 C164"/>
  </dataValidations>
  <pageMargins left="0.7" right="0.7" top="0.75" bottom="0.75" header="0.3" footer="0.3"/>
  <pageSetup scale="55" orientation="portrait" horizontalDpi="300" verticalDpi="300"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1"/>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2"/>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pageSetUpPr fitToPage="1"/>
  </sheetPr>
  <dimension ref="A1:AB15"/>
  <sheetViews>
    <sheetView topLeftCell="A2"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568</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4"/>
  <dimension ref="A1:D49"/>
  <sheetViews>
    <sheetView topLeftCell="A26" zoomScaleNormal="100" zoomScaleSheetLayoutView="100" workbookViewId="0">
      <selection activeCell="B41" sqref="B41"/>
    </sheetView>
  </sheetViews>
  <sheetFormatPr baseColWidth="10" defaultColWidth="12.44140625" defaultRowHeight="10.199999999999999" x14ac:dyDescent="0.2"/>
  <cols>
    <col min="1" max="1" width="19.6640625" style="1" customWidth="1"/>
    <col min="2" max="2" width="50.6640625" style="1" customWidth="1"/>
    <col min="3" max="4" width="17.6640625" style="47" customWidth="1"/>
    <col min="5" max="16384" width="12.44140625" style="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113" t="s">
        <v>7755</v>
      </c>
      <c r="B8" s="113" t="s">
        <v>7756</v>
      </c>
      <c r="C8" s="42">
        <v>3055293.07</v>
      </c>
      <c r="D8" s="24"/>
    </row>
    <row r="9" spans="1:4" x14ac:dyDescent="0.2">
      <c r="A9" s="113" t="s">
        <v>7757</v>
      </c>
      <c r="B9" s="113" t="s">
        <v>7758</v>
      </c>
      <c r="C9" s="42">
        <v>600102.9</v>
      </c>
      <c r="D9" s="24"/>
    </row>
    <row r="10" spans="1:4" x14ac:dyDescent="0.2">
      <c r="A10" s="113" t="s">
        <v>7759</v>
      </c>
      <c r="B10" s="113" t="s">
        <v>7760</v>
      </c>
      <c r="C10" s="42">
        <v>2980827.05</v>
      </c>
      <c r="D10" s="24"/>
    </row>
    <row r="11" spans="1:4" x14ac:dyDescent="0.2">
      <c r="A11" s="113" t="s">
        <v>7761</v>
      </c>
      <c r="B11" s="113" t="s">
        <v>7762</v>
      </c>
      <c r="C11" s="42">
        <v>17250</v>
      </c>
      <c r="D11" s="24"/>
    </row>
    <row r="12" spans="1:4" x14ac:dyDescent="0.2">
      <c r="A12" s="113" t="s">
        <v>7763</v>
      </c>
      <c r="B12" s="113" t="s">
        <v>7764</v>
      </c>
      <c r="C12" s="42">
        <v>537718.16</v>
      </c>
      <c r="D12" s="24"/>
    </row>
    <row r="13" spans="1:4" x14ac:dyDescent="0.2">
      <c r="A13" s="113" t="s">
        <v>7755</v>
      </c>
      <c r="B13" s="113" t="s">
        <v>7765</v>
      </c>
      <c r="C13" s="42">
        <v>118350</v>
      </c>
      <c r="D13" s="24"/>
    </row>
    <row r="14" spans="1:4" x14ac:dyDescent="0.2">
      <c r="A14" s="113" t="s">
        <v>7766</v>
      </c>
      <c r="B14" s="113" t="s">
        <v>7767</v>
      </c>
      <c r="C14" s="42">
        <v>166509.31</v>
      </c>
      <c r="D14" s="24"/>
    </row>
    <row r="15" spans="1:4" x14ac:dyDescent="0.2">
      <c r="A15" s="113" t="s">
        <v>7768</v>
      </c>
      <c r="B15" s="113" t="s">
        <v>7769</v>
      </c>
      <c r="C15" s="42">
        <v>346170</v>
      </c>
      <c r="D15" s="24"/>
    </row>
    <row r="16" spans="1:4" x14ac:dyDescent="0.2">
      <c r="A16" s="113" t="s">
        <v>7770</v>
      </c>
      <c r="B16" s="113" t="s">
        <v>7771</v>
      </c>
      <c r="C16" s="42">
        <v>534000</v>
      </c>
      <c r="D16" s="24"/>
    </row>
    <row r="17" spans="1:4" x14ac:dyDescent="0.2">
      <c r="A17" s="113" t="s">
        <v>7772</v>
      </c>
      <c r="B17" s="113" t="s">
        <v>7773</v>
      </c>
      <c r="C17" s="42">
        <v>1722921.34</v>
      </c>
      <c r="D17" s="24"/>
    </row>
    <row r="18" spans="1:4" x14ac:dyDescent="0.2">
      <c r="A18" s="113" t="s">
        <v>7774</v>
      </c>
      <c r="B18" s="113" t="s">
        <v>7775</v>
      </c>
      <c r="C18" s="42">
        <v>60875</v>
      </c>
      <c r="D18" s="24"/>
    </row>
    <row r="19" spans="1:4" x14ac:dyDescent="0.2">
      <c r="A19" s="113" t="s">
        <v>7776</v>
      </c>
      <c r="B19" s="113" t="s">
        <v>7777</v>
      </c>
      <c r="C19" s="42">
        <v>19400</v>
      </c>
      <c r="D19" s="24"/>
    </row>
    <row r="20" spans="1:4" x14ac:dyDescent="0.2">
      <c r="A20" s="113" t="s">
        <v>7778</v>
      </c>
      <c r="B20" s="113" t="s">
        <v>7779</v>
      </c>
      <c r="C20" s="42">
        <v>388800</v>
      </c>
      <c r="D20" s="24"/>
    </row>
    <row r="21" spans="1:4" x14ac:dyDescent="0.2">
      <c r="A21" s="113" t="s">
        <v>7780</v>
      </c>
      <c r="B21" s="113" t="s">
        <v>7781</v>
      </c>
      <c r="C21" s="42">
        <v>33210.449999999997</v>
      </c>
      <c r="D21" s="24"/>
    </row>
    <row r="22" spans="1:4" x14ac:dyDescent="0.2">
      <c r="A22" s="113" t="s">
        <v>7782</v>
      </c>
      <c r="B22" s="113" t="s">
        <v>7783</v>
      </c>
      <c r="C22" s="42">
        <v>192851</v>
      </c>
      <c r="D22" s="24"/>
    </row>
    <row r="23" spans="1:4" x14ac:dyDescent="0.2">
      <c r="A23" s="113" t="s">
        <v>7784</v>
      </c>
      <c r="B23" s="113" t="s">
        <v>7785</v>
      </c>
      <c r="C23" s="42">
        <v>18205</v>
      </c>
      <c r="D23" s="24"/>
    </row>
    <row r="24" spans="1:4" x14ac:dyDescent="0.2">
      <c r="A24" s="113" t="s">
        <v>7786</v>
      </c>
      <c r="B24" s="113" t="s">
        <v>7787</v>
      </c>
      <c r="C24" s="42">
        <v>90060</v>
      </c>
      <c r="D24" s="24"/>
    </row>
    <row r="25" spans="1:4" x14ac:dyDescent="0.2">
      <c r="A25" s="113" t="s">
        <v>7788</v>
      </c>
      <c r="B25" s="113" t="s">
        <v>7789</v>
      </c>
      <c r="C25" s="42">
        <v>55307</v>
      </c>
      <c r="D25" s="24"/>
    </row>
    <row r="26" spans="1:4" x14ac:dyDescent="0.2">
      <c r="A26" s="113" t="s">
        <v>7790</v>
      </c>
      <c r="B26" s="113" t="s">
        <v>7791</v>
      </c>
      <c r="C26" s="42">
        <v>6250</v>
      </c>
      <c r="D26" s="24"/>
    </row>
    <row r="27" spans="1:4" x14ac:dyDescent="0.2">
      <c r="A27" s="113" t="s">
        <v>7792</v>
      </c>
      <c r="B27" s="113" t="s">
        <v>7793</v>
      </c>
      <c r="C27" s="42">
        <v>67500</v>
      </c>
      <c r="D27" s="24"/>
    </row>
    <row r="28" spans="1:4" x14ac:dyDescent="0.2">
      <c r="A28" s="113" t="s">
        <v>7794</v>
      </c>
      <c r="B28" s="113" t="s">
        <v>7771</v>
      </c>
      <c r="C28" s="42">
        <v>183829.17</v>
      </c>
      <c r="D28" s="24"/>
    </row>
    <row r="29" spans="1:4" x14ac:dyDescent="0.2">
      <c r="A29" s="113" t="s">
        <v>7795</v>
      </c>
      <c r="B29" s="113" t="s">
        <v>7796</v>
      </c>
      <c r="C29" s="42">
        <v>323978.33</v>
      </c>
      <c r="D29" s="24"/>
    </row>
    <row r="30" spans="1:4" x14ac:dyDescent="0.2">
      <c r="A30" s="113" t="s">
        <v>7797</v>
      </c>
      <c r="B30" s="113" t="s">
        <v>7798</v>
      </c>
      <c r="C30" s="42">
        <v>177577.84</v>
      </c>
      <c r="D30" s="24"/>
    </row>
    <row r="31" spans="1:4" x14ac:dyDescent="0.2">
      <c r="A31" s="113" t="s">
        <v>7799</v>
      </c>
      <c r="B31" s="113" t="s">
        <v>7800</v>
      </c>
      <c r="C31" s="42">
        <v>1933136.25</v>
      </c>
      <c r="D31" s="24"/>
    </row>
    <row r="32" spans="1:4" x14ac:dyDescent="0.2">
      <c r="A32" s="113" t="s">
        <v>7801</v>
      </c>
      <c r="B32" s="113" t="s">
        <v>7802</v>
      </c>
      <c r="C32" s="42">
        <v>69281.16</v>
      </c>
      <c r="D32" s="24"/>
    </row>
    <row r="33" spans="1:4" x14ac:dyDescent="0.2">
      <c r="A33" s="113" t="s">
        <v>7803</v>
      </c>
      <c r="B33" s="113" t="s">
        <v>7804</v>
      </c>
      <c r="C33" s="42">
        <v>3123318</v>
      </c>
      <c r="D33" s="24"/>
    </row>
    <row r="34" spans="1:4" x14ac:dyDescent="0.2">
      <c r="A34" s="63"/>
      <c r="B34" s="63" t="s">
        <v>569</v>
      </c>
      <c r="C34" s="39">
        <f>SUM(C8:C33)</f>
        <v>16822721.030000001</v>
      </c>
      <c r="D34" s="51"/>
    </row>
    <row r="35" spans="1:4" x14ac:dyDescent="0.2">
      <c r="A35" s="37"/>
      <c r="B35" s="37"/>
      <c r="C35" s="224"/>
      <c r="D35" s="224"/>
    </row>
    <row r="36" spans="1:4" x14ac:dyDescent="0.2">
      <c r="A36" s="37"/>
      <c r="B36" s="37"/>
      <c r="C36" s="224"/>
      <c r="D36" s="224"/>
    </row>
    <row r="37" spans="1:4" x14ac:dyDescent="0.2">
      <c r="A37" s="37"/>
      <c r="B37" s="37"/>
      <c r="C37" s="224"/>
      <c r="D37" s="224"/>
    </row>
    <row r="38" spans="1:4" x14ac:dyDescent="0.2">
      <c r="A38" s="143" t="s">
        <v>597</v>
      </c>
      <c r="B38" s="143"/>
      <c r="C38" s="228"/>
      <c r="D38" s="32" t="s">
        <v>596</v>
      </c>
    </row>
    <row r="39" spans="1:4" x14ac:dyDescent="0.2">
      <c r="A39" s="149"/>
      <c r="B39" s="149"/>
      <c r="C39" s="150"/>
      <c r="D39" s="227"/>
    </row>
    <row r="40" spans="1:4" x14ac:dyDescent="0.2">
      <c r="A40" s="30" t="s">
        <v>102</v>
      </c>
      <c r="B40" s="29" t="s">
        <v>101</v>
      </c>
      <c r="C40" s="27" t="s">
        <v>100</v>
      </c>
      <c r="D40" s="27" t="s">
        <v>227</v>
      </c>
    </row>
    <row r="41" spans="1:4" x14ac:dyDescent="0.2">
      <c r="A41" s="113" t="s">
        <v>7805</v>
      </c>
      <c r="B41" s="113" t="s">
        <v>7806</v>
      </c>
      <c r="C41" s="42">
        <v>57947944</v>
      </c>
      <c r="D41" s="24"/>
    </row>
    <row r="42" spans="1:4" x14ac:dyDescent="0.2">
      <c r="A42" s="63"/>
      <c r="B42" s="63" t="s">
        <v>569</v>
      </c>
      <c r="C42" s="39">
        <f>SUM(C41:C41)</f>
        <v>57947944</v>
      </c>
      <c r="D42" s="51"/>
    </row>
    <row r="43" spans="1:4" x14ac:dyDescent="0.2">
      <c r="A43" s="37"/>
      <c r="B43" s="37"/>
      <c r="C43" s="224"/>
      <c r="D43" s="224"/>
    </row>
    <row r="44" spans="1:4" x14ac:dyDescent="0.2">
      <c r="A44" s="37"/>
      <c r="B44" s="37"/>
      <c r="C44" s="224"/>
      <c r="D44" s="224"/>
    </row>
    <row r="45" spans="1:4" x14ac:dyDescent="0.2">
      <c r="A45" s="37"/>
      <c r="B45" s="37"/>
      <c r="C45" s="224"/>
      <c r="D45" s="224"/>
    </row>
    <row r="46" spans="1:4" x14ac:dyDescent="0.2">
      <c r="A46" s="37"/>
      <c r="B46" s="37"/>
      <c r="C46" s="224"/>
      <c r="D46" s="224"/>
    </row>
    <row r="47" spans="1:4" x14ac:dyDescent="0.2">
      <c r="A47" s="37"/>
      <c r="B47" s="37"/>
      <c r="C47" s="224"/>
      <c r="D47" s="224"/>
    </row>
    <row r="48" spans="1:4" x14ac:dyDescent="0.2">
      <c r="A48" s="37"/>
      <c r="B48" s="37"/>
      <c r="C48" s="224"/>
      <c r="D48" s="224"/>
    </row>
    <row r="49" spans="1:4" x14ac:dyDescent="0.2">
      <c r="A49" s="37"/>
      <c r="B49" s="37"/>
      <c r="C49" s="224"/>
      <c r="D49" s="224"/>
    </row>
  </sheetData>
  <dataValidations count="4">
    <dataValidation allowBlank="1" showInputMessage="1" showErrorMessage="1" prompt="Características cualitativas significativas que les impacten financieramente." sqref="D7 D40"/>
    <dataValidation allowBlank="1" showInputMessage="1" showErrorMessage="1" prompt="Corresponde al nombre o descripción de la cuenta de acuerdo al Plan de Cuentas emitido por el CONAC." sqref="B7 B40"/>
    <dataValidation allowBlank="1" showInputMessage="1" showErrorMessage="1" prompt="Corresponde al número de la cuenta de acuerdo al Plan de Cuentas emitido por el CONAC (DOF 23/12/2015)." sqref="A7 A40"/>
    <dataValidation allowBlank="1" showInputMessage="1" showErrorMessage="1" prompt="Saldo final de la Información Financiera Trimestral que se presenta (trimestral: 1er, 2do, 3ro. o 4to.)." sqref="C7 C40"/>
  </dataValidations>
  <pageMargins left="0.70866141732283472" right="0.70866141732283472" top="0.98425196850393704" bottom="0.98425196850393704" header="0.31496062992125984" footer="0.31496062992125984"/>
  <pageSetup scale="78"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5">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c r="B8" s="1225" t="s">
        <v>13593</v>
      </c>
      <c r="C8" s="233"/>
      <c r="D8" s="232"/>
      <c r="E8" s="232"/>
    </row>
    <row r="9" spans="1:5" x14ac:dyDescent="0.2">
      <c r="A9" s="231"/>
      <c r="B9" s="63" t="s">
        <v>710</v>
      </c>
      <c r="C9" s="21">
        <f>SUM(C8:C8)</f>
        <v>0</v>
      </c>
      <c r="D9" s="230"/>
      <c r="E9"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63"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6"/>
  <dimension ref="A1:H97"/>
  <sheetViews>
    <sheetView zoomScaleNormal="100" zoomScaleSheetLayoutView="100" workbookViewId="0">
      <selection activeCell="B2" sqref="B2"/>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ht="20.399999999999999" x14ac:dyDescent="0.2">
      <c r="A8" s="44" t="s">
        <v>1010</v>
      </c>
      <c r="B8" s="44" t="s">
        <v>1009</v>
      </c>
      <c r="C8" s="64">
        <v>17441889.899999999</v>
      </c>
      <c r="D8" s="246">
        <f>+C8/$C$96</f>
        <v>0.24595184121883787</v>
      </c>
      <c r="E8" s="245" t="s">
        <v>7807</v>
      </c>
    </row>
    <row r="9" spans="1:8" x14ac:dyDescent="0.2">
      <c r="A9" s="44" t="s">
        <v>7808</v>
      </c>
      <c r="B9" s="44" t="s">
        <v>862</v>
      </c>
      <c r="C9" s="64">
        <v>75951.7</v>
      </c>
      <c r="D9" s="246">
        <f t="shared" ref="D9:D72" si="0">+C9/$C$96</f>
        <v>1.0710112588602459E-3</v>
      </c>
      <c r="E9" s="245"/>
    </row>
    <row r="10" spans="1:8" x14ac:dyDescent="0.2">
      <c r="A10" s="44" t="s">
        <v>7809</v>
      </c>
      <c r="B10" s="44" t="s">
        <v>864</v>
      </c>
      <c r="C10" s="64">
        <v>783295.55</v>
      </c>
      <c r="D10" s="246">
        <f t="shared" si="0"/>
        <v>1.104541903690278E-2</v>
      </c>
      <c r="E10" s="245"/>
    </row>
    <row r="11" spans="1:8" x14ac:dyDescent="0.2">
      <c r="A11" s="44" t="s">
        <v>7810</v>
      </c>
      <c r="B11" s="44" t="s">
        <v>7811</v>
      </c>
      <c r="C11" s="64">
        <v>7222432.5599999996</v>
      </c>
      <c r="D11" s="246">
        <f t="shared" si="0"/>
        <v>0.10184507506900871</v>
      </c>
      <c r="E11" s="245" t="s">
        <v>7812</v>
      </c>
    </row>
    <row r="12" spans="1:8" x14ac:dyDescent="0.2">
      <c r="A12" s="44" t="s">
        <v>1007</v>
      </c>
      <c r="B12" s="44" t="s">
        <v>7813</v>
      </c>
      <c r="C12" s="64">
        <v>308490.18</v>
      </c>
      <c r="D12" s="246">
        <f t="shared" si="0"/>
        <v>4.3500863842129128E-3</v>
      </c>
      <c r="E12" s="245"/>
    </row>
    <row r="13" spans="1:8" x14ac:dyDescent="0.2">
      <c r="A13" s="44" t="s">
        <v>1005</v>
      </c>
      <c r="B13" s="44" t="s">
        <v>7814</v>
      </c>
      <c r="C13" s="64">
        <v>860284.65</v>
      </c>
      <c r="D13" s="246">
        <f t="shared" si="0"/>
        <v>1.2131058896307077E-2</v>
      </c>
      <c r="E13" s="245"/>
    </row>
    <row r="14" spans="1:8" x14ac:dyDescent="0.2">
      <c r="A14" s="44" t="s">
        <v>1001</v>
      </c>
      <c r="B14" s="44" t="s">
        <v>6739</v>
      </c>
      <c r="C14" s="64">
        <v>2529337.4500000002</v>
      </c>
      <c r="D14" s="246">
        <f t="shared" si="0"/>
        <v>3.5666731441256282E-2</v>
      </c>
      <c r="E14" s="245"/>
    </row>
    <row r="15" spans="1:8" x14ac:dyDescent="0.2">
      <c r="A15" s="44" t="s">
        <v>7815</v>
      </c>
      <c r="B15" s="44" t="s">
        <v>7816</v>
      </c>
      <c r="C15" s="64">
        <v>605083.52</v>
      </c>
      <c r="D15" s="246">
        <f t="shared" si="0"/>
        <v>8.5324128685834409E-3</v>
      </c>
      <c r="E15" s="245"/>
    </row>
    <row r="16" spans="1:8" x14ac:dyDescent="0.2">
      <c r="A16" s="44" t="s">
        <v>999</v>
      </c>
      <c r="B16" s="44" t="s">
        <v>998</v>
      </c>
      <c r="C16" s="64">
        <v>2678591.5</v>
      </c>
      <c r="D16" s="246">
        <f t="shared" si="0"/>
        <v>3.7771394904753348E-2</v>
      </c>
      <c r="E16" s="245"/>
    </row>
    <row r="17" spans="1:5" x14ac:dyDescent="0.2">
      <c r="A17" s="44" t="s">
        <v>997</v>
      </c>
      <c r="B17" s="44" t="s">
        <v>6721</v>
      </c>
      <c r="C17" s="64">
        <v>1326343.44</v>
      </c>
      <c r="D17" s="246">
        <f t="shared" si="0"/>
        <v>1.8703054143033391E-2</v>
      </c>
      <c r="E17" s="245"/>
    </row>
    <row r="18" spans="1:5" x14ac:dyDescent="0.2">
      <c r="A18" s="44" t="s">
        <v>995</v>
      </c>
      <c r="B18" s="44" t="s">
        <v>6719</v>
      </c>
      <c r="C18" s="64">
        <v>1663289.46</v>
      </c>
      <c r="D18" s="246">
        <f t="shared" si="0"/>
        <v>2.3454402447918597E-2</v>
      </c>
      <c r="E18" s="245"/>
    </row>
    <row r="19" spans="1:5" x14ac:dyDescent="0.2">
      <c r="A19" s="44" t="s">
        <v>991</v>
      </c>
      <c r="B19" s="44" t="s">
        <v>990</v>
      </c>
      <c r="C19" s="64">
        <v>1860217.5</v>
      </c>
      <c r="D19" s="246">
        <f t="shared" si="0"/>
        <v>2.6231327099049261E-2</v>
      </c>
      <c r="E19" s="245"/>
    </row>
    <row r="20" spans="1:5" ht="20.399999999999999" x14ac:dyDescent="0.2">
      <c r="A20" s="44" t="s">
        <v>7817</v>
      </c>
      <c r="B20" s="44" t="s">
        <v>7818</v>
      </c>
      <c r="C20" s="64">
        <v>1024070.43</v>
      </c>
      <c r="D20" s="246">
        <f t="shared" si="0"/>
        <v>1.4440637410299618E-2</v>
      </c>
      <c r="E20" s="245"/>
    </row>
    <row r="21" spans="1:5" x14ac:dyDescent="0.2">
      <c r="A21" s="44" t="s">
        <v>985</v>
      </c>
      <c r="B21" s="44" t="s">
        <v>984</v>
      </c>
      <c r="C21" s="64">
        <v>1534794</v>
      </c>
      <c r="D21" s="246">
        <f t="shared" si="0"/>
        <v>2.1642460327170456E-2</v>
      </c>
      <c r="E21" s="245"/>
    </row>
    <row r="22" spans="1:5" x14ac:dyDescent="0.2">
      <c r="A22" s="44" t="s">
        <v>983</v>
      </c>
      <c r="B22" s="44" t="s">
        <v>6714</v>
      </c>
      <c r="C22" s="64">
        <v>165304</v>
      </c>
      <c r="D22" s="246">
        <f t="shared" si="0"/>
        <v>2.3309872607806554E-3</v>
      </c>
      <c r="E22" s="245"/>
    </row>
    <row r="23" spans="1:5" x14ac:dyDescent="0.2">
      <c r="A23" s="44" t="s">
        <v>981</v>
      </c>
      <c r="B23" s="44" t="s">
        <v>980</v>
      </c>
      <c r="C23" s="64">
        <v>233876</v>
      </c>
      <c r="D23" s="246">
        <f t="shared" si="0"/>
        <v>3.2979357825723308E-3</v>
      </c>
      <c r="E23" s="245"/>
    </row>
    <row r="24" spans="1:5" x14ac:dyDescent="0.2">
      <c r="A24" s="44" t="s">
        <v>7819</v>
      </c>
      <c r="B24" s="44" t="s">
        <v>7820</v>
      </c>
      <c r="C24" s="64">
        <v>1730524.2</v>
      </c>
      <c r="D24" s="246">
        <f t="shared" si="0"/>
        <v>2.4402493978806533E-2</v>
      </c>
      <c r="E24" s="245"/>
    </row>
    <row r="25" spans="1:5" x14ac:dyDescent="0.2">
      <c r="A25" s="44" t="s">
        <v>7821</v>
      </c>
      <c r="B25" s="44" t="s">
        <v>7822</v>
      </c>
      <c r="C25" s="64">
        <v>1730524.2</v>
      </c>
      <c r="D25" s="246">
        <f t="shared" si="0"/>
        <v>2.4402493978806533E-2</v>
      </c>
      <c r="E25" s="245"/>
    </row>
    <row r="26" spans="1:5" x14ac:dyDescent="0.2">
      <c r="A26" s="44" t="s">
        <v>7823</v>
      </c>
      <c r="B26" s="44" t="s">
        <v>6705</v>
      </c>
      <c r="C26" s="64">
        <v>148265.1</v>
      </c>
      <c r="D26" s="246">
        <f t="shared" si="0"/>
        <v>2.0907180668245776E-3</v>
      </c>
      <c r="E26" s="245"/>
    </row>
    <row r="27" spans="1:5" ht="20.399999999999999" x14ac:dyDescent="0.2">
      <c r="A27" s="44" t="s">
        <v>965</v>
      </c>
      <c r="B27" s="44" t="s">
        <v>7824</v>
      </c>
      <c r="C27" s="64">
        <v>219407.34</v>
      </c>
      <c r="D27" s="246">
        <f t="shared" si="0"/>
        <v>3.0939100957131705E-3</v>
      </c>
      <c r="E27" s="245"/>
    </row>
    <row r="28" spans="1:5" x14ac:dyDescent="0.2">
      <c r="A28" s="44" t="s">
        <v>963</v>
      </c>
      <c r="B28" s="44" t="s">
        <v>7825</v>
      </c>
      <c r="C28" s="64">
        <v>8419.82</v>
      </c>
      <c r="D28" s="246">
        <f t="shared" si="0"/>
        <v>1.1872969291769212E-4</v>
      </c>
      <c r="E28" s="245"/>
    </row>
    <row r="29" spans="1:5" x14ac:dyDescent="0.2">
      <c r="A29" s="44" t="s">
        <v>961</v>
      </c>
      <c r="B29" s="44" t="s">
        <v>960</v>
      </c>
      <c r="C29" s="64">
        <v>211499.86</v>
      </c>
      <c r="D29" s="246">
        <f t="shared" si="0"/>
        <v>2.9824050193394719E-3</v>
      </c>
      <c r="E29" s="245"/>
    </row>
    <row r="30" spans="1:5" x14ac:dyDescent="0.2">
      <c r="A30" s="44" t="s">
        <v>959</v>
      </c>
      <c r="B30" s="44" t="s">
        <v>7826</v>
      </c>
      <c r="C30" s="64">
        <v>16209.57</v>
      </c>
      <c r="D30" s="246">
        <f t="shared" si="0"/>
        <v>2.2857463323774555E-4</v>
      </c>
      <c r="E30" s="245"/>
    </row>
    <row r="31" spans="1:5" x14ac:dyDescent="0.2">
      <c r="A31" s="44" t="s">
        <v>957</v>
      </c>
      <c r="B31" s="44" t="s">
        <v>956</v>
      </c>
      <c r="C31" s="64">
        <v>166631.44</v>
      </c>
      <c r="D31" s="246">
        <f t="shared" si="0"/>
        <v>2.349705777752118E-3</v>
      </c>
      <c r="E31" s="245"/>
    </row>
    <row r="32" spans="1:5" x14ac:dyDescent="0.2">
      <c r="A32" s="44" t="s">
        <v>953</v>
      </c>
      <c r="B32" s="44" t="s">
        <v>7827</v>
      </c>
      <c r="C32" s="64">
        <v>30.58</v>
      </c>
      <c r="D32" s="246">
        <f t="shared" si="0"/>
        <v>4.3121515773769807E-7</v>
      </c>
      <c r="E32" s="245"/>
    </row>
    <row r="33" spans="1:5" x14ac:dyDescent="0.2">
      <c r="A33" s="44" t="s">
        <v>937</v>
      </c>
      <c r="B33" s="44" t="s">
        <v>6981</v>
      </c>
      <c r="C33" s="64">
        <v>35339.35</v>
      </c>
      <c r="D33" s="246">
        <f t="shared" si="0"/>
        <v>4.9832777582072333E-4</v>
      </c>
      <c r="E33" s="245"/>
    </row>
    <row r="34" spans="1:5" x14ac:dyDescent="0.2">
      <c r="A34" s="44" t="s">
        <v>935</v>
      </c>
      <c r="B34" s="44" t="s">
        <v>7828</v>
      </c>
      <c r="C34" s="64">
        <v>520.96</v>
      </c>
      <c r="D34" s="246">
        <f t="shared" si="0"/>
        <v>7.3461690181501376E-6</v>
      </c>
      <c r="E34" s="245"/>
    </row>
    <row r="35" spans="1:5" x14ac:dyDescent="0.2">
      <c r="A35" s="44" t="s">
        <v>7829</v>
      </c>
      <c r="B35" s="44" t="s">
        <v>7830</v>
      </c>
      <c r="C35" s="64">
        <v>290543.51</v>
      </c>
      <c r="D35" s="246">
        <f t="shared" si="0"/>
        <v>4.0970165302261106E-3</v>
      </c>
      <c r="E35" s="245"/>
    </row>
    <row r="36" spans="1:5" ht="20.399999999999999" x14ac:dyDescent="0.2">
      <c r="A36" s="44" t="s">
        <v>927</v>
      </c>
      <c r="B36" s="44" t="s">
        <v>7831</v>
      </c>
      <c r="C36" s="64">
        <v>4286.21</v>
      </c>
      <c r="D36" s="246">
        <f t="shared" si="0"/>
        <v>6.0440769170925409E-5</v>
      </c>
      <c r="E36" s="245"/>
    </row>
    <row r="37" spans="1:5" x14ac:dyDescent="0.2">
      <c r="A37" s="44" t="s">
        <v>923</v>
      </c>
      <c r="B37" s="44" t="s">
        <v>922</v>
      </c>
      <c r="C37" s="64">
        <v>2898.95</v>
      </c>
      <c r="D37" s="246">
        <f t="shared" si="0"/>
        <v>4.0878717512220398E-5</v>
      </c>
      <c r="E37" s="245"/>
    </row>
    <row r="38" spans="1:5" ht="20.399999999999999" x14ac:dyDescent="0.2">
      <c r="A38" s="44" t="s">
        <v>915</v>
      </c>
      <c r="B38" s="44" t="s">
        <v>7832</v>
      </c>
      <c r="C38" s="64">
        <v>235180.01</v>
      </c>
      <c r="D38" s="246">
        <f t="shared" si="0"/>
        <v>3.3163239080740161E-3</v>
      </c>
      <c r="E38" s="245"/>
    </row>
    <row r="39" spans="1:5" x14ac:dyDescent="0.2">
      <c r="A39" s="44" t="s">
        <v>7833</v>
      </c>
      <c r="B39" s="44" t="s">
        <v>7834</v>
      </c>
      <c r="C39" s="64">
        <v>282258.49</v>
      </c>
      <c r="D39" s="246">
        <f t="shared" si="0"/>
        <v>3.9801876811038093E-3</v>
      </c>
      <c r="E39" s="245"/>
    </row>
    <row r="40" spans="1:5" x14ac:dyDescent="0.2">
      <c r="A40" s="44" t="s">
        <v>907</v>
      </c>
      <c r="B40" s="44" t="s">
        <v>906</v>
      </c>
      <c r="C40" s="64">
        <v>6163.98</v>
      </c>
      <c r="D40" s="246">
        <f t="shared" si="0"/>
        <v>8.6919607848005761E-5</v>
      </c>
      <c r="E40" s="245"/>
    </row>
    <row r="41" spans="1:5" x14ac:dyDescent="0.2">
      <c r="A41" s="44" t="s">
        <v>905</v>
      </c>
      <c r="B41" s="44" t="s">
        <v>7835</v>
      </c>
      <c r="C41" s="64">
        <v>2567.0100000000002</v>
      </c>
      <c r="D41" s="246">
        <f t="shared" si="0"/>
        <v>3.619796017214678E-5</v>
      </c>
      <c r="E41" s="245"/>
    </row>
    <row r="42" spans="1:5" ht="20.399999999999999" x14ac:dyDescent="0.2">
      <c r="A42" s="44" t="s">
        <v>901</v>
      </c>
      <c r="B42" s="44" t="s">
        <v>7836</v>
      </c>
      <c r="C42" s="64">
        <v>5287.3</v>
      </c>
      <c r="D42" s="246">
        <f t="shared" si="0"/>
        <v>7.4557354594719796E-5</v>
      </c>
      <c r="E42" s="245"/>
    </row>
    <row r="43" spans="1:5" ht="20.399999999999999" x14ac:dyDescent="0.2">
      <c r="A43" s="44" t="s">
        <v>899</v>
      </c>
      <c r="B43" s="44" t="s">
        <v>7837</v>
      </c>
      <c r="C43" s="64">
        <v>2026.58</v>
      </c>
      <c r="D43" s="246">
        <f t="shared" si="0"/>
        <v>2.8577240496012561E-5</v>
      </c>
      <c r="E43" s="245"/>
    </row>
    <row r="44" spans="1:5" x14ac:dyDescent="0.2">
      <c r="A44" s="44" t="s">
        <v>893</v>
      </c>
      <c r="B44" s="44" t="s">
        <v>6670</v>
      </c>
      <c r="C44" s="64">
        <v>863746.15</v>
      </c>
      <c r="D44" s="246">
        <f t="shared" si="0"/>
        <v>1.2179870252373428E-2</v>
      </c>
      <c r="E44" s="245"/>
    </row>
    <row r="45" spans="1:5" x14ac:dyDescent="0.2">
      <c r="A45" s="44" t="s">
        <v>887</v>
      </c>
      <c r="B45" s="44" t="s">
        <v>7838</v>
      </c>
      <c r="C45" s="64">
        <v>166109.46</v>
      </c>
      <c r="D45" s="246">
        <f t="shared" si="0"/>
        <v>2.3423452254945666E-3</v>
      </c>
      <c r="E45" s="245"/>
    </row>
    <row r="46" spans="1:5" x14ac:dyDescent="0.2">
      <c r="A46" s="44" t="s">
        <v>885</v>
      </c>
      <c r="B46" s="44" t="s">
        <v>7839</v>
      </c>
      <c r="C46" s="64">
        <v>121756.73</v>
      </c>
      <c r="D46" s="246">
        <f t="shared" si="0"/>
        <v>1.7169178395217892E-3</v>
      </c>
      <c r="E46" s="245"/>
    </row>
    <row r="47" spans="1:5" x14ac:dyDescent="0.2">
      <c r="A47" s="44" t="s">
        <v>883</v>
      </c>
      <c r="B47" s="44" t="s">
        <v>7840</v>
      </c>
      <c r="C47" s="64">
        <v>299974.06</v>
      </c>
      <c r="D47" s="246">
        <f t="shared" si="0"/>
        <v>4.2299987442811545E-3</v>
      </c>
      <c r="E47" s="245"/>
    </row>
    <row r="48" spans="1:5" x14ac:dyDescent="0.2">
      <c r="A48" s="44" t="s">
        <v>7841</v>
      </c>
      <c r="B48" s="44" t="s">
        <v>7009</v>
      </c>
      <c r="C48" s="64">
        <v>8176.7</v>
      </c>
      <c r="D48" s="246">
        <f t="shared" si="0"/>
        <v>1.1530140550274152E-4</v>
      </c>
      <c r="E48" s="245"/>
    </row>
    <row r="49" spans="1:5" x14ac:dyDescent="0.2">
      <c r="A49" s="44" t="s">
        <v>881</v>
      </c>
      <c r="B49" s="44" t="s">
        <v>880</v>
      </c>
      <c r="C49" s="64">
        <v>15074.92</v>
      </c>
      <c r="D49" s="246">
        <f t="shared" si="0"/>
        <v>2.1257468952528384E-4</v>
      </c>
      <c r="E49" s="245"/>
    </row>
    <row r="50" spans="1:5" x14ac:dyDescent="0.2">
      <c r="A50" s="44" t="s">
        <v>879</v>
      </c>
      <c r="B50" s="44" t="s">
        <v>7842</v>
      </c>
      <c r="C50" s="64">
        <v>25692.86</v>
      </c>
      <c r="D50" s="246">
        <f t="shared" si="0"/>
        <v>3.6230054537712863E-4</v>
      </c>
      <c r="E50" s="245"/>
    </row>
    <row r="51" spans="1:5" x14ac:dyDescent="0.2">
      <c r="A51" s="44" t="s">
        <v>7843</v>
      </c>
      <c r="B51" s="44" t="s">
        <v>5458</v>
      </c>
      <c r="C51" s="64">
        <v>425.27</v>
      </c>
      <c r="D51" s="246">
        <f t="shared" si="0"/>
        <v>5.9968237452946649E-6</v>
      </c>
      <c r="E51" s="245"/>
    </row>
    <row r="52" spans="1:5" x14ac:dyDescent="0.2">
      <c r="A52" s="44" t="s">
        <v>7844</v>
      </c>
      <c r="B52" s="44" t="s">
        <v>3295</v>
      </c>
      <c r="C52" s="64">
        <v>845365.56</v>
      </c>
      <c r="D52" s="246">
        <f t="shared" si="0"/>
        <v>1.1920681599130723E-2</v>
      </c>
      <c r="E52" s="245"/>
    </row>
    <row r="53" spans="1:5" x14ac:dyDescent="0.2">
      <c r="A53" s="44" t="s">
        <v>877</v>
      </c>
      <c r="B53" s="44" t="s">
        <v>876</v>
      </c>
      <c r="C53" s="64">
        <v>6900</v>
      </c>
      <c r="D53" s="246">
        <f t="shared" si="0"/>
        <v>9.7298384185419117E-5</v>
      </c>
      <c r="E53" s="245"/>
    </row>
    <row r="54" spans="1:5" ht="20.399999999999999" x14ac:dyDescent="0.2">
      <c r="A54" s="44" t="s">
        <v>7845</v>
      </c>
      <c r="B54" s="44" t="s">
        <v>7846</v>
      </c>
      <c r="C54" s="64">
        <v>3500</v>
      </c>
      <c r="D54" s="246">
        <f t="shared" si="0"/>
        <v>4.9354252847676365E-5</v>
      </c>
      <c r="E54" s="245"/>
    </row>
    <row r="55" spans="1:5" x14ac:dyDescent="0.2">
      <c r="A55" s="44" t="s">
        <v>7847</v>
      </c>
      <c r="B55" s="44" t="s">
        <v>7848</v>
      </c>
      <c r="C55" s="64">
        <v>35530</v>
      </c>
      <c r="D55" s="246">
        <f t="shared" si="0"/>
        <v>5.0101617247941179E-4</v>
      </c>
      <c r="E55" s="245"/>
    </row>
    <row r="56" spans="1:5" x14ac:dyDescent="0.2">
      <c r="A56" s="44" t="s">
        <v>859</v>
      </c>
      <c r="B56" s="44" t="s">
        <v>6653</v>
      </c>
      <c r="C56" s="64">
        <v>250757.69</v>
      </c>
      <c r="D56" s="246">
        <f t="shared" si="0"/>
        <v>3.535988124502642E-3</v>
      </c>
      <c r="E56" s="245"/>
    </row>
    <row r="57" spans="1:5" x14ac:dyDescent="0.2">
      <c r="A57" s="44" t="s">
        <v>857</v>
      </c>
      <c r="B57" s="44" t="s">
        <v>7849</v>
      </c>
      <c r="C57" s="64">
        <v>1182402.4099999999</v>
      </c>
      <c r="D57" s="246">
        <f t="shared" si="0"/>
        <v>1.6673310717383399E-2</v>
      </c>
      <c r="E57" s="245"/>
    </row>
    <row r="58" spans="1:5" x14ac:dyDescent="0.2">
      <c r="A58" s="44" t="s">
        <v>853</v>
      </c>
      <c r="B58" s="44" t="s">
        <v>852</v>
      </c>
      <c r="C58" s="64">
        <v>639801.43999999994</v>
      </c>
      <c r="D58" s="246">
        <f t="shared" si="0"/>
        <v>9.0219777263049819E-3</v>
      </c>
      <c r="E58" s="245"/>
    </row>
    <row r="59" spans="1:5" x14ac:dyDescent="0.2">
      <c r="A59" s="44" t="s">
        <v>851</v>
      </c>
      <c r="B59" s="44" t="s">
        <v>850</v>
      </c>
      <c r="C59" s="64">
        <v>83199.87</v>
      </c>
      <c r="D59" s="246">
        <f t="shared" si="0"/>
        <v>1.173219263106801E-3</v>
      </c>
      <c r="E59" s="245"/>
    </row>
    <row r="60" spans="1:5" x14ac:dyDescent="0.2">
      <c r="A60" s="44" t="s">
        <v>849</v>
      </c>
      <c r="B60" s="44" t="s">
        <v>848</v>
      </c>
      <c r="C60" s="64">
        <v>16254.7</v>
      </c>
      <c r="D60" s="246">
        <f t="shared" si="0"/>
        <v>2.292110210751786E-4</v>
      </c>
      <c r="E60" s="245"/>
    </row>
    <row r="61" spans="1:5" x14ac:dyDescent="0.2">
      <c r="A61" s="44" t="s">
        <v>847</v>
      </c>
      <c r="B61" s="44" t="s">
        <v>846</v>
      </c>
      <c r="C61" s="64">
        <v>82292</v>
      </c>
      <c r="D61" s="246">
        <f t="shared" si="0"/>
        <v>1.1604171929545668E-3</v>
      </c>
      <c r="E61" s="245"/>
    </row>
    <row r="62" spans="1:5" x14ac:dyDescent="0.2">
      <c r="A62" s="44" t="s">
        <v>843</v>
      </c>
      <c r="B62" s="44" t="s">
        <v>7850</v>
      </c>
      <c r="C62" s="64">
        <v>36364.22</v>
      </c>
      <c r="D62" s="246">
        <f t="shared" si="0"/>
        <v>5.1277968813958003E-4</v>
      </c>
      <c r="E62" s="245"/>
    </row>
    <row r="63" spans="1:5" x14ac:dyDescent="0.2">
      <c r="A63" s="44" t="s">
        <v>841</v>
      </c>
      <c r="B63" s="44" t="s">
        <v>5438</v>
      </c>
      <c r="C63" s="64">
        <v>6145.25</v>
      </c>
      <c r="D63" s="246">
        <f t="shared" si="0"/>
        <v>8.6655492089195201E-5</v>
      </c>
      <c r="E63" s="245"/>
    </row>
    <row r="64" spans="1:5" x14ac:dyDescent="0.2">
      <c r="A64" s="44" t="s">
        <v>7851</v>
      </c>
      <c r="B64" s="44" t="s">
        <v>7852</v>
      </c>
      <c r="C64" s="64">
        <v>3360</v>
      </c>
      <c r="D64" s="246">
        <f t="shared" si="0"/>
        <v>4.7380082733769309E-5</v>
      </c>
      <c r="E64" s="245"/>
    </row>
    <row r="65" spans="1:5" ht="20.399999999999999" x14ac:dyDescent="0.2">
      <c r="A65" s="44" t="s">
        <v>839</v>
      </c>
      <c r="B65" s="44" t="s">
        <v>7853</v>
      </c>
      <c r="C65" s="64">
        <v>32584.65</v>
      </c>
      <c r="D65" s="246">
        <f t="shared" si="0"/>
        <v>4.5948315858658224E-4</v>
      </c>
      <c r="E65" s="245"/>
    </row>
    <row r="66" spans="1:5" ht="20.399999999999999" x14ac:dyDescent="0.2">
      <c r="A66" s="44" t="s">
        <v>837</v>
      </c>
      <c r="B66" s="44" t="s">
        <v>7854</v>
      </c>
      <c r="C66" s="64">
        <v>98938.51</v>
      </c>
      <c r="D66" s="246">
        <f t="shared" si="0"/>
        <v>1.395153211117816E-3</v>
      </c>
      <c r="E66" s="245"/>
    </row>
    <row r="67" spans="1:5" x14ac:dyDescent="0.2">
      <c r="A67" s="44" t="s">
        <v>835</v>
      </c>
      <c r="B67" s="44" t="s">
        <v>7855</v>
      </c>
      <c r="C67" s="64">
        <v>90282.29</v>
      </c>
      <c r="D67" s="246">
        <f t="shared" si="0"/>
        <v>1.273089990950641E-3</v>
      </c>
      <c r="E67" s="245"/>
    </row>
    <row r="68" spans="1:5" ht="20.399999999999999" x14ac:dyDescent="0.2">
      <c r="A68" s="44" t="s">
        <v>833</v>
      </c>
      <c r="B68" s="44" t="s">
        <v>7856</v>
      </c>
      <c r="C68" s="64">
        <v>13757.58</v>
      </c>
      <c r="D68" s="246">
        <f t="shared" si="0"/>
        <v>1.9399859482632442E-4</v>
      </c>
      <c r="E68" s="245"/>
    </row>
    <row r="69" spans="1:5" x14ac:dyDescent="0.2">
      <c r="A69" s="44" t="s">
        <v>831</v>
      </c>
      <c r="B69" s="44" t="s">
        <v>7857</v>
      </c>
      <c r="C69" s="64">
        <v>23212.37</v>
      </c>
      <c r="D69" s="246">
        <f t="shared" si="0"/>
        <v>3.2732262233537638E-4</v>
      </c>
      <c r="E69" s="245"/>
    </row>
    <row r="70" spans="1:5" x14ac:dyDescent="0.2">
      <c r="A70" s="44" t="s">
        <v>829</v>
      </c>
      <c r="B70" s="44" t="s">
        <v>7858</v>
      </c>
      <c r="C70" s="64">
        <v>15866.39</v>
      </c>
      <c r="D70" s="246">
        <f t="shared" si="0"/>
        <v>2.2373537823995536E-4</v>
      </c>
      <c r="E70" s="245"/>
    </row>
    <row r="71" spans="1:5" ht="20.399999999999999" x14ac:dyDescent="0.2">
      <c r="A71" s="44" t="s">
        <v>827</v>
      </c>
      <c r="B71" s="44" t="s">
        <v>7859</v>
      </c>
      <c r="C71" s="64">
        <v>195010.13</v>
      </c>
      <c r="D71" s="246">
        <f t="shared" si="0"/>
        <v>2.7498797896794969E-3</v>
      </c>
      <c r="E71" s="245"/>
    </row>
    <row r="72" spans="1:5" ht="20.399999999999999" x14ac:dyDescent="0.2">
      <c r="A72" s="44" t="s">
        <v>825</v>
      </c>
      <c r="B72" s="44" t="s">
        <v>7860</v>
      </c>
      <c r="C72" s="64">
        <v>847047.22</v>
      </c>
      <c r="D72" s="246">
        <f t="shared" si="0"/>
        <v>1.1944395048514671E-2</v>
      </c>
      <c r="E72" s="245"/>
    </row>
    <row r="73" spans="1:5" x14ac:dyDescent="0.2">
      <c r="A73" s="44" t="s">
        <v>823</v>
      </c>
      <c r="B73" s="44" t="s">
        <v>7861</v>
      </c>
      <c r="C73" s="64">
        <v>26819.84</v>
      </c>
      <c r="D73" s="246">
        <f t="shared" ref="D73:D95" si="1">+C73/$C$96</f>
        <v>3.7819233276977843E-4</v>
      </c>
      <c r="E73" s="245"/>
    </row>
    <row r="74" spans="1:5" x14ac:dyDescent="0.2">
      <c r="A74" s="44" t="s">
        <v>821</v>
      </c>
      <c r="B74" s="44" t="s">
        <v>820</v>
      </c>
      <c r="C74" s="64">
        <v>252555.25</v>
      </c>
      <c r="D74" s="246">
        <f t="shared" si="1"/>
        <v>3.5613359047166047E-3</v>
      </c>
      <c r="E74" s="245"/>
    </row>
    <row r="75" spans="1:5" x14ac:dyDescent="0.2">
      <c r="A75" s="44" t="s">
        <v>819</v>
      </c>
      <c r="B75" s="44" t="s">
        <v>7862</v>
      </c>
      <c r="C75" s="64">
        <v>118120.66</v>
      </c>
      <c r="D75" s="246">
        <f t="shared" si="1"/>
        <v>1.6656448343355464E-3</v>
      </c>
      <c r="E75" s="245"/>
    </row>
    <row r="76" spans="1:5" x14ac:dyDescent="0.2">
      <c r="A76" s="44" t="s">
        <v>7863</v>
      </c>
      <c r="B76" s="44" t="s">
        <v>6616</v>
      </c>
      <c r="C76" s="64">
        <v>1421.9</v>
      </c>
      <c r="D76" s="246">
        <f t="shared" si="1"/>
        <v>2.0050517749746009E-5</v>
      </c>
      <c r="E76" s="245"/>
    </row>
    <row r="77" spans="1:5" x14ac:dyDescent="0.2">
      <c r="A77" s="44" t="s">
        <v>813</v>
      </c>
      <c r="B77" s="44" t="s">
        <v>812</v>
      </c>
      <c r="C77" s="64">
        <v>31781.14</v>
      </c>
      <c r="D77" s="246">
        <f t="shared" si="1"/>
        <v>4.4815269124211466E-4</v>
      </c>
      <c r="E77" s="245"/>
    </row>
    <row r="78" spans="1:5" x14ac:dyDescent="0.2">
      <c r="A78" s="44" t="s">
        <v>811</v>
      </c>
      <c r="B78" s="44" t="s">
        <v>810</v>
      </c>
      <c r="C78" s="64">
        <v>101181.2</v>
      </c>
      <c r="D78" s="246">
        <f t="shared" si="1"/>
        <v>1.4267778652089463E-3</v>
      </c>
      <c r="E78" s="245"/>
    </row>
    <row r="79" spans="1:5" ht="112.2" x14ac:dyDescent="0.2">
      <c r="A79" s="44" t="s">
        <v>7864</v>
      </c>
      <c r="B79" s="44" t="s">
        <v>3244</v>
      </c>
      <c r="C79" s="64">
        <v>13900334.52</v>
      </c>
      <c r="D79" s="246">
        <f t="shared" si="1"/>
        <v>0.19601160701924689</v>
      </c>
      <c r="E79" s="245" t="s">
        <v>7865</v>
      </c>
    </row>
    <row r="80" spans="1:5" x14ac:dyDescent="0.2">
      <c r="A80" s="44" t="s">
        <v>7866</v>
      </c>
      <c r="B80" s="44" t="s">
        <v>3842</v>
      </c>
      <c r="C80" s="64">
        <v>514765.86</v>
      </c>
      <c r="D80" s="246">
        <f t="shared" si="1"/>
        <v>7.2588241176547354E-3</v>
      </c>
      <c r="E80" s="245"/>
    </row>
    <row r="81" spans="1:5" x14ac:dyDescent="0.2">
      <c r="A81" s="44" t="s">
        <v>791</v>
      </c>
      <c r="B81" s="44" t="s">
        <v>7867</v>
      </c>
      <c r="C81" s="64">
        <v>344.84</v>
      </c>
      <c r="D81" s="246">
        <f t="shared" si="1"/>
        <v>4.8626630148550619E-6</v>
      </c>
      <c r="E81" s="245"/>
    </row>
    <row r="82" spans="1:5" x14ac:dyDescent="0.2">
      <c r="A82" s="44" t="s">
        <v>7868</v>
      </c>
      <c r="B82" s="44" t="s">
        <v>7869</v>
      </c>
      <c r="C82" s="64">
        <v>150448.82999999999</v>
      </c>
      <c r="D82" s="246">
        <f t="shared" si="1"/>
        <v>2.1215113132734506E-3</v>
      </c>
      <c r="E82" s="245"/>
    </row>
    <row r="83" spans="1:5" x14ac:dyDescent="0.2">
      <c r="A83" s="44" t="s">
        <v>7870</v>
      </c>
      <c r="B83" s="44" t="s">
        <v>786</v>
      </c>
      <c r="C83" s="64">
        <v>1928729.4</v>
      </c>
      <c r="D83" s="246">
        <f t="shared" si="1"/>
        <v>2.7197428137813465E-2</v>
      </c>
      <c r="E83" s="245"/>
    </row>
    <row r="84" spans="1:5" x14ac:dyDescent="0.2">
      <c r="A84" s="44" t="s">
        <v>785</v>
      </c>
      <c r="B84" s="44" t="s">
        <v>7871</v>
      </c>
      <c r="C84" s="64">
        <v>28787.01</v>
      </c>
      <c r="D84" s="246">
        <f t="shared" si="1"/>
        <v>4.0593182007673943E-4</v>
      </c>
      <c r="E84" s="245"/>
    </row>
    <row r="85" spans="1:5" x14ac:dyDescent="0.2">
      <c r="A85" s="44" t="s">
        <v>783</v>
      </c>
      <c r="B85" s="44" t="s">
        <v>782</v>
      </c>
      <c r="C85" s="64">
        <v>370827.16</v>
      </c>
      <c r="D85" s="246">
        <f t="shared" si="1"/>
        <v>5.2291135478359256E-3</v>
      </c>
      <c r="E85" s="245"/>
    </row>
    <row r="86" spans="1:5" x14ac:dyDescent="0.2">
      <c r="A86" s="44" t="s">
        <v>781</v>
      </c>
      <c r="B86" s="44" t="s">
        <v>7103</v>
      </c>
      <c r="C86" s="64">
        <v>595470</v>
      </c>
      <c r="D86" s="246">
        <f t="shared" si="1"/>
        <v>8.3968505552016702E-3</v>
      </c>
      <c r="E86" s="245"/>
    </row>
    <row r="87" spans="1:5" x14ac:dyDescent="0.2">
      <c r="A87" s="44" t="s">
        <v>7872</v>
      </c>
      <c r="B87" s="44" t="s">
        <v>7873</v>
      </c>
      <c r="C87" s="64">
        <v>273733.33</v>
      </c>
      <c r="D87" s="246">
        <f t="shared" si="1"/>
        <v>3.8599725661875531E-3</v>
      </c>
      <c r="E87" s="245"/>
    </row>
    <row r="88" spans="1:5" x14ac:dyDescent="0.2">
      <c r="A88" s="44" t="s">
        <v>7874</v>
      </c>
      <c r="B88" s="44" t="s">
        <v>7875</v>
      </c>
      <c r="C88" s="64">
        <v>98933.86</v>
      </c>
      <c r="D88" s="246">
        <f t="shared" si="1"/>
        <v>1.3950876404676042E-3</v>
      </c>
      <c r="E88" s="245"/>
    </row>
    <row r="89" spans="1:5" x14ac:dyDescent="0.2">
      <c r="A89" s="44" t="s">
        <v>7876</v>
      </c>
      <c r="B89" s="44" t="s">
        <v>7471</v>
      </c>
      <c r="C89" s="64">
        <v>221999.1</v>
      </c>
      <c r="D89" s="246">
        <f t="shared" si="1"/>
        <v>3.1304570609590261E-3</v>
      </c>
      <c r="E89" s="245"/>
    </row>
    <row r="90" spans="1:5" x14ac:dyDescent="0.2">
      <c r="A90" s="44" t="s">
        <v>7877</v>
      </c>
      <c r="B90" s="44" t="s">
        <v>7878</v>
      </c>
      <c r="C90" s="64">
        <v>81463.679999999993</v>
      </c>
      <c r="D90" s="246">
        <f t="shared" si="1"/>
        <v>1.1487368744634845E-3</v>
      </c>
      <c r="E90" s="245"/>
    </row>
    <row r="91" spans="1:5" ht="20.399999999999999" x14ac:dyDescent="0.2">
      <c r="A91" s="44" t="s">
        <v>7879</v>
      </c>
      <c r="B91" s="44" t="s">
        <v>7880</v>
      </c>
      <c r="C91" s="64">
        <v>541091.77</v>
      </c>
      <c r="D91" s="246">
        <f t="shared" si="1"/>
        <v>7.6300514372504994E-3</v>
      </c>
      <c r="E91" s="245"/>
    </row>
    <row r="92" spans="1:5" x14ac:dyDescent="0.2">
      <c r="A92" s="44" t="s">
        <v>7881</v>
      </c>
      <c r="B92" s="44" t="s">
        <v>7882</v>
      </c>
      <c r="C92" s="64">
        <v>3608.42</v>
      </c>
      <c r="D92" s="246">
        <f t="shared" si="1"/>
        <v>5.0883106588746388E-5</v>
      </c>
      <c r="E92" s="245"/>
    </row>
    <row r="93" spans="1:5" x14ac:dyDescent="0.2">
      <c r="A93" s="44" t="s">
        <v>7883</v>
      </c>
      <c r="B93" s="44" t="s">
        <v>7884</v>
      </c>
      <c r="C93" s="64">
        <v>248414.56</v>
      </c>
      <c r="D93" s="246">
        <f t="shared" si="1"/>
        <v>3.5029471443669348E-3</v>
      </c>
      <c r="E93" s="245"/>
    </row>
    <row r="94" spans="1:5" x14ac:dyDescent="0.2">
      <c r="A94" s="44" t="s">
        <v>7885</v>
      </c>
      <c r="B94" s="44" t="s">
        <v>7474</v>
      </c>
      <c r="C94" s="64">
        <v>1963.44</v>
      </c>
      <c r="D94" s="246">
        <f t="shared" si="1"/>
        <v>2.7686889774640481E-5</v>
      </c>
      <c r="E94" s="245"/>
    </row>
    <row r="95" spans="1:5" x14ac:dyDescent="0.2">
      <c r="A95" s="44" t="s">
        <v>7886</v>
      </c>
      <c r="B95" s="44" t="s">
        <v>7887</v>
      </c>
      <c r="C95" s="64">
        <v>1713.98</v>
      </c>
      <c r="D95" s="246">
        <f t="shared" si="1"/>
        <v>2.4169200655960098E-5</v>
      </c>
      <c r="E95" s="245"/>
    </row>
    <row r="96" spans="1:5" x14ac:dyDescent="0.2">
      <c r="A96" s="63"/>
      <c r="B96" s="63" t="s">
        <v>719</v>
      </c>
      <c r="C96" s="62">
        <f>SUM(C8:C95)</f>
        <v>70915874.480000004</v>
      </c>
      <c r="D96" s="244">
        <f>SUM(D8:D95)</f>
        <v>0.99999999999999956</v>
      </c>
      <c r="E96" s="144"/>
    </row>
    <row r="97" spans="1:5" x14ac:dyDescent="0.2">
      <c r="A97" s="243"/>
      <c r="B97" s="243"/>
      <c r="C97" s="242"/>
      <c r="D97" s="241"/>
      <c r="E97"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dimension ref="A1:G10"/>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7888</v>
      </c>
      <c r="B8" s="44" t="s">
        <v>7889</v>
      </c>
      <c r="C8" s="64">
        <v>1353993.16</v>
      </c>
      <c r="D8" s="64">
        <v>1353993.16</v>
      </c>
      <c r="E8" s="64">
        <f>+D8-C8</f>
        <v>0</v>
      </c>
      <c r="F8" s="305" t="s">
        <v>3942</v>
      </c>
      <c r="G8" s="499" t="s">
        <v>7890</v>
      </c>
    </row>
    <row r="9" spans="1:7" x14ac:dyDescent="0.2">
      <c r="A9" s="44" t="s">
        <v>7891</v>
      </c>
      <c r="B9" s="44" t="s">
        <v>7892</v>
      </c>
      <c r="C9" s="64">
        <v>98356.03</v>
      </c>
      <c r="D9" s="64">
        <v>98356.03</v>
      </c>
      <c r="E9" s="64">
        <f>+D9-C9</f>
        <v>0</v>
      </c>
      <c r="F9" s="305" t="s">
        <v>3942</v>
      </c>
      <c r="G9" s="500" t="s">
        <v>7890</v>
      </c>
    </row>
    <row r="10" spans="1:7" x14ac:dyDescent="0.2">
      <c r="A10" s="111"/>
      <c r="B10" s="63" t="s">
        <v>1017</v>
      </c>
      <c r="C10" s="45">
        <f>SUM(C8:C9)</f>
        <v>1452349.19</v>
      </c>
      <c r="D10" s="45">
        <f>SUM(D8:D9)</f>
        <v>1452349.19</v>
      </c>
      <c r="E10" s="20">
        <f>SUM(E8:E9)</f>
        <v>0</v>
      </c>
      <c r="F10" s="255"/>
      <c r="G10"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dimension ref="A1:F37"/>
  <sheetViews>
    <sheetView zoomScaleNormal="100" zoomScaleSheetLayoutView="100" workbookViewId="0">
      <selection activeCell="B6" sqref="B6"/>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7893</v>
      </c>
      <c r="B8" s="44" t="s">
        <v>7894</v>
      </c>
      <c r="C8" s="64">
        <v>0</v>
      </c>
      <c r="D8" s="64">
        <v>3854790.55</v>
      </c>
      <c r="E8" s="64">
        <f>+D8-C8</f>
        <v>3854790.55</v>
      </c>
      <c r="F8" s="501" t="s">
        <v>1036</v>
      </c>
    </row>
    <row r="9" spans="1:6" x14ac:dyDescent="0.2">
      <c r="A9" s="44" t="s">
        <v>1035</v>
      </c>
      <c r="B9" s="44">
        <v>1991</v>
      </c>
      <c r="C9" s="64">
        <v>-65770.48</v>
      </c>
      <c r="D9" s="64">
        <v>-65770.48</v>
      </c>
      <c r="E9" s="64">
        <f>+D9-C9</f>
        <v>0</v>
      </c>
      <c r="F9" s="501" t="s">
        <v>1036</v>
      </c>
    </row>
    <row r="10" spans="1:6" x14ac:dyDescent="0.2">
      <c r="A10" s="44" t="s">
        <v>1033</v>
      </c>
      <c r="B10" s="44">
        <v>1992</v>
      </c>
      <c r="C10" s="64">
        <v>-284563.53999999998</v>
      </c>
      <c r="D10" s="64">
        <v>-284563.53999999998</v>
      </c>
      <c r="E10" s="64">
        <f t="shared" ref="E10:E36" si="0">+D10-C10</f>
        <v>0</v>
      </c>
      <c r="F10" s="501" t="s">
        <v>1036</v>
      </c>
    </row>
    <row r="11" spans="1:6" x14ac:dyDescent="0.2">
      <c r="A11" s="44" t="s">
        <v>1031</v>
      </c>
      <c r="B11" s="44">
        <v>1993</v>
      </c>
      <c r="C11" s="64">
        <v>25565.23</v>
      </c>
      <c r="D11" s="64">
        <v>25565.23</v>
      </c>
      <c r="E11" s="64">
        <f t="shared" si="0"/>
        <v>0</v>
      </c>
      <c r="F11" s="501" t="s">
        <v>1036</v>
      </c>
    </row>
    <row r="12" spans="1:6" x14ac:dyDescent="0.2">
      <c r="A12" s="44" t="s">
        <v>1029</v>
      </c>
      <c r="B12" s="44">
        <v>1994</v>
      </c>
      <c r="C12" s="64">
        <v>-551618.49</v>
      </c>
      <c r="D12" s="64">
        <v>-551618.49</v>
      </c>
      <c r="E12" s="64">
        <f t="shared" si="0"/>
        <v>0</v>
      </c>
      <c r="F12" s="501" t="s">
        <v>1036</v>
      </c>
    </row>
    <row r="13" spans="1:6" x14ac:dyDescent="0.2">
      <c r="A13" s="44" t="s">
        <v>1027</v>
      </c>
      <c r="B13" s="44">
        <v>1995</v>
      </c>
      <c r="C13" s="64">
        <v>188818.99</v>
      </c>
      <c r="D13" s="64">
        <v>188818.99</v>
      </c>
      <c r="E13" s="64">
        <f t="shared" si="0"/>
        <v>0</v>
      </c>
      <c r="F13" s="501" t="s">
        <v>1036</v>
      </c>
    </row>
    <row r="14" spans="1:6" x14ac:dyDescent="0.2">
      <c r="A14" s="44" t="s">
        <v>7895</v>
      </c>
      <c r="B14" s="44">
        <v>1996</v>
      </c>
      <c r="C14" s="64">
        <v>97770.59</v>
      </c>
      <c r="D14" s="64">
        <v>97770.59</v>
      </c>
      <c r="E14" s="64">
        <f t="shared" si="0"/>
        <v>0</v>
      </c>
      <c r="F14" s="501" t="s">
        <v>1036</v>
      </c>
    </row>
    <row r="15" spans="1:6" x14ac:dyDescent="0.2">
      <c r="A15" s="44" t="s">
        <v>7896</v>
      </c>
      <c r="B15" s="44">
        <v>1997</v>
      </c>
      <c r="C15" s="64">
        <v>-433570.92</v>
      </c>
      <c r="D15" s="64">
        <v>-433570.92</v>
      </c>
      <c r="E15" s="64">
        <f t="shared" si="0"/>
        <v>0</v>
      </c>
      <c r="F15" s="501" t="s">
        <v>1036</v>
      </c>
    </row>
    <row r="16" spans="1:6" x14ac:dyDescent="0.2">
      <c r="A16" s="44" t="s">
        <v>7897</v>
      </c>
      <c r="B16" s="44">
        <v>1998</v>
      </c>
      <c r="C16" s="64">
        <v>294965.71000000002</v>
      </c>
      <c r="D16" s="64">
        <v>294965.71000000002</v>
      </c>
      <c r="E16" s="64">
        <f t="shared" si="0"/>
        <v>0</v>
      </c>
      <c r="F16" s="501" t="s">
        <v>1036</v>
      </c>
    </row>
    <row r="17" spans="1:6" x14ac:dyDescent="0.2">
      <c r="A17" s="44" t="s">
        <v>7898</v>
      </c>
      <c r="B17" s="44">
        <v>1999</v>
      </c>
      <c r="C17" s="64">
        <v>1495761.36</v>
      </c>
      <c r="D17" s="64">
        <v>1495761.36</v>
      </c>
      <c r="E17" s="64">
        <f t="shared" si="0"/>
        <v>0</v>
      </c>
      <c r="F17" s="501" t="s">
        <v>1036</v>
      </c>
    </row>
    <row r="18" spans="1:6" x14ac:dyDescent="0.2">
      <c r="A18" s="44" t="s">
        <v>7899</v>
      </c>
      <c r="B18" s="44">
        <v>2000</v>
      </c>
      <c r="C18" s="64">
        <v>-636193.21</v>
      </c>
      <c r="D18" s="64">
        <v>-636193.21</v>
      </c>
      <c r="E18" s="64">
        <f t="shared" si="0"/>
        <v>0</v>
      </c>
      <c r="F18" s="501" t="s">
        <v>1036</v>
      </c>
    </row>
    <row r="19" spans="1:6" x14ac:dyDescent="0.2">
      <c r="A19" s="44" t="s">
        <v>7900</v>
      </c>
      <c r="B19" s="44">
        <v>2001</v>
      </c>
      <c r="C19" s="64">
        <v>1073967.6200000001</v>
      </c>
      <c r="D19" s="64">
        <v>1073967.6200000001</v>
      </c>
      <c r="E19" s="64">
        <f t="shared" si="0"/>
        <v>0</v>
      </c>
      <c r="F19" s="501" t="s">
        <v>1036</v>
      </c>
    </row>
    <row r="20" spans="1:6" x14ac:dyDescent="0.2">
      <c r="A20" s="44" t="s">
        <v>7901</v>
      </c>
      <c r="B20" s="44">
        <v>2002</v>
      </c>
      <c r="C20" s="64">
        <v>-861559.74</v>
      </c>
      <c r="D20" s="64">
        <v>-861559.74</v>
      </c>
      <c r="E20" s="64">
        <f t="shared" si="0"/>
        <v>0</v>
      </c>
      <c r="F20" s="501" t="s">
        <v>1036</v>
      </c>
    </row>
    <row r="21" spans="1:6" x14ac:dyDescent="0.2">
      <c r="A21" s="44" t="s">
        <v>7902</v>
      </c>
      <c r="B21" s="44">
        <v>2003</v>
      </c>
      <c r="C21" s="64">
        <v>-84185.76</v>
      </c>
      <c r="D21" s="64">
        <v>-84185.76</v>
      </c>
      <c r="E21" s="64">
        <f t="shared" si="0"/>
        <v>0</v>
      </c>
      <c r="F21" s="501" t="s">
        <v>1036</v>
      </c>
    </row>
    <row r="22" spans="1:6" x14ac:dyDescent="0.2">
      <c r="A22" s="44" t="s">
        <v>7903</v>
      </c>
      <c r="B22" s="44">
        <v>2004</v>
      </c>
      <c r="C22" s="64">
        <v>151752.06</v>
      </c>
      <c r="D22" s="64">
        <v>151752.06</v>
      </c>
      <c r="E22" s="64">
        <f t="shared" si="0"/>
        <v>0</v>
      </c>
      <c r="F22" s="501" t="s">
        <v>1036</v>
      </c>
    </row>
    <row r="23" spans="1:6" x14ac:dyDescent="0.2">
      <c r="A23" s="44" t="s">
        <v>7904</v>
      </c>
      <c r="B23" s="44">
        <v>2005</v>
      </c>
      <c r="C23" s="64">
        <v>295472.65999999997</v>
      </c>
      <c r="D23" s="64">
        <v>295472.65999999997</v>
      </c>
      <c r="E23" s="64">
        <f t="shared" si="0"/>
        <v>0</v>
      </c>
      <c r="F23" s="501" t="s">
        <v>1036</v>
      </c>
    </row>
    <row r="24" spans="1:6" x14ac:dyDescent="0.2">
      <c r="A24" s="44" t="s">
        <v>7905</v>
      </c>
      <c r="B24" s="44">
        <v>2006</v>
      </c>
      <c r="C24" s="64">
        <v>-445866.42</v>
      </c>
      <c r="D24" s="64">
        <v>-445866.42</v>
      </c>
      <c r="E24" s="64">
        <f t="shared" si="0"/>
        <v>0</v>
      </c>
      <c r="F24" s="501" t="s">
        <v>1036</v>
      </c>
    </row>
    <row r="25" spans="1:6" x14ac:dyDescent="0.2">
      <c r="A25" s="44" t="s">
        <v>7906</v>
      </c>
      <c r="B25" s="44">
        <v>2007</v>
      </c>
      <c r="C25" s="64">
        <v>2165707.23</v>
      </c>
      <c r="D25" s="64">
        <v>2165707.23</v>
      </c>
      <c r="E25" s="64">
        <f t="shared" si="0"/>
        <v>0</v>
      </c>
      <c r="F25" s="501" t="s">
        <v>1036</v>
      </c>
    </row>
    <row r="26" spans="1:6" x14ac:dyDescent="0.2">
      <c r="A26" s="44" t="s">
        <v>7907</v>
      </c>
      <c r="B26" s="44">
        <v>2008</v>
      </c>
      <c r="C26" s="64">
        <v>-410073.58</v>
      </c>
      <c r="D26" s="64">
        <v>-410073.58</v>
      </c>
      <c r="E26" s="64">
        <f t="shared" si="0"/>
        <v>0</v>
      </c>
      <c r="F26" s="501" t="s">
        <v>1036</v>
      </c>
    </row>
    <row r="27" spans="1:6" x14ac:dyDescent="0.2">
      <c r="A27" s="44" t="s">
        <v>7908</v>
      </c>
      <c r="B27" s="44">
        <v>2009</v>
      </c>
      <c r="C27" s="64">
        <v>-1150843.3899999999</v>
      </c>
      <c r="D27" s="64">
        <v>-1150843.3899999999</v>
      </c>
      <c r="E27" s="64">
        <f t="shared" si="0"/>
        <v>0</v>
      </c>
      <c r="F27" s="501" t="s">
        <v>1036</v>
      </c>
    </row>
    <row r="28" spans="1:6" x14ac:dyDescent="0.2">
      <c r="A28" s="44" t="s">
        <v>7909</v>
      </c>
      <c r="B28" s="44">
        <v>2010</v>
      </c>
      <c r="C28" s="64">
        <v>-644910.79</v>
      </c>
      <c r="D28" s="64">
        <v>-644910.79</v>
      </c>
      <c r="E28" s="64">
        <f t="shared" si="0"/>
        <v>0</v>
      </c>
      <c r="F28" s="501" t="s">
        <v>1036</v>
      </c>
    </row>
    <row r="29" spans="1:6" x14ac:dyDescent="0.2">
      <c r="A29" s="44" t="s">
        <v>7910</v>
      </c>
      <c r="B29" s="44">
        <v>2011</v>
      </c>
      <c r="C29" s="64">
        <v>-2612004.91</v>
      </c>
      <c r="D29" s="64">
        <v>-2612004.91</v>
      </c>
      <c r="E29" s="64">
        <f t="shared" si="0"/>
        <v>0</v>
      </c>
      <c r="F29" s="501" t="s">
        <v>1036</v>
      </c>
    </row>
    <row r="30" spans="1:6" x14ac:dyDescent="0.2">
      <c r="A30" s="44" t="s">
        <v>7911</v>
      </c>
      <c r="B30" s="44">
        <v>2012</v>
      </c>
      <c r="C30" s="64">
        <v>49539.95</v>
      </c>
      <c r="D30" s="64">
        <v>-58964.56</v>
      </c>
      <c r="E30" s="64">
        <f t="shared" si="0"/>
        <v>-108504.51</v>
      </c>
      <c r="F30" s="501" t="s">
        <v>1036</v>
      </c>
    </row>
    <row r="31" spans="1:6" x14ac:dyDescent="0.2">
      <c r="A31" s="44" t="s">
        <v>7912</v>
      </c>
      <c r="B31" s="44">
        <v>2013</v>
      </c>
      <c r="C31" s="64">
        <v>1440539.42</v>
      </c>
      <c r="D31" s="64">
        <v>1192144.97</v>
      </c>
      <c r="E31" s="64">
        <f t="shared" si="0"/>
        <v>-248394.44999999995</v>
      </c>
      <c r="F31" s="501" t="s">
        <v>1036</v>
      </c>
    </row>
    <row r="32" spans="1:6" x14ac:dyDescent="0.2">
      <c r="A32" s="44" t="s">
        <v>7913</v>
      </c>
      <c r="B32" s="44">
        <v>2014</v>
      </c>
      <c r="C32" s="64">
        <v>466906.05</v>
      </c>
      <c r="D32" s="64">
        <v>466906.05</v>
      </c>
      <c r="E32" s="64">
        <f t="shared" si="0"/>
        <v>0</v>
      </c>
      <c r="F32" s="501" t="s">
        <v>1036</v>
      </c>
    </row>
    <row r="33" spans="1:6" x14ac:dyDescent="0.2">
      <c r="A33" s="44" t="s">
        <v>7914</v>
      </c>
      <c r="B33" s="44">
        <v>2015</v>
      </c>
      <c r="C33" s="64">
        <v>-3629124.43</v>
      </c>
      <c r="D33" s="64">
        <v>-3700260.43</v>
      </c>
      <c r="E33" s="64">
        <f t="shared" si="0"/>
        <v>-71136</v>
      </c>
      <c r="F33" s="501" t="s">
        <v>1036</v>
      </c>
    </row>
    <row r="34" spans="1:6" x14ac:dyDescent="0.2">
      <c r="A34" s="44" t="s">
        <v>7915</v>
      </c>
      <c r="B34" s="44" t="s">
        <v>7916</v>
      </c>
      <c r="C34" s="64">
        <v>-1788711.65</v>
      </c>
      <c r="D34" s="64">
        <v>-1788711.65</v>
      </c>
      <c r="E34" s="64">
        <f t="shared" si="0"/>
        <v>0</v>
      </c>
      <c r="F34" s="501" t="s">
        <v>1036</v>
      </c>
    </row>
    <row r="35" spans="1:6" x14ac:dyDescent="0.2">
      <c r="A35" s="44" t="s">
        <v>7917</v>
      </c>
      <c r="B35" s="44" t="s">
        <v>6759</v>
      </c>
      <c r="C35" s="64">
        <v>10200000</v>
      </c>
      <c r="D35" s="64">
        <v>10200000</v>
      </c>
      <c r="E35" s="64">
        <f t="shared" si="0"/>
        <v>0</v>
      </c>
      <c r="F35" s="501" t="s">
        <v>1036</v>
      </c>
    </row>
    <row r="36" spans="1:6" x14ac:dyDescent="0.2">
      <c r="A36" s="44" t="s">
        <v>7918</v>
      </c>
      <c r="B36" s="44" t="s">
        <v>6755</v>
      </c>
      <c r="C36" s="64">
        <v>1239419.5</v>
      </c>
      <c r="D36" s="64">
        <v>1239419.5</v>
      </c>
      <c r="E36" s="64">
        <f t="shared" si="0"/>
        <v>0</v>
      </c>
      <c r="F36" s="501" t="s">
        <v>1036</v>
      </c>
    </row>
    <row r="37" spans="1:6" x14ac:dyDescent="0.2">
      <c r="A37" s="63"/>
      <c r="B37" s="63" t="s">
        <v>1025</v>
      </c>
      <c r="C37" s="62">
        <f>SUM(C8:C36)</f>
        <v>5587189.0599999996</v>
      </c>
      <c r="D37" s="62">
        <f>SUM(D8:D36)</f>
        <v>9013944.6499999985</v>
      </c>
      <c r="E37" s="62">
        <f>SUM(E8:E36)</f>
        <v>3426755.59</v>
      </c>
      <c r="F37" s="63"/>
    </row>
  </sheetData>
  <protectedRanges>
    <protectedRange sqref="F37"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9">
    <pageSetUpPr fitToPage="1"/>
  </sheetPr>
  <dimension ref="A1:E44"/>
  <sheetViews>
    <sheetView zoomScaleNormal="100" zoomScaleSheetLayoutView="100" workbookViewId="0">
      <selection activeCell="B1" sqref="B1"/>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502" t="s">
        <v>6797</v>
      </c>
      <c r="B8" s="502" t="s">
        <v>7919</v>
      </c>
      <c r="C8" s="64">
        <v>1300</v>
      </c>
      <c r="D8" s="64">
        <v>1300</v>
      </c>
      <c r="E8" s="64">
        <f>+D8-C8</f>
        <v>0</v>
      </c>
    </row>
    <row r="9" spans="1:5" x14ac:dyDescent="0.2">
      <c r="A9" s="502" t="s">
        <v>6795</v>
      </c>
      <c r="B9" s="502" t="s">
        <v>7920</v>
      </c>
      <c r="C9" s="64">
        <v>8000</v>
      </c>
      <c r="D9" s="64">
        <v>12000</v>
      </c>
      <c r="E9" s="64">
        <f t="shared" ref="E9:E34" si="0">+D9-C9</f>
        <v>4000</v>
      </c>
    </row>
    <row r="10" spans="1:5" x14ac:dyDescent="0.2">
      <c r="A10" s="502" t="s">
        <v>7921</v>
      </c>
      <c r="B10" s="502" t="s">
        <v>7922</v>
      </c>
      <c r="C10" s="64">
        <v>6000</v>
      </c>
      <c r="D10" s="64">
        <v>6000</v>
      </c>
      <c r="E10" s="64">
        <f t="shared" si="0"/>
        <v>0</v>
      </c>
    </row>
    <row r="11" spans="1:5" x14ac:dyDescent="0.2">
      <c r="A11" s="502" t="s">
        <v>6793</v>
      </c>
      <c r="B11" s="502" t="s">
        <v>7923</v>
      </c>
      <c r="C11" s="64">
        <v>3000</v>
      </c>
      <c r="D11" s="64">
        <v>3000</v>
      </c>
      <c r="E11" s="64">
        <f t="shared" si="0"/>
        <v>0</v>
      </c>
    </row>
    <row r="12" spans="1:5" x14ac:dyDescent="0.2">
      <c r="A12" s="502" t="s">
        <v>7924</v>
      </c>
      <c r="B12" s="502" t="s">
        <v>7925</v>
      </c>
      <c r="C12" s="64">
        <v>2000</v>
      </c>
      <c r="D12" s="64">
        <v>3000</v>
      </c>
      <c r="E12" s="64">
        <f t="shared" si="0"/>
        <v>1000</v>
      </c>
    </row>
    <row r="13" spans="1:5" x14ac:dyDescent="0.2">
      <c r="A13" s="502" t="s">
        <v>7926</v>
      </c>
      <c r="B13" s="502" t="s">
        <v>7927</v>
      </c>
      <c r="C13" s="64">
        <v>1000</v>
      </c>
      <c r="D13" s="64">
        <v>1000</v>
      </c>
      <c r="E13" s="64">
        <f t="shared" si="0"/>
        <v>0</v>
      </c>
    </row>
    <row r="14" spans="1:5" x14ac:dyDescent="0.2">
      <c r="A14" s="502" t="s">
        <v>7928</v>
      </c>
      <c r="B14" s="502" t="s">
        <v>7929</v>
      </c>
      <c r="C14" s="64">
        <v>2000</v>
      </c>
      <c r="D14" s="64">
        <v>2000</v>
      </c>
      <c r="E14" s="64">
        <f t="shared" si="0"/>
        <v>0</v>
      </c>
    </row>
    <row r="15" spans="1:5" x14ac:dyDescent="0.2">
      <c r="A15" s="502" t="s">
        <v>7930</v>
      </c>
      <c r="B15" s="503" t="s">
        <v>7931</v>
      </c>
      <c r="C15" s="488">
        <v>2000</v>
      </c>
      <c r="D15" s="488">
        <v>2000</v>
      </c>
      <c r="E15" s="488">
        <f t="shared" si="0"/>
        <v>0</v>
      </c>
    </row>
    <row r="16" spans="1:5" x14ac:dyDescent="0.2">
      <c r="A16" s="502" t="s">
        <v>7932</v>
      </c>
      <c r="B16" s="502" t="s">
        <v>7933</v>
      </c>
      <c r="C16" s="24">
        <v>2000</v>
      </c>
      <c r="D16" s="24">
        <v>2000</v>
      </c>
      <c r="E16" s="24">
        <f t="shared" si="0"/>
        <v>0</v>
      </c>
    </row>
    <row r="17" spans="1:5" x14ac:dyDescent="0.2">
      <c r="A17" s="502" t="s">
        <v>7934</v>
      </c>
      <c r="B17" s="502" t="s">
        <v>7935</v>
      </c>
      <c r="C17" s="24">
        <v>500</v>
      </c>
      <c r="D17" s="24">
        <v>500</v>
      </c>
      <c r="E17" s="24">
        <f t="shared" si="0"/>
        <v>0</v>
      </c>
    </row>
    <row r="18" spans="1:5" x14ac:dyDescent="0.2">
      <c r="A18" s="502" t="s">
        <v>7936</v>
      </c>
      <c r="B18" s="502" t="s">
        <v>7937</v>
      </c>
      <c r="C18" s="504">
        <v>55584.78</v>
      </c>
      <c r="D18" s="504">
        <v>3404.44</v>
      </c>
      <c r="E18" s="24">
        <f t="shared" si="0"/>
        <v>-52180.34</v>
      </c>
    </row>
    <row r="19" spans="1:5" x14ac:dyDescent="0.2">
      <c r="A19" s="502" t="s">
        <v>7938</v>
      </c>
      <c r="B19" s="505" t="s">
        <v>7939</v>
      </c>
      <c r="C19" s="506">
        <v>4434.62</v>
      </c>
      <c r="D19" s="506">
        <v>1592.62</v>
      </c>
      <c r="E19" s="507">
        <f t="shared" si="0"/>
        <v>-2842</v>
      </c>
    </row>
    <row r="20" spans="1:5" x14ac:dyDescent="0.2">
      <c r="A20" s="502" t="s">
        <v>7940</v>
      </c>
      <c r="B20" s="502" t="s">
        <v>7941</v>
      </c>
      <c r="C20" s="65">
        <v>11126.2</v>
      </c>
      <c r="D20" s="65">
        <v>71560.58</v>
      </c>
      <c r="E20" s="64">
        <f t="shared" si="0"/>
        <v>60434.380000000005</v>
      </c>
    </row>
    <row r="21" spans="1:5" x14ac:dyDescent="0.2">
      <c r="A21" s="502" t="s">
        <v>7942</v>
      </c>
      <c r="B21" s="502" t="s">
        <v>7943</v>
      </c>
      <c r="C21" s="65">
        <v>9062.91</v>
      </c>
      <c r="D21" s="65">
        <v>213092.74</v>
      </c>
      <c r="E21" s="64">
        <f t="shared" si="0"/>
        <v>204029.83</v>
      </c>
    </row>
    <row r="22" spans="1:5" x14ac:dyDescent="0.2">
      <c r="A22" s="502" t="s">
        <v>7944</v>
      </c>
      <c r="B22" s="502" t="s">
        <v>7945</v>
      </c>
      <c r="C22" s="65">
        <v>178893.65</v>
      </c>
      <c r="D22" s="65">
        <v>208174.36</v>
      </c>
      <c r="E22" s="64">
        <f t="shared" si="0"/>
        <v>29280.709999999992</v>
      </c>
    </row>
    <row r="23" spans="1:5" x14ac:dyDescent="0.2">
      <c r="A23" s="502" t="s">
        <v>7946</v>
      </c>
      <c r="B23" s="502" t="s">
        <v>7947</v>
      </c>
      <c r="C23" s="65">
        <v>67793.78</v>
      </c>
      <c r="D23" s="65">
        <v>191219.49</v>
      </c>
      <c r="E23" s="64">
        <f t="shared" si="0"/>
        <v>123425.70999999999</v>
      </c>
    </row>
    <row r="24" spans="1:5" x14ac:dyDescent="0.2">
      <c r="A24" s="502" t="s">
        <v>7948</v>
      </c>
      <c r="B24" s="502" t="s">
        <v>7949</v>
      </c>
      <c r="C24" s="65">
        <v>24540.17</v>
      </c>
      <c r="D24" s="65">
        <v>2849673.19</v>
      </c>
      <c r="E24" s="64">
        <f t="shared" si="0"/>
        <v>2825133.02</v>
      </c>
    </row>
    <row r="25" spans="1:5" x14ac:dyDescent="0.2">
      <c r="A25" s="502" t="s">
        <v>7950</v>
      </c>
      <c r="B25" s="502" t="s">
        <v>7951</v>
      </c>
      <c r="C25" s="65">
        <v>10342.11</v>
      </c>
      <c r="D25" s="65">
        <v>-18229.02</v>
      </c>
      <c r="E25" s="64">
        <f t="shared" si="0"/>
        <v>-28571.13</v>
      </c>
    </row>
    <row r="26" spans="1:5" x14ac:dyDescent="0.2">
      <c r="A26" s="502" t="s">
        <v>7952</v>
      </c>
      <c r="B26" s="502" t="s">
        <v>7953</v>
      </c>
      <c r="C26" s="65">
        <v>15650.74</v>
      </c>
      <c r="D26" s="65">
        <v>22238.13</v>
      </c>
      <c r="E26" s="64">
        <f t="shared" si="0"/>
        <v>6587.3900000000012</v>
      </c>
    </row>
    <row r="27" spans="1:5" x14ac:dyDescent="0.2">
      <c r="A27" s="113" t="s">
        <v>7954</v>
      </c>
      <c r="B27" s="494" t="s">
        <v>7955</v>
      </c>
      <c r="C27" s="65">
        <v>0</v>
      </c>
      <c r="D27" s="65">
        <v>0</v>
      </c>
      <c r="E27" s="64">
        <f t="shared" si="0"/>
        <v>0</v>
      </c>
    </row>
    <row r="28" spans="1:5" x14ac:dyDescent="0.2">
      <c r="A28" s="508" t="s">
        <v>7956</v>
      </c>
      <c r="B28" s="509" t="s">
        <v>7957</v>
      </c>
      <c r="C28" s="65">
        <v>0</v>
      </c>
      <c r="D28" s="65">
        <v>0</v>
      </c>
      <c r="E28" s="64">
        <f t="shared" si="0"/>
        <v>0</v>
      </c>
    </row>
    <row r="29" spans="1:5" x14ac:dyDescent="0.2">
      <c r="A29" s="508" t="s">
        <v>7958</v>
      </c>
      <c r="B29" s="509" t="s">
        <v>7959</v>
      </c>
      <c r="C29" s="65">
        <v>0</v>
      </c>
      <c r="D29" s="65">
        <v>0</v>
      </c>
      <c r="E29" s="64">
        <f t="shared" si="0"/>
        <v>0</v>
      </c>
    </row>
    <row r="30" spans="1:5" x14ac:dyDescent="0.2">
      <c r="A30" s="508" t="s">
        <v>7960</v>
      </c>
      <c r="B30" s="509" t="s">
        <v>7961</v>
      </c>
      <c r="C30" s="65">
        <v>3.64</v>
      </c>
      <c r="D30" s="65">
        <v>3.64</v>
      </c>
      <c r="E30" s="64">
        <f t="shared" si="0"/>
        <v>0</v>
      </c>
    </row>
    <row r="31" spans="1:5" x14ac:dyDescent="0.2">
      <c r="A31" s="508" t="s">
        <v>7962</v>
      </c>
      <c r="B31" s="509" t="s">
        <v>7963</v>
      </c>
      <c r="C31" s="65">
        <v>0</v>
      </c>
      <c r="D31" s="65">
        <v>674847.41</v>
      </c>
      <c r="E31" s="64">
        <f t="shared" si="0"/>
        <v>674847.41</v>
      </c>
    </row>
    <row r="32" spans="1:5" x14ac:dyDescent="0.2">
      <c r="A32" s="510" t="s">
        <v>7964</v>
      </c>
      <c r="B32" s="502" t="s">
        <v>7965</v>
      </c>
      <c r="C32" s="65">
        <v>13760.27</v>
      </c>
      <c r="D32" s="65">
        <v>123144.4</v>
      </c>
      <c r="E32" s="64">
        <f t="shared" si="0"/>
        <v>109384.12999999999</v>
      </c>
    </row>
    <row r="33" spans="1:5" x14ac:dyDescent="0.2">
      <c r="A33" s="510" t="s">
        <v>7966</v>
      </c>
      <c r="B33" s="502" t="s">
        <v>7967</v>
      </c>
      <c r="C33" s="65">
        <v>97.92</v>
      </c>
      <c r="D33" s="65">
        <v>97.92</v>
      </c>
      <c r="E33" s="64">
        <f t="shared" si="0"/>
        <v>0</v>
      </c>
    </row>
    <row r="34" spans="1:5" x14ac:dyDescent="0.2">
      <c r="A34" s="510" t="s">
        <v>7968</v>
      </c>
      <c r="B34" s="502" t="s">
        <v>7969</v>
      </c>
      <c r="C34" s="65">
        <v>0</v>
      </c>
      <c r="D34" s="65">
        <v>0</v>
      </c>
      <c r="E34" s="64">
        <f t="shared" si="0"/>
        <v>0</v>
      </c>
    </row>
    <row r="35" spans="1:5" x14ac:dyDescent="0.2">
      <c r="A35" s="510" t="s">
        <v>5521</v>
      </c>
      <c r="B35" s="502" t="s">
        <v>7206</v>
      </c>
      <c r="C35" s="65">
        <v>5305.63</v>
      </c>
      <c r="D35" s="65">
        <v>5305.63</v>
      </c>
      <c r="E35" s="64">
        <f t="shared" ref="E35:E42" si="1">+D35-C35</f>
        <v>0</v>
      </c>
    </row>
    <row r="36" spans="1:5" x14ac:dyDescent="0.2">
      <c r="A36" s="510" t="s">
        <v>7970</v>
      </c>
      <c r="B36" s="502" t="s">
        <v>7971</v>
      </c>
      <c r="C36" s="65">
        <v>0</v>
      </c>
      <c r="D36" s="65">
        <v>0</v>
      </c>
      <c r="E36" s="64">
        <f t="shared" si="1"/>
        <v>0</v>
      </c>
    </row>
    <row r="37" spans="1:5" x14ac:dyDescent="0.2">
      <c r="A37" s="510" t="s">
        <v>7972</v>
      </c>
      <c r="B37" s="502" t="s">
        <v>7973</v>
      </c>
      <c r="C37" s="65">
        <v>0</v>
      </c>
      <c r="D37" s="65">
        <v>0</v>
      </c>
      <c r="E37" s="64">
        <f t="shared" si="1"/>
        <v>0</v>
      </c>
    </row>
    <row r="38" spans="1:5" x14ac:dyDescent="0.2">
      <c r="A38" s="113" t="s">
        <v>7974</v>
      </c>
      <c r="B38" s="511" t="s">
        <v>7975</v>
      </c>
      <c r="C38" s="512">
        <v>0</v>
      </c>
      <c r="D38" s="512">
        <v>0</v>
      </c>
      <c r="E38" s="64">
        <f t="shared" si="1"/>
        <v>0</v>
      </c>
    </row>
    <row r="39" spans="1:5" x14ac:dyDescent="0.2">
      <c r="A39" s="113" t="s">
        <v>7976</v>
      </c>
      <c r="B39" s="113" t="s">
        <v>7977</v>
      </c>
      <c r="C39" s="64">
        <v>0</v>
      </c>
      <c r="D39" s="64">
        <v>0</v>
      </c>
      <c r="E39" s="64">
        <f t="shared" si="1"/>
        <v>0</v>
      </c>
    </row>
    <row r="40" spans="1:5" x14ac:dyDescent="0.2">
      <c r="A40" s="113" t="s">
        <v>7978</v>
      </c>
      <c r="B40" s="502" t="s">
        <v>7979</v>
      </c>
      <c r="C40" s="65">
        <v>736441.73</v>
      </c>
      <c r="D40" s="65">
        <v>0</v>
      </c>
      <c r="E40" s="64">
        <f t="shared" si="1"/>
        <v>-736441.73</v>
      </c>
    </row>
    <row r="41" spans="1:5" x14ac:dyDescent="0.2">
      <c r="A41" s="113" t="s">
        <v>7980</v>
      </c>
      <c r="B41" s="513" t="s">
        <v>7981</v>
      </c>
      <c r="C41" s="65">
        <v>0</v>
      </c>
      <c r="D41" s="65">
        <v>0</v>
      </c>
      <c r="E41" s="64">
        <f t="shared" si="1"/>
        <v>0</v>
      </c>
    </row>
    <row r="42" spans="1:5" x14ac:dyDescent="0.2">
      <c r="A42" s="113" t="s">
        <v>7982</v>
      </c>
      <c r="B42" s="113" t="s">
        <v>7983</v>
      </c>
      <c r="C42" s="64">
        <v>0</v>
      </c>
      <c r="D42" s="64">
        <v>0</v>
      </c>
      <c r="E42" s="64">
        <f t="shared" si="1"/>
        <v>0</v>
      </c>
    </row>
    <row r="43" spans="1:5" s="376" customFormat="1" x14ac:dyDescent="0.2">
      <c r="A43" s="63"/>
      <c r="B43" s="63" t="s">
        <v>1041</v>
      </c>
      <c r="C43" s="62">
        <f>SUM(C8:C42)</f>
        <v>1160838.1499999999</v>
      </c>
      <c r="D43" s="62">
        <f>SUM(D8:D42)</f>
        <v>4378925.53</v>
      </c>
      <c r="E43" s="62">
        <f>SUM(E8:E42)</f>
        <v>3218087.3800000004</v>
      </c>
    </row>
    <row r="44" spans="1:5" s="376" customFormat="1" x14ac:dyDescent="0.2">
      <c r="A44" s="243"/>
      <c r="B44" s="243"/>
      <c r="C44" s="259"/>
      <c r="D44" s="259"/>
      <c r="E44"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37"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0"/>
  <dimension ref="A1:D25"/>
  <sheetViews>
    <sheetView topLeftCell="A3" zoomScaleNormal="100" zoomScaleSheetLayoutView="100" workbookViewId="0">
      <selection activeCell="B8" sqref="B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c r="B8" s="1225" t="s">
        <v>13593</v>
      </c>
      <c r="C8" s="268"/>
      <c r="D8" s="267"/>
    </row>
    <row r="9" spans="1:4" x14ac:dyDescent="0.2">
      <c r="A9" s="266"/>
      <c r="B9" s="266" t="s">
        <v>381</v>
      </c>
      <c r="C9" s="265">
        <f>SUM(C8:C8)</f>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423" t="s">
        <v>377</v>
      </c>
      <c r="B15" s="270" t="s">
        <v>7984</v>
      </c>
      <c r="C15" s="268">
        <v>0</v>
      </c>
      <c r="D15" s="267">
        <f>+C15/$C$25</f>
        <v>0</v>
      </c>
    </row>
    <row r="16" spans="1:4" x14ac:dyDescent="0.2">
      <c r="A16" s="423" t="s">
        <v>375</v>
      </c>
      <c r="B16" s="270" t="s">
        <v>7448</v>
      </c>
      <c r="C16" s="268">
        <f>17900+4741.38</f>
        <v>22641.38</v>
      </c>
      <c r="D16" s="267">
        <f t="shared" ref="D16:D24" si="0">+C16/$C$25</f>
        <v>6.6357744861640075E-2</v>
      </c>
    </row>
    <row r="17" spans="1:4" x14ac:dyDescent="0.2">
      <c r="A17" s="423" t="s">
        <v>373</v>
      </c>
      <c r="B17" s="270" t="s">
        <v>7985</v>
      </c>
      <c r="C17" s="268">
        <v>3809.48</v>
      </c>
      <c r="D17" s="267">
        <f t="shared" si="0"/>
        <v>1.1164889326336143E-2</v>
      </c>
    </row>
    <row r="18" spans="1:4" x14ac:dyDescent="0.2">
      <c r="A18" s="423" t="s">
        <v>7450</v>
      </c>
      <c r="B18" s="423" t="s">
        <v>7451</v>
      </c>
      <c r="C18" s="268">
        <f>11293-0.65+17390</f>
        <v>28682.35</v>
      </c>
      <c r="D18" s="267">
        <f t="shared" si="0"/>
        <v>8.4062723355743427E-2</v>
      </c>
    </row>
    <row r="19" spans="1:4" x14ac:dyDescent="0.2">
      <c r="A19" s="423" t="s">
        <v>369</v>
      </c>
      <c r="B19" s="423" t="s">
        <v>6858</v>
      </c>
      <c r="C19" s="268">
        <v>0</v>
      </c>
      <c r="D19" s="267">
        <f t="shared" si="0"/>
        <v>0</v>
      </c>
    </row>
    <row r="20" spans="1:4" x14ac:dyDescent="0.2">
      <c r="A20" s="423" t="s">
        <v>399</v>
      </c>
      <c r="B20" s="514" t="s">
        <v>392</v>
      </c>
      <c r="C20" s="268">
        <v>0</v>
      </c>
      <c r="D20" s="267">
        <f t="shared" si="0"/>
        <v>0</v>
      </c>
    </row>
    <row r="21" spans="1:4" x14ac:dyDescent="0.2">
      <c r="A21" s="492" t="s">
        <v>7452</v>
      </c>
      <c r="B21" s="492" t="s">
        <v>7453</v>
      </c>
      <c r="C21" s="268">
        <v>13965</v>
      </c>
      <c r="D21" s="267">
        <f t="shared" si="0"/>
        <v>4.0928861535507274E-2</v>
      </c>
    </row>
    <row r="22" spans="1:4" x14ac:dyDescent="0.2">
      <c r="A22" s="423" t="s">
        <v>351</v>
      </c>
      <c r="B22" s="492" t="s">
        <v>7986</v>
      </c>
      <c r="C22" s="268">
        <f>4828+4214.65</f>
        <v>9042.65</v>
      </c>
      <c r="D22" s="267">
        <f t="shared" si="0"/>
        <v>2.6502353724601132E-2</v>
      </c>
    </row>
    <row r="23" spans="1:4" x14ac:dyDescent="0.2">
      <c r="A23" s="423" t="s">
        <v>365</v>
      </c>
      <c r="B23" s="270" t="s">
        <v>7987</v>
      </c>
      <c r="C23" s="268">
        <v>243706.9</v>
      </c>
      <c r="D23" s="267">
        <f t="shared" si="0"/>
        <v>0.71426036271734461</v>
      </c>
    </row>
    <row r="24" spans="1:4" x14ac:dyDescent="0.2">
      <c r="A24" s="423" t="s">
        <v>351</v>
      </c>
      <c r="B24" s="270" t="s">
        <v>7988</v>
      </c>
      <c r="C24" s="268">
        <v>19354.009999999998</v>
      </c>
      <c r="D24" s="267">
        <f t="shared" si="0"/>
        <v>5.6723064478827287E-2</v>
      </c>
    </row>
    <row r="25" spans="1:4" x14ac:dyDescent="0.2">
      <c r="A25" s="266"/>
      <c r="B25" s="266" t="s">
        <v>1068</v>
      </c>
      <c r="C25" s="265">
        <f>SUM(C15:C24)</f>
        <v>341201.77</v>
      </c>
      <c r="D25" s="515">
        <f>SUM(D15:D24)</f>
        <v>1</v>
      </c>
    </row>
  </sheetData>
  <mergeCells count="2">
    <mergeCell ref="A5:B5"/>
    <mergeCell ref="A12:B12"/>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4"/>
    <dataValidation allowBlank="1" showInputMessage="1" showErrorMessage="1" prompt="Importe (saldo final) de las adquisiciones de bienes muebles e inmuebles efectuadas en el periodo al que corresponde la cuenta pública presentada." sqref="C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90"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1"/>
  <dimension ref="A1:D43"/>
  <sheetViews>
    <sheetView zoomScaleNormal="100" zoomScaleSheetLayoutView="100" workbookViewId="0">
      <pane ySplit="8" topLeftCell="A9" activePane="bottomLeft" state="frozen"/>
      <selection activeCell="B29" sqref="B29"/>
      <selection pane="bottomLeft" activeCell="B30" sqref="B30"/>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3">
        <f>+C10+C19+C22+C28+C30+C32</f>
        <v>1220681.57</v>
      </c>
      <c r="D9" s="283">
        <f>+D10+D19+D22+D28+D30+D32</f>
        <v>1199188.8099999998</v>
      </c>
    </row>
    <row r="10" spans="1:4" x14ac:dyDescent="0.2">
      <c r="A10" s="286">
        <v>5510</v>
      </c>
      <c r="B10" s="289" t="s">
        <v>1104</v>
      </c>
      <c r="C10" s="284">
        <f>SUM(C11:C18)</f>
        <v>1220681.57</v>
      </c>
      <c r="D10" s="284">
        <f>SUM(D11:D18)</f>
        <v>1199188.8099999998</v>
      </c>
    </row>
    <row r="11" spans="1:4" x14ac:dyDescent="0.2">
      <c r="A11" s="286">
        <v>5511</v>
      </c>
      <c r="B11" s="289" t="s">
        <v>1103</v>
      </c>
      <c r="C11" s="284">
        <v>0</v>
      </c>
      <c r="D11" s="284">
        <v>0</v>
      </c>
    </row>
    <row r="12" spans="1:4" x14ac:dyDescent="0.2">
      <c r="A12" s="286">
        <v>5512</v>
      </c>
      <c r="B12" s="289" t="s">
        <v>1102</v>
      </c>
      <c r="C12" s="284">
        <v>0</v>
      </c>
      <c r="D12" s="284">
        <v>0</v>
      </c>
    </row>
    <row r="13" spans="1:4" x14ac:dyDescent="0.2">
      <c r="A13" s="286">
        <v>5513</v>
      </c>
      <c r="B13" s="289" t="s">
        <v>1101</v>
      </c>
      <c r="C13" s="284">
        <v>0</v>
      </c>
      <c r="D13" s="284">
        <v>0</v>
      </c>
    </row>
    <row r="14" spans="1:4" x14ac:dyDescent="0.2">
      <c r="A14" s="286">
        <v>5514</v>
      </c>
      <c r="B14" s="289" t="s">
        <v>1100</v>
      </c>
      <c r="C14" s="284">
        <v>0</v>
      </c>
      <c r="D14" s="284">
        <v>0</v>
      </c>
    </row>
    <row r="15" spans="1:4" x14ac:dyDescent="0.2">
      <c r="A15" s="286">
        <v>5515</v>
      </c>
      <c r="B15" s="289" t="s">
        <v>1099</v>
      </c>
      <c r="C15" s="283">
        <v>1207044.28</v>
      </c>
      <c r="D15" s="283">
        <v>1195511.3899999999</v>
      </c>
    </row>
    <row r="16" spans="1:4" x14ac:dyDescent="0.2">
      <c r="A16" s="286">
        <v>5516</v>
      </c>
      <c r="B16" s="289" t="s">
        <v>1098</v>
      </c>
      <c r="C16" s="283">
        <v>0</v>
      </c>
      <c r="D16" s="283">
        <v>0</v>
      </c>
    </row>
    <row r="17" spans="1:4" x14ac:dyDescent="0.2">
      <c r="A17" s="286">
        <v>5517</v>
      </c>
      <c r="B17" s="289" t="s">
        <v>1097</v>
      </c>
      <c r="C17" s="283">
        <v>1871.72</v>
      </c>
      <c r="D17" s="283">
        <v>1963.44</v>
      </c>
    </row>
    <row r="18" spans="1:4" x14ac:dyDescent="0.2">
      <c r="A18" s="286">
        <v>5518</v>
      </c>
      <c r="B18" s="289" t="s">
        <v>1096</v>
      </c>
      <c r="C18" s="284">
        <v>11765.57</v>
      </c>
      <c r="D18" s="284">
        <v>1713.98</v>
      </c>
    </row>
    <row r="19" spans="1:4" x14ac:dyDescent="0.2">
      <c r="A19" s="286">
        <v>5520</v>
      </c>
      <c r="B19" s="289" t="s">
        <v>1095</v>
      </c>
      <c r="C19" s="284">
        <v>0</v>
      </c>
      <c r="D19" s="284">
        <v>0</v>
      </c>
    </row>
    <row r="20" spans="1:4" x14ac:dyDescent="0.2">
      <c r="A20" s="286">
        <v>5521</v>
      </c>
      <c r="B20" s="289" t="s">
        <v>1094</v>
      </c>
      <c r="C20" s="284">
        <v>0</v>
      </c>
      <c r="D20" s="284">
        <v>0</v>
      </c>
    </row>
    <row r="21" spans="1:4" x14ac:dyDescent="0.2">
      <c r="A21" s="286">
        <v>5522</v>
      </c>
      <c r="B21" s="289" t="s">
        <v>1093</v>
      </c>
      <c r="C21" s="284">
        <v>0</v>
      </c>
      <c r="D21" s="284">
        <v>0</v>
      </c>
    </row>
    <row r="22" spans="1:4" x14ac:dyDescent="0.2">
      <c r="A22" s="286">
        <v>5530</v>
      </c>
      <c r="B22" s="289" t="s">
        <v>1092</v>
      </c>
      <c r="C22" s="284">
        <v>0</v>
      </c>
      <c r="D22" s="284">
        <v>0</v>
      </c>
    </row>
    <row r="23" spans="1:4" x14ac:dyDescent="0.2">
      <c r="A23" s="286">
        <v>5531</v>
      </c>
      <c r="B23" s="289" t="s">
        <v>1091</v>
      </c>
      <c r="C23" s="284">
        <v>0</v>
      </c>
      <c r="D23" s="284">
        <v>0</v>
      </c>
    </row>
    <row r="24" spans="1:4" x14ac:dyDescent="0.2">
      <c r="A24" s="286">
        <v>5532</v>
      </c>
      <c r="B24" s="289" t="s">
        <v>1090</v>
      </c>
      <c r="C24" s="284">
        <v>0</v>
      </c>
      <c r="D24" s="284">
        <v>0</v>
      </c>
    </row>
    <row r="25" spans="1:4" x14ac:dyDescent="0.2">
      <c r="A25" s="286">
        <v>5533</v>
      </c>
      <c r="B25" s="289" t="s">
        <v>1089</v>
      </c>
      <c r="C25" s="284">
        <v>0</v>
      </c>
      <c r="D25" s="284">
        <v>0</v>
      </c>
    </row>
    <row r="26" spans="1:4" x14ac:dyDescent="0.2">
      <c r="A26" s="286">
        <v>5534</v>
      </c>
      <c r="B26" s="289" t="s">
        <v>1088</v>
      </c>
      <c r="C26" s="284">
        <v>0</v>
      </c>
      <c r="D26" s="284">
        <v>0</v>
      </c>
    </row>
    <row r="27" spans="1:4" x14ac:dyDescent="0.2">
      <c r="A27" s="286">
        <v>5535</v>
      </c>
      <c r="B27" s="289" t="s">
        <v>1087</v>
      </c>
      <c r="C27" s="284">
        <v>0</v>
      </c>
      <c r="D27" s="284">
        <v>0</v>
      </c>
    </row>
    <row r="28" spans="1:4" x14ac:dyDescent="0.2">
      <c r="A28" s="286">
        <v>5540</v>
      </c>
      <c r="B28" s="289" t="s">
        <v>1086</v>
      </c>
      <c r="C28" s="284">
        <v>0</v>
      </c>
      <c r="D28" s="284">
        <v>0</v>
      </c>
    </row>
    <row r="29" spans="1:4" x14ac:dyDescent="0.2">
      <c r="A29" s="286">
        <v>5541</v>
      </c>
      <c r="B29" s="289" t="s">
        <v>1086</v>
      </c>
      <c r="C29" s="284">
        <v>0</v>
      </c>
      <c r="D29" s="284">
        <v>0</v>
      </c>
    </row>
    <row r="30" spans="1:4" x14ac:dyDescent="0.2">
      <c r="A30" s="286">
        <v>5550</v>
      </c>
      <c r="B30" s="285" t="s">
        <v>1085</v>
      </c>
      <c r="C30" s="284">
        <v>0</v>
      </c>
      <c r="D30" s="284">
        <v>0</v>
      </c>
    </row>
    <row r="31" spans="1:4" x14ac:dyDescent="0.2">
      <c r="A31" s="286">
        <v>5551</v>
      </c>
      <c r="B31" s="285" t="s">
        <v>1085</v>
      </c>
      <c r="C31" s="284">
        <v>0</v>
      </c>
      <c r="D31" s="284">
        <v>0</v>
      </c>
    </row>
    <row r="32" spans="1:4" x14ac:dyDescent="0.2">
      <c r="A32" s="286">
        <v>5590</v>
      </c>
      <c r="B32" s="285" t="s">
        <v>1084</v>
      </c>
      <c r="C32" s="284">
        <v>0</v>
      </c>
      <c r="D32" s="284">
        <v>0</v>
      </c>
    </row>
    <row r="33" spans="1:4" x14ac:dyDescent="0.2">
      <c r="A33" s="286">
        <v>5591</v>
      </c>
      <c r="B33" s="285" t="s">
        <v>1083</v>
      </c>
      <c r="C33" s="284">
        <v>0</v>
      </c>
      <c r="D33" s="284">
        <v>0</v>
      </c>
    </row>
    <row r="34" spans="1:4" x14ac:dyDescent="0.2">
      <c r="A34" s="286">
        <v>5592</v>
      </c>
      <c r="B34" s="285" t="s">
        <v>1082</v>
      </c>
      <c r="C34" s="284">
        <v>0</v>
      </c>
      <c r="D34" s="284">
        <v>0</v>
      </c>
    </row>
    <row r="35" spans="1:4" x14ac:dyDescent="0.2">
      <c r="A35" s="286">
        <v>5593</v>
      </c>
      <c r="B35" s="285" t="s">
        <v>1081</v>
      </c>
      <c r="C35" s="284">
        <v>0</v>
      </c>
      <c r="D35" s="284">
        <v>0</v>
      </c>
    </row>
    <row r="36" spans="1:4" x14ac:dyDescent="0.2">
      <c r="A36" s="286">
        <v>5594</v>
      </c>
      <c r="B36" s="285" t="s">
        <v>1080</v>
      </c>
      <c r="C36" s="284">
        <v>0</v>
      </c>
      <c r="D36" s="284">
        <v>0</v>
      </c>
    </row>
    <row r="37" spans="1:4" x14ac:dyDescent="0.2">
      <c r="A37" s="286">
        <v>5595</v>
      </c>
      <c r="B37" s="285" t="s">
        <v>1079</v>
      </c>
      <c r="C37" s="284">
        <v>0</v>
      </c>
      <c r="D37" s="284">
        <v>0</v>
      </c>
    </row>
    <row r="38" spans="1:4" x14ac:dyDescent="0.2">
      <c r="A38" s="286">
        <v>5596</v>
      </c>
      <c r="B38" s="285" t="s">
        <v>1078</v>
      </c>
      <c r="C38" s="284">
        <v>0</v>
      </c>
      <c r="D38" s="284">
        <v>0</v>
      </c>
    </row>
    <row r="39" spans="1:4" x14ac:dyDescent="0.2">
      <c r="A39" s="286">
        <v>5597</v>
      </c>
      <c r="B39" s="285" t="s">
        <v>1077</v>
      </c>
      <c r="C39" s="284">
        <v>0</v>
      </c>
      <c r="D39" s="284">
        <v>0</v>
      </c>
    </row>
    <row r="40" spans="1:4" x14ac:dyDescent="0.2">
      <c r="A40" s="286">
        <v>5599</v>
      </c>
      <c r="B40" s="285" t="s">
        <v>1076</v>
      </c>
      <c r="C40" s="284">
        <v>0</v>
      </c>
      <c r="D40" s="284">
        <v>0</v>
      </c>
    </row>
    <row r="41" spans="1:4" x14ac:dyDescent="0.2">
      <c r="A41" s="288">
        <v>5600</v>
      </c>
      <c r="B41" s="287" t="s">
        <v>1075</v>
      </c>
      <c r="C41" s="284">
        <v>0</v>
      </c>
      <c r="D41" s="284">
        <v>0</v>
      </c>
    </row>
    <row r="42" spans="1:4" x14ac:dyDescent="0.2">
      <c r="A42" s="286">
        <v>5610</v>
      </c>
      <c r="B42" s="285" t="s">
        <v>1074</v>
      </c>
      <c r="C42" s="284">
        <v>0</v>
      </c>
      <c r="D42" s="284">
        <v>0</v>
      </c>
    </row>
    <row r="43" spans="1:4" x14ac:dyDescent="0.2">
      <c r="A43" s="282">
        <v>5611</v>
      </c>
      <c r="B43" s="281" t="s">
        <v>1073</v>
      </c>
      <c r="C43" s="284">
        <v>0</v>
      </c>
      <c r="D43" s="284">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dimension ref="A1:C20"/>
  <sheetViews>
    <sheetView workbookViewId="0">
      <selection activeCell="B29" sqref="B29"/>
    </sheetView>
  </sheetViews>
  <sheetFormatPr baseColWidth="10" defaultColWidth="11.44140625" defaultRowHeight="10.199999999999999" x14ac:dyDescent="0.2"/>
  <cols>
    <col min="1" max="1" width="20.6640625" style="1" customWidth="1"/>
    <col min="2" max="2" width="50.6640625" style="1" customWidth="1"/>
    <col min="3" max="3" width="17.6640625" style="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74770665.030000001</v>
      </c>
    </row>
    <row r="9" spans="1:3" x14ac:dyDescent="0.2">
      <c r="A9" s="304">
        <v>900002</v>
      </c>
      <c r="B9" s="303" t="s">
        <v>1119</v>
      </c>
      <c r="C9" s="302">
        <f>SUM(C10:C14)</f>
        <v>0</v>
      </c>
    </row>
    <row r="10" spans="1:3" x14ac:dyDescent="0.2">
      <c r="A10" s="305">
        <v>4320</v>
      </c>
      <c r="B10" s="299" t="s">
        <v>1118</v>
      </c>
      <c r="C10" s="296">
        <v>0</v>
      </c>
    </row>
    <row r="11" spans="1:3" ht="20.399999999999999" x14ac:dyDescent="0.2">
      <c r="A11" s="305">
        <v>4330</v>
      </c>
      <c r="B11" s="299" t="s">
        <v>1117</v>
      </c>
      <c r="C11" s="296">
        <v>0</v>
      </c>
    </row>
    <row r="12" spans="1:3" x14ac:dyDescent="0.2">
      <c r="A12" s="305">
        <v>4340</v>
      </c>
      <c r="B12" s="299" t="s">
        <v>1116</v>
      </c>
      <c r="C12" s="296">
        <v>0</v>
      </c>
    </row>
    <row r="13" spans="1:3" x14ac:dyDescent="0.2">
      <c r="A13" s="305">
        <v>4399</v>
      </c>
      <c r="B13" s="299" t="s">
        <v>1115</v>
      </c>
      <c r="C13" s="296">
        <v>0</v>
      </c>
    </row>
    <row r="14" spans="1:3" x14ac:dyDescent="0.2">
      <c r="A14" s="298">
        <v>4400</v>
      </c>
      <c r="B14" s="299" t="s">
        <v>1114</v>
      </c>
      <c r="C14" s="296">
        <v>0</v>
      </c>
    </row>
    <row r="15" spans="1:3" x14ac:dyDescent="0.2">
      <c r="A15" s="304">
        <v>900003</v>
      </c>
      <c r="B15" s="303" t="s">
        <v>1113</v>
      </c>
      <c r="C15" s="302">
        <f>SUM(C16:C19)</f>
        <v>0</v>
      </c>
    </row>
    <row r="16" spans="1:3" x14ac:dyDescent="0.2">
      <c r="A16" s="301">
        <v>52</v>
      </c>
      <c r="B16" s="299" t="s">
        <v>1112</v>
      </c>
      <c r="C16" s="296">
        <v>0</v>
      </c>
    </row>
    <row r="17" spans="1:3" x14ac:dyDescent="0.2">
      <c r="A17" s="301">
        <v>62</v>
      </c>
      <c r="B17" s="299" t="s">
        <v>1111</v>
      </c>
      <c r="C17" s="296">
        <v>0</v>
      </c>
    </row>
    <row r="18" spans="1:3" x14ac:dyDescent="0.2">
      <c r="A18" s="300" t="s">
        <v>1110</v>
      </c>
      <c r="B18" s="299" t="s">
        <v>1109</v>
      </c>
      <c r="C18" s="296">
        <v>0</v>
      </c>
    </row>
    <row r="19" spans="1:3" x14ac:dyDescent="0.2">
      <c r="A19" s="298">
        <v>4500</v>
      </c>
      <c r="B19" s="297" t="s">
        <v>1108</v>
      </c>
      <c r="C19" s="296">
        <v>0</v>
      </c>
    </row>
    <row r="20" spans="1:3" x14ac:dyDescent="0.2">
      <c r="A20" s="295">
        <v>900004</v>
      </c>
      <c r="B20" s="294" t="s">
        <v>1107</v>
      </c>
      <c r="C20" s="293">
        <f>+C8+C9-C15</f>
        <v>74770665.030000001</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3"/>
  <dimension ref="A1:C35"/>
  <sheetViews>
    <sheetView topLeftCell="A7" zoomScaleNormal="100" workbookViewId="0">
      <selection activeCell="B29" sqref="B29"/>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06" t="s">
        <v>1143</v>
      </c>
      <c r="C8" s="516">
        <v>70057887.439999998</v>
      </c>
    </row>
    <row r="9" spans="1:3" x14ac:dyDescent="0.2">
      <c r="A9" s="320">
        <v>900002</v>
      </c>
      <c r="B9" s="306" t="s">
        <v>1142</v>
      </c>
      <c r="C9" s="318">
        <f>SUM(C10:C26)</f>
        <v>341201.77</v>
      </c>
    </row>
    <row r="10" spans="1:3" x14ac:dyDescent="0.2">
      <c r="A10" s="305">
        <v>5100</v>
      </c>
      <c r="B10" s="317" t="s">
        <v>1141</v>
      </c>
      <c r="C10" s="315">
        <f>17900+3809.48+4741.38</f>
        <v>26450.86</v>
      </c>
    </row>
    <row r="11" spans="1:3" x14ac:dyDescent="0.2">
      <c r="A11" s="305">
        <v>5200</v>
      </c>
      <c r="B11" s="317" t="s">
        <v>1140</v>
      </c>
      <c r="C11" s="315">
        <f>25257.35+17390</f>
        <v>42647.35</v>
      </c>
    </row>
    <row r="12" spans="1:3" x14ac:dyDescent="0.2">
      <c r="A12" s="305">
        <v>5300</v>
      </c>
      <c r="B12" s="317" t="s">
        <v>1139</v>
      </c>
      <c r="C12" s="315">
        <v>0</v>
      </c>
    </row>
    <row r="13" spans="1:3" x14ac:dyDescent="0.2">
      <c r="A13" s="305">
        <v>5400</v>
      </c>
      <c r="B13" s="317" t="s">
        <v>1138</v>
      </c>
      <c r="C13" s="315">
        <v>243706.9</v>
      </c>
    </row>
    <row r="14" spans="1:3" x14ac:dyDescent="0.2">
      <c r="A14" s="305">
        <v>5500</v>
      </c>
      <c r="B14" s="317" t="s">
        <v>1137</v>
      </c>
      <c r="C14" s="315">
        <v>0</v>
      </c>
    </row>
    <row r="15" spans="1:3" x14ac:dyDescent="0.2">
      <c r="A15" s="305">
        <v>5600</v>
      </c>
      <c r="B15" s="317" t="s">
        <v>1136</v>
      </c>
      <c r="C15" s="315">
        <f>4828+4214.65+8475+10879.01</f>
        <v>28396.660000000003</v>
      </c>
    </row>
    <row r="16" spans="1:3" x14ac:dyDescent="0.2">
      <c r="A16" s="305">
        <v>5700</v>
      </c>
      <c r="B16" s="317" t="s">
        <v>1135</v>
      </c>
      <c r="C16" s="315">
        <v>0</v>
      </c>
    </row>
    <row r="17" spans="1:3" x14ac:dyDescent="0.2">
      <c r="A17" s="305" t="s">
        <v>1134</v>
      </c>
      <c r="B17" s="317" t="s">
        <v>1133</v>
      </c>
      <c r="C17" s="315">
        <v>0</v>
      </c>
    </row>
    <row r="18" spans="1:3" x14ac:dyDescent="0.2">
      <c r="A18" s="305">
        <v>5900</v>
      </c>
      <c r="B18" s="317" t="s">
        <v>1132</v>
      </c>
      <c r="C18" s="315">
        <v>0</v>
      </c>
    </row>
    <row r="19" spans="1:3" x14ac:dyDescent="0.2">
      <c r="A19" s="301">
        <v>6200</v>
      </c>
      <c r="B19" s="317" t="s">
        <v>1131</v>
      </c>
      <c r="C19" s="315">
        <v>0</v>
      </c>
    </row>
    <row r="20" spans="1:3" x14ac:dyDescent="0.2">
      <c r="A20" s="301">
        <v>7200</v>
      </c>
      <c r="B20" s="317" t="s">
        <v>1130</v>
      </c>
      <c r="C20" s="315">
        <v>0</v>
      </c>
    </row>
    <row r="21" spans="1:3" x14ac:dyDescent="0.2">
      <c r="A21" s="301">
        <v>7300</v>
      </c>
      <c r="B21" s="317" t="s">
        <v>1129</v>
      </c>
      <c r="C21" s="315">
        <v>0</v>
      </c>
    </row>
    <row r="22" spans="1:3" x14ac:dyDescent="0.2">
      <c r="A22" s="301">
        <v>7500</v>
      </c>
      <c r="B22" s="317" t="s">
        <v>1128</v>
      </c>
      <c r="C22" s="315">
        <v>0</v>
      </c>
    </row>
    <row r="23" spans="1:3" x14ac:dyDescent="0.2">
      <c r="A23" s="301">
        <v>7900</v>
      </c>
      <c r="B23" s="317" t="s">
        <v>1127</v>
      </c>
      <c r="C23" s="315">
        <v>0</v>
      </c>
    </row>
    <row r="24" spans="1:3" x14ac:dyDescent="0.2">
      <c r="A24" s="301">
        <v>9100</v>
      </c>
      <c r="B24" s="317" t="s">
        <v>1126</v>
      </c>
      <c r="C24" s="315">
        <v>0</v>
      </c>
    </row>
    <row r="25" spans="1:3" x14ac:dyDescent="0.2">
      <c r="A25" s="301">
        <v>9900</v>
      </c>
      <c r="B25" s="317" t="s">
        <v>1125</v>
      </c>
      <c r="C25" s="315">
        <v>0</v>
      </c>
    </row>
    <row r="26" spans="1:3" x14ac:dyDescent="0.2">
      <c r="A26" s="301">
        <v>7400</v>
      </c>
      <c r="B26" s="316" t="s">
        <v>1124</v>
      </c>
      <c r="C26" s="315">
        <v>0</v>
      </c>
    </row>
    <row r="27" spans="1:3" x14ac:dyDescent="0.2">
      <c r="A27" s="320">
        <v>900003</v>
      </c>
      <c r="B27" s="319" t="s">
        <v>1123</v>
      </c>
      <c r="C27" s="318">
        <f>SUM(C28:C34)</f>
        <v>1199188.81</v>
      </c>
    </row>
    <row r="28" spans="1:3" ht="20.399999999999999" x14ac:dyDescent="0.2">
      <c r="A28" s="305">
        <v>5510</v>
      </c>
      <c r="B28" s="317" t="s">
        <v>1104</v>
      </c>
      <c r="C28" s="315">
        <v>1199188.81</v>
      </c>
    </row>
    <row r="29" spans="1:3" x14ac:dyDescent="0.2">
      <c r="A29" s="305">
        <v>5520</v>
      </c>
      <c r="B29" s="317" t="s">
        <v>1095</v>
      </c>
      <c r="C29" s="315">
        <v>0</v>
      </c>
    </row>
    <row r="30" spans="1:3" x14ac:dyDescent="0.2">
      <c r="A30" s="305">
        <v>5530</v>
      </c>
      <c r="B30" s="317" t="s">
        <v>1092</v>
      </c>
      <c r="C30" s="315">
        <v>0</v>
      </c>
    </row>
    <row r="31" spans="1:3" ht="20.399999999999999" x14ac:dyDescent="0.2">
      <c r="A31" s="305">
        <v>5540</v>
      </c>
      <c r="B31" s="317" t="s">
        <v>1086</v>
      </c>
      <c r="C31" s="315">
        <v>0</v>
      </c>
    </row>
    <row r="32" spans="1:3" x14ac:dyDescent="0.2">
      <c r="A32" s="305">
        <v>5550</v>
      </c>
      <c r="B32" s="317" t="s">
        <v>1085</v>
      </c>
      <c r="C32" s="315">
        <v>0</v>
      </c>
    </row>
    <row r="33" spans="1:3" x14ac:dyDescent="0.2">
      <c r="A33" s="305">
        <v>5590</v>
      </c>
      <c r="B33" s="317" t="s">
        <v>1084</v>
      </c>
      <c r="C33" s="315">
        <v>0</v>
      </c>
    </row>
    <row r="34" spans="1:3" x14ac:dyDescent="0.2">
      <c r="A34" s="305">
        <v>5600</v>
      </c>
      <c r="B34" s="316" t="s">
        <v>1122</v>
      </c>
      <c r="C34" s="315">
        <v>0</v>
      </c>
    </row>
    <row r="35" spans="1:3" x14ac:dyDescent="0.2">
      <c r="A35" s="314">
        <v>900004</v>
      </c>
      <c r="B35" s="313" t="s">
        <v>1121</v>
      </c>
      <c r="C35" s="312">
        <f>+C8-C9+C27</f>
        <v>70915874.480000004</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pageSetUpPr fitToPage="1"/>
  </sheetPr>
  <dimension ref="A1:H75"/>
  <sheetViews>
    <sheetView topLeftCell="A55" zoomScaleNormal="100" zoomScaleSheetLayoutView="100" workbookViewId="0">
      <selection activeCell="B29" sqref="B29"/>
    </sheetView>
  </sheetViews>
  <sheetFormatPr baseColWidth="10" defaultColWidth="11.44140625" defaultRowHeight="10.199999999999999" x14ac:dyDescent="0.2"/>
  <cols>
    <col min="1" max="1" width="13" style="375" customWidth="1"/>
    <col min="2" max="2" width="53.5546875" style="375" customWidth="1"/>
    <col min="3" max="3" width="18.6640625" style="375" bestFit="1" customWidth="1"/>
    <col min="4" max="4" width="17" style="375" bestFit="1" customWidth="1"/>
    <col min="5" max="5" width="21.6640625" style="375"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453"/>
      <c r="D61" s="330"/>
      <c r="E61" s="330"/>
      <c r="H61" s="325"/>
    </row>
    <row r="62" spans="1:8" s="324" customFormat="1" x14ac:dyDescent="0.2">
      <c r="A62" s="452">
        <v>8110</v>
      </c>
      <c r="B62" s="328" t="s">
        <v>4067</v>
      </c>
      <c r="C62" s="517">
        <v>54206293</v>
      </c>
      <c r="D62" s="518">
        <v>54206293</v>
      </c>
      <c r="E62" s="519">
        <f>+D62-C62</f>
        <v>0</v>
      </c>
      <c r="F62" s="325"/>
      <c r="H62" s="325"/>
    </row>
    <row r="63" spans="1:8" s="324" customFormat="1" x14ac:dyDescent="0.2">
      <c r="A63" s="452">
        <v>8120</v>
      </c>
      <c r="B63" s="328" t="s">
        <v>4066</v>
      </c>
      <c r="C63" s="517">
        <v>54206293</v>
      </c>
      <c r="D63" s="518">
        <v>716863.75</v>
      </c>
      <c r="E63" s="519">
        <f t="shared" ref="E63:E74" si="0">+D63-C63</f>
        <v>-53489429.25</v>
      </c>
      <c r="F63" s="325"/>
      <c r="H63" s="325"/>
    </row>
    <row r="64" spans="1:8" s="324" customFormat="1" x14ac:dyDescent="0.2">
      <c r="A64" s="449">
        <v>8130</v>
      </c>
      <c r="B64" s="328" t="s">
        <v>4065</v>
      </c>
      <c r="C64" s="518">
        <v>0</v>
      </c>
      <c r="D64" s="518">
        <v>-21281235.75</v>
      </c>
      <c r="E64" s="519">
        <f t="shared" si="0"/>
        <v>-21281235.75</v>
      </c>
      <c r="F64" s="325"/>
      <c r="H64" s="325"/>
    </row>
    <row r="65" spans="1:8" s="324" customFormat="1" x14ac:dyDescent="0.2">
      <c r="A65" s="449">
        <v>8140</v>
      </c>
      <c r="B65" s="328" t="s">
        <v>4064</v>
      </c>
      <c r="C65" s="517">
        <v>0</v>
      </c>
      <c r="D65" s="518">
        <v>88805.99</v>
      </c>
      <c r="E65" s="519">
        <f t="shared" si="0"/>
        <v>88805.99</v>
      </c>
      <c r="F65" s="325"/>
      <c r="H65" s="325"/>
    </row>
    <row r="66" spans="1:8" s="324" customFormat="1" x14ac:dyDescent="0.2">
      <c r="A66" s="449">
        <v>8150</v>
      </c>
      <c r="B66" s="328" t="s">
        <v>4063</v>
      </c>
      <c r="C66" s="517">
        <v>0</v>
      </c>
      <c r="D66" s="518">
        <v>74681859.040000007</v>
      </c>
      <c r="E66" s="519">
        <f t="shared" si="0"/>
        <v>74681859.040000007</v>
      </c>
      <c r="F66" s="325"/>
      <c r="H66" s="325"/>
    </row>
    <row r="67" spans="1:8" s="324" customFormat="1" x14ac:dyDescent="0.2">
      <c r="A67" s="451">
        <v>8200</v>
      </c>
      <c r="B67" s="450" t="s">
        <v>4062</v>
      </c>
      <c r="C67" s="517"/>
      <c r="D67" s="518"/>
      <c r="E67" s="519"/>
      <c r="F67" s="325"/>
      <c r="G67" s="325"/>
      <c r="H67" s="325"/>
    </row>
    <row r="68" spans="1:8" s="324" customFormat="1" x14ac:dyDescent="0.2">
      <c r="A68" s="449">
        <v>8210</v>
      </c>
      <c r="B68" s="328" t="s">
        <v>4061</v>
      </c>
      <c r="C68" s="517">
        <v>54206293</v>
      </c>
      <c r="D68" s="518">
        <v>54206293</v>
      </c>
      <c r="E68" s="519">
        <f t="shared" si="0"/>
        <v>0</v>
      </c>
      <c r="F68" s="325"/>
      <c r="G68" s="325"/>
      <c r="H68" s="325"/>
    </row>
    <row r="69" spans="1:8" s="324" customFormat="1" x14ac:dyDescent="0.2">
      <c r="A69" s="449">
        <v>8220</v>
      </c>
      <c r="B69" s="328" t="s">
        <v>4060</v>
      </c>
      <c r="C69" s="517">
        <v>54206293</v>
      </c>
      <c r="D69" s="518">
        <v>4712777.59</v>
      </c>
      <c r="E69" s="519">
        <f t="shared" si="0"/>
        <v>-49493515.409999996</v>
      </c>
      <c r="F69" s="325"/>
      <c r="G69" s="325"/>
      <c r="H69" s="325"/>
    </row>
    <row r="70" spans="1:8" s="324" customFormat="1" x14ac:dyDescent="0.2">
      <c r="A70" s="449">
        <v>8230</v>
      </c>
      <c r="B70" s="328" t="s">
        <v>4059</v>
      </c>
      <c r="C70" s="517">
        <v>0</v>
      </c>
      <c r="D70" s="518">
        <v>-20564372.030000001</v>
      </c>
      <c r="E70" s="519">
        <f t="shared" si="0"/>
        <v>-20564372.030000001</v>
      </c>
      <c r="F70" s="325"/>
      <c r="G70" s="325"/>
      <c r="H70" s="325"/>
    </row>
    <row r="71" spans="1:8" s="324" customFormat="1" x14ac:dyDescent="0.2">
      <c r="A71" s="449">
        <v>8240</v>
      </c>
      <c r="B71" s="328" t="s">
        <v>4058</v>
      </c>
      <c r="C71" s="517">
        <v>0</v>
      </c>
      <c r="D71" s="518">
        <v>0</v>
      </c>
      <c r="E71" s="519">
        <f t="shared" si="0"/>
        <v>0</v>
      </c>
      <c r="F71" s="325"/>
      <c r="G71" s="325"/>
      <c r="H71" s="325"/>
    </row>
    <row r="72" spans="1:8" s="324" customFormat="1" x14ac:dyDescent="0.2">
      <c r="A72" s="447">
        <v>8250</v>
      </c>
      <c r="B72" s="327" t="s">
        <v>4057</v>
      </c>
      <c r="C72" s="517">
        <v>0</v>
      </c>
      <c r="D72" s="518">
        <v>932474.27</v>
      </c>
      <c r="E72" s="519">
        <f t="shared" si="0"/>
        <v>932474.27</v>
      </c>
      <c r="F72" s="325"/>
      <c r="G72" s="325"/>
      <c r="H72" s="325"/>
    </row>
    <row r="73" spans="1:8" s="324" customFormat="1" x14ac:dyDescent="0.2">
      <c r="A73" s="444">
        <v>8260</v>
      </c>
      <c r="B73" s="430" t="s">
        <v>4056</v>
      </c>
      <c r="C73" s="517">
        <v>0</v>
      </c>
      <c r="D73" s="518">
        <v>0</v>
      </c>
      <c r="E73" s="519">
        <f t="shared" si="0"/>
        <v>0</v>
      </c>
      <c r="F73" s="325"/>
      <c r="G73" s="325"/>
      <c r="H73" s="325"/>
    </row>
    <row r="74" spans="1:8" s="324" customFormat="1" x14ac:dyDescent="0.2">
      <c r="A74" s="336">
        <v>8270</v>
      </c>
      <c r="B74" s="443" t="s">
        <v>4055</v>
      </c>
      <c r="C74" s="517">
        <v>0</v>
      </c>
      <c r="D74" s="518">
        <v>69125413.170000002</v>
      </c>
      <c r="E74" s="519">
        <f t="shared" si="0"/>
        <v>69125413.170000002</v>
      </c>
      <c r="F74" s="325"/>
      <c r="G74" s="325"/>
      <c r="H74" s="325"/>
    </row>
    <row r="75" spans="1:8" x14ac:dyDescent="0.2">
      <c r="A75" s="323" t="s">
        <v>13592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5"/>
  <dimension ref="A1:F31"/>
  <sheetViews>
    <sheetView zoomScaleNormal="100" zoomScaleSheetLayoutView="90" workbookViewId="0">
      <selection activeCell="B16" sqref="B16"/>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113</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7989</v>
      </c>
      <c r="B8" s="25" t="s">
        <v>1216</v>
      </c>
      <c r="C8" s="24">
        <v>1126325.71</v>
      </c>
      <c r="D8" s="54" t="s">
        <v>7990</v>
      </c>
      <c r="E8" s="24"/>
    </row>
    <row r="9" spans="1:6" ht="11.25" customHeight="1" x14ac:dyDescent="0.2">
      <c r="A9" s="25" t="s">
        <v>7991</v>
      </c>
      <c r="B9" s="25" t="s">
        <v>7992</v>
      </c>
      <c r="C9" s="24">
        <v>21950.37</v>
      </c>
      <c r="D9" s="54" t="s">
        <v>7990</v>
      </c>
      <c r="E9" s="24"/>
    </row>
    <row r="10" spans="1:6" x14ac:dyDescent="0.2">
      <c r="A10" s="52"/>
      <c r="B10" s="52" t="s">
        <v>109</v>
      </c>
      <c r="C10" s="38">
        <f>SUM(C8:C9)</f>
        <v>1148276.08</v>
      </c>
      <c r="D10" s="51"/>
      <c r="E10" s="38"/>
    </row>
    <row r="11" spans="1:6" x14ac:dyDescent="0.2">
      <c r="A11" s="50"/>
      <c r="B11" s="50"/>
      <c r="C11" s="49"/>
      <c r="D11" s="50"/>
      <c r="E11" s="49"/>
    </row>
    <row r="12" spans="1:6" x14ac:dyDescent="0.2">
      <c r="A12" s="50"/>
      <c r="B12" s="50"/>
      <c r="C12" s="49"/>
      <c r="D12" s="50"/>
      <c r="E12" s="49"/>
    </row>
    <row r="13" spans="1:6" ht="11.25" customHeight="1" x14ac:dyDescent="0.2">
      <c r="A13" s="35" t="s">
        <v>108</v>
      </c>
      <c r="B13" s="34"/>
      <c r="C13" s="33"/>
      <c r="D13" s="220" t="s">
        <v>103</v>
      </c>
    </row>
    <row r="14" spans="1:6" x14ac:dyDescent="0.2">
      <c r="A14" s="375"/>
      <c r="B14" s="375"/>
      <c r="C14" s="31"/>
      <c r="D14" s="48"/>
      <c r="E14" s="47"/>
      <c r="F14" s="375"/>
    </row>
    <row r="15" spans="1:6" ht="15" customHeight="1" x14ac:dyDescent="0.2">
      <c r="A15" s="30" t="s">
        <v>102</v>
      </c>
      <c r="B15" s="29" t="s">
        <v>101</v>
      </c>
      <c r="C15" s="27" t="s">
        <v>100</v>
      </c>
      <c r="D15" s="28" t="s">
        <v>99</v>
      </c>
      <c r="E15" s="46"/>
    </row>
    <row r="16" spans="1:6" ht="11.25" customHeight="1" x14ac:dyDescent="0.2">
      <c r="A16" s="44"/>
      <c r="B16" s="1225" t="s">
        <v>13593</v>
      </c>
      <c r="C16" s="42"/>
      <c r="D16" s="24"/>
      <c r="E16" s="23"/>
    </row>
    <row r="17" spans="1:6" x14ac:dyDescent="0.2">
      <c r="A17" s="41"/>
      <c r="B17" s="41" t="s">
        <v>107</v>
      </c>
      <c r="C17" s="40">
        <f>SUM(C16:C16)</f>
        <v>0</v>
      </c>
      <c r="D17" s="45"/>
      <c r="E17" s="18"/>
    </row>
    <row r="18" spans="1:6" x14ac:dyDescent="0.2">
      <c r="A18" s="37"/>
      <c r="B18" s="37"/>
      <c r="C18" s="36"/>
      <c r="D18" s="37"/>
      <c r="E18" s="36"/>
      <c r="F18" s="375"/>
    </row>
    <row r="19" spans="1:6" x14ac:dyDescent="0.2">
      <c r="A19" s="37"/>
      <c r="B19" s="37"/>
      <c r="C19" s="36"/>
      <c r="D19" s="37"/>
      <c r="E19" s="36"/>
      <c r="F19" s="375"/>
    </row>
    <row r="20" spans="1:6" ht="11.25" customHeight="1" x14ac:dyDescent="0.2">
      <c r="A20" s="35" t="s">
        <v>106</v>
      </c>
      <c r="B20" s="34"/>
      <c r="C20" s="33"/>
      <c r="D20" s="375"/>
      <c r="E20" s="220" t="s">
        <v>103</v>
      </c>
    </row>
    <row r="21" spans="1:6" x14ac:dyDescent="0.2">
      <c r="A21" s="375"/>
      <c r="B21" s="375"/>
      <c r="C21" s="31"/>
      <c r="D21" s="375"/>
      <c r="E21" s="31"/>
      <c r="F21" s="375"/>
    </row>
    <row r="22" spans="1:6" ht="15" customHeight="1" x14ac:dyDescent="0.2">
      <c r="A22" s="30" t="s">
        <v>102</v>
      </c>
      <c r="B22" s="29" t="s">
        <v>101</v>
      </c>
      <c r="C22" s="27" t="s">
        <v>100</v>
      </c>
      <c r="D22" s="28" t="s">
        <v>99</v>
      </c>
      <c r="E22" s="27" t="s">
        <v>98</v>
      </c>
      <c r="F22" s="26"/>
    </row>
    <row r="23" spans="1:6" x14ac:dyDescent="0.2">
      <c r="A23" s="44"/>
      <c r="B23" s="1225" t="s">
        <v>13593</v>
      </c>
      <c r="C23" s="42"/>
      <c r="D23" s="42"/>
      <c r="E23" s="24"/>
      <c r="F23" s="23"/>
    </row>
    <row r="24" spans="1:6" x14ac:dyDescent="0.2">
      <c r="A24" s="41"/>
      <c r="B24" s="41" t="s">
        <v>105</v>
      </c>
      <c r="C24" s="40">
        <f>SUM(C23:C23)</f>
        <v>0</v>
      </c>
      <c r="D24" s="39"/>
      <c r="E24" s="38"/>
      <c r="F24" s="18"/>
    </row>
    <row r="25" spans="1:6" x14ac:dyDescent="0.2">
      <c r="A25" s="37"/>
      <c r="B25" s="37"/>
      <c r="C25" s="36"/>
      <c r="D25" s="37"/>
      <c r="E25" s="36"/>
      <c r="F25" s="375"/>
    </row>
    <row r="26" spans="1:6" x14ac:dyDescent="0.2">
      <c r="A26" s="37"/>
      <c r="B26" s="37"/>
      <c r="C26" s="36"/>
      <c r="D26" s="37"/>
      <c r="E26" s="36"/>
      <c r="F26" s="375"/>
    </row>
    <row r="27" spans="1:6" ht="11.25" customHeight="1" x14ac:dyDescent="0.2">
      <c r="A27" s="35" t="s">
        <v>104</v>
      </c>
      <c r="B27" s="34"/>
      <c r="C27" s="33"/>
      <c r="D27" s="375"/>
      <c r="E27" s="220" t="s">
        <v>103</v>
      </c>
    </row>
    <row r="28" spans="1:6" x14ac:dyDescent="0.2">
      <c r="A28" s="375"/>
      <c r="B28" s="375"/>
      <c r="C28" s="31"/>
      <c r="D28" s="375"/>
      <c r="E28" s="31"/>
      <c r="F28" s="375"/>
    </row>
    <row r="29" spans="1:6" ht="15" customHeight="1" x14ac:dyDescent="0.2">
      <c r="A29" s="30" t="s">
        <v>102</v>
      </c>
      <c r="B29" s="29" t="s">
        <v>101</v>
      </c>
      <c r="C29" s="27" t="s">
        <v>100</v>
      </c>
      <c r="D29" s="28" t="s">
        <v>99</v>
      </c>
      <c r="E29" s="27" t="s">
        <v>98</v>
      </c>
      <c r="F29" s="26"/>
    </row>
    <row r="30" spans="1:6" x14ac:dyDescent="0.2">
      <c r="A30" s="25"/>
      <c r="B30" s="1225" t="s">
        <v>13593</v>
      </c>
      <c r="C30" s="24"/>
      <c r="D30" s="24"/>
      <c r="E30" s="24"/>
      <c r="F30" s="23"/>
    </row>
    <row r="31" spans="1:6" x14ac:dyDescent="0.2">
      <c r="A31" s="22"/>
      <c r="B31" s="22" t="s">
        <v>97</v>
      </c>
      <c r="C31" s="21">
        <f>SUM(C30:C30)</f>
        <v>0</v>
      </c>
      <c r="D31" s="20"/>
      <c r="E31" s="19"/>
      <c r="F31" s="18"/>
    </row>
  </sheetData>
  <dataValidations count="5">
    <dataValidation allowBlank="1" showInputMessage="1" showErrorMessage="1" prompt="En los casos en que la inversión se localice en dos o mas tipos de instrumentos, se detallará cada una de ellas y el importe invertido." sqref="E7 E22 E29"/>
    <dataValidation allowBlank="1" showInputMessage="1" showErrorMessage="1" prompt="Especificar el tipo de instrumento de inversión: Bondes, Petrobonos, Cetes, Mesa de dinero, etc." sqref="D7 D15 D22 D29"/>
    <dataValidation allowBlank="1" showInputMessage="1" showErrorMessage="1" prompt="Corresponde al nombre o descripción de la cuenta de acuerdo al Plan de Cuentas emitido por el CONAC." sqref="B7 B15 B22 B29"/>
    <dataValidation allowBlank="1" showInputMessage="1" showErrorMessage="1" prompt="Corresponde al número de la cuenta de acuerdo al Plan de Cuentas emitido por el CONAC (DOF 23/12/2015)." sqref="A7 A15 A22 A29"/>
    <dataValidation allowBlank="1" showInputMessage="1" showErrorMessage="1" prompt="Saldo final de la Información Financiera Trimestral que se presenta (trimestral: 1er, 2do, 3ro. o 4to.)." sqref="C7 C15 C22 C29"/>
  </dataValidations>
  <pageMargins left="0.7" right="0.7" top="0.75" bottom="0.75" header="0.3" footer="0.3"/>
  <pageSetup scale="56"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6"/>
  <dimension ref="A1:H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8" width="17.6640625" style="31" customWidth="1"/>
    <col min="9" max="10" width="11.44140625" style="1" customWidth="1"/>
    <col min="11" max="16384" width="11.44140625" style="1"/>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44"/>
      <c r="B8" s="1225" t="s">
        <v>13593</v>
      </c>
      <c r="C8" s="64"/>
      <c r="D8" s="64"/>
      <c r="E8" s="64"/>
      <c r="F8" s="64"/>
      <c r="G8" s="64"/>
      <c r="H8" s="64"/>
    </row>
    <row r="9" spans="1:8" x14ac:dyDescent="0.2">
      <c r="A9" s="63"/>
      <c r="B9" s="63" t="s">
        <v>134</v>
      </c>
      <c r="C9" s="62">
        <f t="shared" ref="C9:H9" si="0">SUM(C8:C8)</f>
        <v>0</v>
      </c>
      <c r="D9" s="62">
        <f t="shared" si="0"/>
        <v>0</v>
      </c>
      <c r="E9" s="62">
        <f t="shared" si="0"/>
        <v>0</v>
      </c>
      <c r="F9" s="62">
        <f t="shared" si="0"/>
        <v>0</v>
      </c>
      <c r="G9" s="62">
        <f t="shared" si="0"/>
        <v>0</v>
      </c>
      <c r="H9" s="62">
        <f t="shared" si="0"/>
        <v>0</v>
      </c>
    </row>
    <row r="10" spans="1:8" x14ac:dyDescent="0.2">
      <c r="A10" s="37"/>
      <c r="B10" s="37"/>
      <c r="C10" s="36"/>
      <c r="D10" s="36"/>
      <c r="E10" s="36"/>
      <c r="F10" s="36"/>
      <c r="G10" s="36"/>
      <c r="H10" s="36"/>
    </row>
    <row r="11" spans="1:8" x14ac:dyDescent="0.2">
      <c r="A11" s="37"/>
      <c r="B11" s="37"/>
      <c r="C11" s="36"/>
      <c r="D11" s="36"/>
      <c r="E11" s="36"/>
      <c r="F11" s="36"/>
      <c r="G11" s="36"/>
      <c r="H11" s="36"/>
    </row>
    <row r="12" spans="1:8" s="71" customFormat="1" ht="11.25" customHeight="1" x14ac:dyDescent="0.2">
      <c r="A12" s="74" t="s">
        <v>133</v>
      </c>
      <c r="B12" s="74"/>
      <c r="C12" s="73"/>
      <c r="D12" s="73"/>
      <c r="E12" s="73"/>
      <c r="F12" s="31"/>
      <c r="G12" s="31"/>
      <c r="H12" s="72" t="s">
        <v>132</v>
      </c>
    </row>
    <row r="13" spans="1:8" x14ac:dyDescent="0.2">
      <c r="A13" s="60"/>
      <c r="B13" s="60"/>
      <c r="C13" s="58"/>
      <c r="D13" s="58"/>
      <c r="E13" s="58"/>
      <c r="F13" s="58"/>
      <c r="G13" s="58"/>
      <c r="H13" s="58"/>
    </row>
    <row r="14" spans="1:8" ht="15" customHeight="1" x14ac:dyDescent="0.2">
      <c r="A14" s="30" t="s">
        <v>102</v>
      </c>
      <c r="B14" s="29" t="s">
        <v>101</v>
      </c>
      <c r="C14" s="27" t="s">
        <v>100</v>
      </c>
      <c r="D14" s="70">
        <v>2016</v>
      </c>
      <c r="E14" s="70">
        <v>2015</v>
      </c>
      <c r="F14" s="69" t="s">
        <v>131</v>
      </c>
      <c r="G14" s="69" t="s">
        <v>130</v>
      </c>
      <c r="H14" s="68" t="s">
        <v>129</v>
      </c>
    </row>
    <row r="15" spans="1:8" x14ac:dyDescent="0.2">
      <c r="A15" s="44"/>
      <c r="B15" s="1225" t="s">
        <v>13593</v>
      </c>
      <c r="C15" s="64"/>
      <c r="D15" s="64"/>
      <c r="E15" s="64"/>
      <c r="F15" s="64"/>
      <c r="G15" s="64"/>
      <c r="H15" s="64"/>
    </row>
    <row r="16" spans="1:8" x14ac:dyDescent="0.2">
      <c r="A16" s="63"/>
      <c r="B16" s="63" t="s">
        <v>116</v>
      </c>
      <c r="C16" s="62">
        <f t="shared" ref="C16:H16" si="1">SUM(C15:C15)</f>
        <v>0</v>
      </c>
      <c r="D16" s="62">
        <f t="shared" si="1"/>
        <v>0</v>
      </c>
      <c r="E16" s="62">
        <f t="shared" si="1"/>
        <v>0</v>
      </c>
      <c r="F16" s="62">
        <f t="shared" si="1"/>
        <v>0</v>
      </c>
      <c r="G16" s="62">
        <f t="shared" si="1"/>
        <v>0</v>
      </c>
      <c r="H16" s="62">
        <f t="shared" si="1"/>
        <v>0</v>
      </c>
    </row>
  </sheetData>
  <dataValidations count="8">
    <dataValidation allowBlank="1" showInputMessage="1" showErrorMessage="1" prompt="Saldo final al 31 de diciembre de 2012." sqref="H7 H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3." sqref="G7 G14"/>
    <dataValidation allowBlank="1" showInputMessage="1" showErrorMessage="1" prompt="Saldo final al 31 de diciembre de 2014." sqref="F14 F7"/>
    <dataValidation allowBlank="1" showInputMessage="1" showErrorMessage="1" prompt="Saldo final al 31 de diciembre de 2015." sqref="E7 E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14 C7"/>
    <dataValidation allowBlank="1" showInputMessage="1" showErrorMessage="1" prompt="Saldo final al 31 de diciembre de 2016." sqref="D7 D14"/>
  </dataValidations>
  <pageMargins left="0.7" right="0.7" top="0.75" bottom="0.75" header="0.3" footer="0.3"/>
  <pageSetup scale="72"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7">
    <pageSetUpPr fitToPage="1"/>
  </sheetPr>
  <dimension ref="A1:K153"/>
  <sheetViews>
    <sheetView topLeftCell="A46" zoomScaleNormal="100" zoomScaleSheetLayoutView="100" workbookViewId="0">
      <selection activeCell="B66" sqref="B66"/>
    </sheetView>
  </sheetViews>
  <sheetFormatPr baseColWidth="10" defaultColWidth="11.44140625" defaultRowHeight="10.199999999999999" x14ac:dyDescent="0.2"/>
  <cols>
    <col min="1" max="1" width="20.6640625" style="375" customWidth="1"/>
    <col min="2" max="2" width="50.6640625" style="375" customWidth="1"/>
    <col min="3" max="7" width="17.6640625" style="31" customWidth="1"/>
    <col min="8" max="9" width="18.6640625" style="375" customWidth="1"/>
    <col min="10" max="10" width="11.44140625" style="375" customWidth="1"/>
    <col min="11" max="16384" width="11.44140625" style="375"/>
  </cols>
  <sheetData>
    <row r="1" spans="1:10" x14ac:dyDescent="0.2">
      <c r="A1" s="57" t="s">
        <v>115</v>
      </c>
      <c r="B1" s="57"/>
      <c r="I1" s="61"/>
    </row>
    <row r="2" spans="1:10" x14ac:dyDescent="0.2">
      <c r="A2" s="57" t="s">
        <v>114</v>
      </c>
      <c r="B2" s="57"/>
    </row>
    <row r="3" spans="1:10" x14ac:dyDescent="0.2">
      <c r="J3" s="376"/>
    </row>
    <row r="4" spans="1:10" x14ac:dyDescent="0.2">
      <c r="J4" s="376"/>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3" t="s">
        <v>7993</v>
      </c>
      <c r="B8" s="95" t="s">
        <v>7994</v>
      </c>
      <c r="C8" s="24">
        <v>0</v>
      </c>
      <c r="D8" s="93"/>
      <c r="E8" s="93"/>
      <c r="F8" s="93"/>
      <c r="G8" s="92"/>
      <c r="H8" s="82"/>
      <c r="I8" s="91"/>
    </row>
    <row r="9" spans="1:10" x14ac:dyDescent="0.2">
      <c r="A9" s="43" t="s">
        <v>7995</v>
      </c>
      <c r="B9" s="95" t="s">
        <v>7996</v>
      </c>
      <c r="C9" s="24">
        <v>0</v>
      </c>
      <c r="D9" s="93"/>
      <c r="E9" s="93"/>
      <c r="F9" s="93"/>
      <c r="G9" s="92"/>
      <c r="H9" s="82"/>
      <c r="I9" s="91"/>
    </row>
    <row r="10" spans="1:10" x14ac:dyDescent="0.2">
      <c r="A10" s="43" t="s">
        <v>7997</v>
      </c>
      <c r="B10" s="95" t="s">
        <v>7994</v>
      </c>
      <c r="C10" s="94">
        <v>0</v>
      </c>
      <c r="D10" s="93"/>
      <c r="E10" s="93"/>
      <c r="F10" s="93"/>
      <c r="G10" s="92"/>
      <c r="H10" s="82"/>
      <c r="I10" s="91"/>
    </row>
    <row r="11" spans="1:10" x14ac:dyDescent="0.2">
      <c r="A11" s="63"/>
      <c r="B11" s="63" t="s">
        <v>249</v>
      </c>
      <c r="C11" s="62">
        <f>SUM(C8:C10)</f>
        <v>0</v>
      </c>
      <c r="D11" s="62">
        <f>SUM(D8:D10)</f>
        <v>0</v>
      </c>
      <c r="E11" s="62">
        <f>SUM(E8:E10)</f>
        <v>0</v>
      </c>
      <c r="F11" s="62">
        <f>SUM(F8:F10)</f>
        <v>0</v>
      </c>
      <c r="G11" s="62">
        <f>SUM(G8:G10)</f>
        <v>0</v>
      </c>
      <c r="H11" s="51"/>
      <c r="I11" s="51"/>
    </row>
    <row r="12" spans="1:10" x14ac:dyDescent="0.2">
      <c r="A12" s="37"/>
      <c r="B12" s="37"/>
      <c r="C12" s="36"/>
      <c r="D12" s="36"/>
      <c r="E12" s="36"/>
      <c r="F12" s="36"/>
      <c r="G12" s="36"/>
      <c r="H12" s="37"/>
      <c r="I12" s="37"/>
    </row>
    <row r="13" spans="1:10" x14ac:dyDescent="0.2">
      <c r="A13" s="37"/>
      <c r="B13" s="37"/>
      <c r="C13" s="36"/>
      <c r="D13" s="36"/>
      <c r="E13" s="36"/>
      <c r="F13" s="36"/>
      <c r="G13" s="36"/>
      <c r="H13" s="37"/>
      <c r="I13" s="37"/>
    </row>
    <row r="14" spans="1:10" ht="11.25" customHeight="1" x14ac:dyDescent="0.2">
      <c r="A14" s="35" t="s">
        <v>248</v>
      </c>
      <c r="B14" s="34"/>
      <c r="E14" s="87"/>
      <c r="F14" s="87"/>
      <c r="I14" s="89" t="s">
        <v>233</v>
      </c>
    </row>
    <row r="15" spans="1:10" x14ac:dyDescent="0.2">
      <c r="A15" s="88"/>
      <c r="B15" s="88"/>
      <c r="C15" s="87"/>
      <c r="D15" s="87"/>
      <c r="E15" s="87"/>
      <c r="F15" s="87"/>
    </row>
    <row r="16" spans="1:10" ht="15" customHeight="1" x14ac:dyDescent="0.2">
      <c r="A16" s="30" t="s">
        <v>102</v>
      </c>
      <c r="B16" s="29" t="s">
        <v>101</v>
      </c>
      <c r="C16" s="86" t="s">
        <v>232</v>
      </c>
      <c r="D16" s="86" t="s">
        <v>231</v>
      </c>
      <c r="E16" s="86" t="s">
        <v>230</v>
      </c>
      <c r="F16" s="86" t="s">
        <v>229</v>
      </c>
      <c r="G16" s="85" t="s">
        <v>228</v>
      </c>
      <c r="H16" s="29" t="s">
        <v>227</v>
      </c>
      <c r="I16" s="29" t="s">
        <v>226</v>
      </c>
    </row>
    <row r="17" spans="1:9" x14ac:dyDescent="0.2">
      <c r="A17" s="25"/>
      <c r="B17" s="1225" t="s">
        <v>13593</v>
      </c>
      <c r="C17" s="24"/>
      <c r="D17" s="83"/>
      <c r="E17" s="83"/>
      <c r="F17" s="83"/>
      <c r="G17" s="83"/>
      <c r="H17" s="82"/>
      <c r="I17" s="82"/>
    </row>
    <row r="18" spans="1:9" x14ac:dyDescent="0.2">
      <c r="A18" s="81"/>
      <c r="B18" s="81" t="s">
        <v>247</v>
      </c>
      <c r="C18" s="51">
        <f>SUM(C17:C17)</f>
        <v>0</v>
      </c>
      <c r="D18" s="51">
        <f>SUM(D17:D17)</f>
        <v>0</v>
      </c>
      <c r="E18" s="51">
        <f>SUM(E17:E17)</f>
        <v>0</v>
      </c>
      <c r="F18" s="51">
        <f>SUM(F17:F17)</f>
        <v>0</v>
      </c>
      <c r="G18" s="51">
        <f>SUM(G17:G17)</f>
        <v>0</v>
      </c>
      <c r="H18" s="51"/>
      <c r="I18" s="51"/>
    </row>
    <row r="21" spans="1:9" x14ac:dyDescent="0.2">
      <c r="A21" s="35" t="s">
        <v>246</v>
      </c>
      <c r="B21" s="34"/>
      <c r="E21" s="87"/>
      <c r="F21" s="87"/>
      <c r="I21" s="89" t="s">
        <v>233</v>
      </c>
    </row>
    <row r="22" spans="1:9" x14ac:dyDescent="0.2">
      <c r="A22" s="88"/>
      <c r="B22" s="88"/>
      <c r="C22" s="87"/>
      <c r="D22" s="87"/>
      <c r="E22" s="87"/>
      <c r="F22" s="87"/>
    </row>
    <row r="23" spans="1:9" x14ac:dyDescent="0.2">
      <c r="A23" s="30" t="s">
        <v>102</v>
      </c>
      <c r="B23" s="29" t="s">
        <v>101</v>
      </c>
      <c r="C23" s="86" t="s">
        <v>232</v>
      </c>
      <c r="D23" s="86" t="s">
        <v>231</v>
      </c>
      <c r="E23" s="86" t="s">
        <v>230</v>
      </c>
      <c r="F23" s="86" t="s">
        <v>229</v>
      </c>
      <c r="G23" s="85" t="s">
        <v>228</v>
      </c>
      <c r="H23" s="29" t="s">
        <v>227</v>
      </c>
      <c r="I23" s="29" t="s">
        <v>226</v>
      </c>
    </row>
    <row r="24" spans="1:9" x14ac:dyDescent="0.2">
      <c r="A24" s="25"/>
      <c r="B24" s="1225" t="s">
        <v>13593</v>
      </c>
      <c r="C24" s="24"/>
      <c r="D24" s="83"/>
      <c r="E24" s="83"/>
      <c r="F24" s="83"/>
      <c r="G24" s="83"/>
      <c r="H24" s="82"/>
      <c r="I24" s="82"/>
    </row>
    <row r="25" spans="1:9" x14ac:dyDescent="0.2">
      <c r="A25" s="81"/>
      <c r="B25" s="81" t="s">
        <v>245</v>
      </c>
      <c r="C25" s="51">
        <f>SUM(C24:C24)</f>
        <v>0</v>
      </c>
      <c r="D25" s="51">
        <f>SUM(D24:D24)</f>
        <v>0</v>
      </c>
      <c r="E25" s="51">
        <f>SUM(E24:E24)</f>
        <v>0</v>
      </c>
      <c r="F25" s="51">
        <f>SUM(F24:F24)</f>
        <v>0</v>
      </c>
      <c r="G25" s="51">
        <f>SUM(G24:G24)</f>
        <v>0</v>
      </c>
      <c r="H25" s="51"/>
      <c r="I25" s="51"/>
    </row>
    <row r="28" spans="1:9" x14ac:dyDescent="0.2">
      <c r="A28" s="35" t="s">
        <v>244</v>
      </c>
      <c r="B28" s="34"/>
      <c r="E28" s="87"/>
      <c r="F28" s="87"/>
      <c r="I28" s="89" t="s">
        <v>233</v>
      </c>
    </row>
    <row r="29" spans="1:9" x14ac:dyDescent="0.2">
      <c r="A29" s="88"/>
      <c r="B29" s="88"/>
      <c r="C29" s="87"/>
      <c r="D29" s="87"/>
      <c r="E29" s="87"/>
      <c r="F29" s="87"/>
    </row>
    <row r="30" spans="1:9" x14ac:dyDescent="0.2">
      <c r="A30" s="30" t="s">
        <v>102</v>
      </c>
      <c r="B30" s="29" t="s">
        <v>101</v>
      </c>
      <c r="C30" s="86" t="s">
        <v>232</v>
      </c>
      <c r="D30" s="86" t="s">
        <v>231</v>
      </c>
      <c r="E30" s="86" t="s">
        <v>230</v>
      </c>
      <c r="F30" s="86" t="s">
        <v>229</v>
      </c>
      <c r="G30" s="85" t="s">
        <v>228</v>
      </c>
      <c r="H30" s="29" t="s">
        <v>227</v>
      </c>
      <c r="I30" s="29" t="s">
        <v>226</v>
      </c>
    </row>
    <row r="31" spans="1:9" x14ac:dyDescent="0.2">
      <c r="A31" s="25"/>
      <c r="B31" s="1225" t="s">
        <v>13593</v>
      </c>
      <c r="C31" s="24"/>
      <c r="D31" s="83"/>
      <c r="E31" s="83"/>
      <c r="F31" s="83"/>
      <c r="G31" s="83"/>
      <c r="H31" s="82"/>
      <c r="I31" s="82"/>
    </row>
    <row r="32" spans="1:9" x14ac:dyDescent="0.2">
      <c r="A32" s="81"/>
      <c r="B32" s="81" t="s">
        <v>243</v>
      </c>
      <c r="C32" s="51">
        <f>SUM(C31:C31)</f>
        <v>0</v>
      </c>
      <c r="D32" s="51">
        <f>SUM(D31:D31)</f>
        <v>0</v>
      </c>
      <c r="E32" s="51">
        <f>SUM(E31:E31)</f>
        <v>0</v>
      </c>
      <c r="F32" s="51">
        <f>SUM(F31:F31)</f>
        <v>0</v>
      </c>
      <c r="G32" s="51">
        <f>SUM(G31:G31)</f>
        <v>0</v>
      </c>
      <c r="H32" s="51"/>
      <c r="I32" s="51"/>
    </row>
    <row r="35" spans="1:11" x14ac:dyDescent="0.2">
      <c r="A35" s="35" t="s">
        <v>242</v>
      </c>
      <c r="B35" s="34"/>
      <c r="C35" s="87"/>
      <c r="D35" s="87"/>
      <c r="E35" s="87"/>
      <c r="F35" s="87"/>
    </row>
    <row r="36" spans="1:11" x14ac:dyDescent="0.2">
      <c r="A36" s="88"/>
      <c r="B36" s="88"/>
      <c r="C36" s="87"/>
      <c r="D36" s="87"/>
      <c r="E36" s="87"/>
      <c r="F36" s="87"/>
    </row>
    <row r="37" spans="1:11" x14ac:dyDescent="0.2">
      <c r="A37" s="30" t="s">
        <v>102</v>
      </c>
      <c r="B37" s="29" t="s">
        <v>101</v>
      </c>
      <c r="C37" s="86" t="s">
        <v>232</v>
      </c>
      <c r="D37" s="86" t="s">
        <v>231</v>
      </c>
      <c r="E37" s="86" t="s">
        <v>230</v>
      </c>
      <c r="F37" s="86" t="s">
        <v>229</v>
      </c>
      <c r="G37" s="85" t="s">
        <v>228</v>
      </c>
      <c r="H37" s="29" t="s">
        <v>227</v>
      </c>
      <c r="I37" s="29" t="s">
        <v>226</v>
      </c>
    </row>
    <row r="38" spans="1:11" x14ac:dyDescent="0.2">
      <c r="A38" s="25"/>
      <c r="B38" s="1225" t="s">
        <v>13593</v>
      </c>
      <c r="C38" s="24"/>
      <c r="D38" s="83"/>
      <c r="E38" s="83"/>
      <c r="F38" s="83"/>
      <c r="G38" s="83"/>
      <c r="H38" s="82"/>
      <c r="I38" s="82"/>
    </row>
    <row r="39" spans="1:11" x14ac:dyDescent="0.2">
      <c r="A39" s="81"/>
      <c r="B39" s="81" t="s">
        <v>241</v>
      </c>
      <c r="C39" s="51">
        <f>SUM(C38:C38)</f>
        <v>0</v>
      </c>
      <c r="D39" s="51">
        <f>SUM(D38:D38)</f>
        <v>0</v>
      </c>
      <c r="E39" s="51">
        <f>SUM(E38:E38)</f>
        <v>0</v>
      </c>
      <c r="F39" s="51">
        <f>SUM(F38:F38)</f>
        <v>0</v>
      </c>
      <c r="G39" s="51">
        <f>SUM(G38:G38)</f>
        <v>0</v>
      </c>
      <c r="H39" s="51"/>
      <c r="I39" s="51"/>
    </row>
    <row r="42" spans="1:11" x14ac:dyDescent="0.2">
      <c r="A42" s="35" t="s">
        <v>240</v>
      </c>
      <c r="B42" s="34"/>
      <c r="C42" s="90"/>
      <c r="E42" s="87"/>
      <c r="F42" s="87"/>
      <c r="I42" s="89" t="s">
        <v>233</v>
      </c>
    </row>
    <row r="43" spans="1:11" x14ac:dyDescent="0.2">
      <c r="A43" s="88"/>
      <c r="B43" s="88"/>
      <c r="C43" s="87"/>
      <c r="D43" s="87"/>
      <c r="E43" s="87"/>
      <c r="F43" s="87"/>
    </row>
    <row r="44" spans="1:11" x14ac:dyDescent="0.2">
      <c r="A44" s="30" t="s">
        <v>102</v>
      </c>
      <c r="B44" s="29" t="s">
        <v>101</v>
      </c>
      <c r="C44" s="86" t="s">
        <v>232</v>
      </c>
      <c r="D44" s="86" t="s">
        <v>231</v>
      </c>
      <c r="E44" s="86" t="s">
        <v>230</v>
      </c>
      <c r="F44" s="86" t="s">
        <v>229</v>
      </c>
      <c r="G44" s="85" t="s">
        <v>228</v>
      </c>
      <c r="H44" s="29" t="s">
        <v>227</v>
      </c>
      <c r="I44" s="29" t="s">
        <v>226</v>
      </c>
    </row>
    <row r="45" spans="1:11" x14ac:dyDescent="0.2">
      <c r="A45" s="25"/>
      <c r="B45" s="1225" t="s">
        <v>13593</v>
      </c>
      <c r="C45" s="24"/>
      <c r="D45" s="83"/>
      <c r="E45" s="83"/>
      <c r="F45" s="83"/>
      <c r="G45" s="83"/>
      <c r="H45" s="82"/>
      <c r="I45" s="82"/>
    </row>
    <row r="46" spans="1:11" x14ac:dyDescent="0.2">
      <c r="A46" s="81"/>
      <c r="B46" s="81" t="s">
        <v>239</v>
      </c>
      <c r="C46" s="51">
        <f>SUM(C45:C45)</f>
        <v>0</v>
      </c>
      <c r="D46" s="51">
        <f>SUM(D45:D45)</f>
        <v>0</v>
      </c>
      <c r="E46" s="51">
        <f>SUM(E45:E45)</f>
        <v>0</v>
      </c>
      <c r="F46" s="51">
        <f>SUM(F45:F45)</f>
        <v>0</v>
      </c>
      <c r="G46" s="51">
        <f>SUM(G45:G45)</f>
        <v>0</v>
      </c>
      <c r="H46" s="51"/>
      <c r="I46" s="51"/>
      <c r="K46" s="31"/>
    </row>
    <row r="49" spans="1:11" x14ac:dyDescent="0.2">
      <c r="A49" s="35" t="s">
        <v>238</v>
      </c>
      <c r="B49" s="34"/>
      <c r="E49" s="87"/>
      <c r="F49" s="87"/>
      <c r="I49" s="89" t="s">
        <v>233</v>
      </c>
    </row>
    <row r="50" spans="1:11" x14ac:dyDescent="0.2">
      <c r="A50" s="88"/>
      <c r="B50" s="88"/>
      <c r="C50" s="87"/>
      <c r="D50" s="87"/>
      <c r="E50" s="87"/>
      <c r="F50" s="87"/>
    </row>
    <row r="51" spans="1:11" x14ac:dyDescent="0.2">
      <c r="A51" s="30" t="s">
        <v>102</v>
      </c>
      <c r="B51" s="29" t="s">
        <v>101</v>
      </c>
      <c r="C51" s="86" t="s">
        <v>232</v>
      </c>
      <c r="D51" s="86" t="s">
        <v>231</v>
      </c>
      <c r="E51" s="86" t="s">
        <v>230</v>
      </c>
      <c r="F51" s="86" t="s">
        <v>229</v>
      </c>
      <c r="G51" s="85" t="s">
        <v>228</v>
      </c>
      <c r="H51" s="29" t="s">
        <v>227</v>
      </c>
      <c r="I51" s="29" t="s">
        <v>226</v>
      </c>
    </row>
    <row r="52" spans="1:11" x14ac:dyDescent="0.2">
      <c r="A52" s="25"/>
      <c r="B52" s="1225" t="s">
        <v>13593</v>
      </c>
      <c r="C52" s="24"/>
      <c r="D52" s="83"/>
      <c r="E52" s="83"/>
      <c r="F52" s="83"/>
      <c r="G52" s="83"/>
      <c r="H52" s="82"/>
      <c r="I52" s="82"/>
    </row>
    <row r="53" spans="1:11" x14ac:dyDescent="0.2">
      <c r="A53" s="81"/>
      <c r="B53" s="81" t="s">
        <v>237</v>
      </c>
      <c r="C53" s="51">
        <f>SUM(C52:C52)</f>
        <v>0</v>
      </c>
      <c r="D53" s="51">
        <f>SUM(D52:D52)</f>
        <v>0</v>
      </c>
      <c r="E53" s="51">
        <f>SUM(E52:E52)</f>
        <v>0</v>
      </c>
      <c r="F53" s="51">
        <f>SUM(F52:F52)</f>
        <v>0</v>
      </c>
      <c r="G53" s="51">
        <f>SUM(G52:G52)</f>
        <v>0</v>
      </c>
      <c r="H53" s="51"/>
      <c r="I53" s="51"/>
    </row>
    <row r="56" spans="1:11" x14ac:dyDescent="0.2">
      <c r="A56" s="35" t="s">
        <v>236</v>
      </c>
      <c r="B56" s="34"/>
      <c r="E56" s="87"/>
      <c r="F56" s="87"/>
      <c r="I56" s="89" t="s">
        <v>233</v>
      </c>
    </row>
    <row r="57" spans="1:11" x14ac:dyDescent="0.2">
      <c r="A57" s="88"/>
      <c r="B57" s="88"/>
      <c r="C57" s="87"/>
      <c r="D57" s="87"/>
      <c r="E57" s="87"/>
      <c r="F57" s="87"/>
    </row>
    <row r="58" spans="1:11" x14ac:dyDescent="0.2">
      <c r="A58" s="30" t="s">
        <v>102</v>
      </c>
      <c r="B58" s="29" t="s">
        <v>101</v>
      </c>
      <c r="C58" s="86" t="s">
        <v>232</v>
      </c>
      <c r="D58" s="86" t="s">
        <v>231</v>
      </c>
      <c r="E58" s="86" t="s">
        <v>230</v>
      </c>
      <c r="F58" s="86" t="s">
        <v>229</v>
      </c>
      <c r="G58" s="85" t="s">
        <v>228</v>
      </c>
      <c r="H58" s="29" t="s">
        <v>227</v>
      </c>
      <c r="I58" s="29" t="s">
        <v>226</v>
      </c>
    </row>
    <row r="59" spans="1:11" x14ac:dyDescent="0.2">
      <c r="A59" s="25"/>
      <c r="B59" s="1225" t="s">
        <v>13593</v>
      </c>
      <c r="C59" s="24"/>
      <c r="D59" s="83"/>
      <c r="E59" s="83"/>
      <c r="F59" s="83"/>
      <c r="G59" s="83"/>
      <c r="H59" s="82"/>
      <c r="I59" s="82"/>
      <c r="K59" s="31"/>
    </row>
    <row r="60" spans="1:11" x14ac:dyDescent="0.2">
      <c r="A60" s="81"/>
      <c r="B60" s="81" t="s">
        <v>235</v>
      </c>
      <c r="C60" s="51">
        <f>SUM(C59:C59)</f>
        <v>0</v>
      </c>
      <c r="D60" s="51">
        <f>SUM(D59:D59)</f>
        <v>0</v>
      </c>
      <c r="E60" s="51">
        <f>SUM(E59:E59)</f>
        <v>0</v>
      </c>
      <c r="F60" s="51">
        <f>SUM(F59:F59)</f>
        <v>0</v>
      </c>
      <c r="G60" s="51">
        <f>SUM(G59:G59)</f>
        <v>0</v>
      </c>
      <c r="H60" s="51"/>
      <c r="I60" s="51"/>
    </row>
    <row r="63" spans="1:11" x14ac:dyDescent="0.2">
      <c r="A63" s="35" t="s">
        <v>234</v>
      </c>
      <c r="B63" s="34"/>
      <c r="E63" s="87"/>
      <c r="F63" s="87"/>
      <c r="I63" s="89" t="s">
        <v>233</v>
      </c>
    </row>
    <row r="64" spans="1:11" x14ac:dyDescent="0.2">
      <c r="A64" s="88"/>
      <c r="B64" s="88"/>
      <c r="C64" s="87"/>
      <c r="D64" s="87"/>
      <c r="E64" s="87"/>
      <c r="F64" s="87"/>
    </row>
    <row r="65" spans="1:9" x14ac:dyDescent="0.2">
      <c r="A65" s="30" t="s">
        <v>102</v>
      </c>
      <c r="B65" s="29" t="s">
        <v>101</v>
      </c>
      <c r="C65" s="86" t="s">
        <v>232</v>
      </c>
      <c r="D65" s="86" t="s">
        <v>231</v>
      </c>
      <c r="E65" s="86" t="s">
        <v>230</v>
      </c>
      <c r="F65" s="86" t="s">
        <v>229</v>
      </c>
      <c r="G65" s="85" t="s">
        <v>228</v>
      </c>
      <c r="H65" s="29" t="s">
        <v>227</v>
      </c>
      <c r="I65" s="29" t="s">
        <v>226</v>
      </c>
    </row>
    <row r="66" spans="1:9" x14ac:dyDescent="0.2">
      <c r="A66" s="25"/>
      <c r="B66" s="1225" t="s">
        <v>13593</v>
      </c>
      <c r="C66" s="24"/>
      <c r="D66" s="83"/>
      <c r="E66" s="83"/>
      <c r="F66" s="83"/>
      <c r="G66" s="83"/>
      <c r="H66" s="82"/>
      <c r="I66" s="82"/>
    </row>
    <row r="67" spans="1:9" x14ac:dyDescent="0.2">
      <c r="A67" s="81"/>
      <c r="B67" s="81" t="s">
        <v>219</v>
      </c>
      <c r="C67" s="51">
        <f>SUM(C66:C66)</f>
        <v>0</v>
      </c>
      <c r="D67" s="51">
        <f>SUM(D66:D66)</f>
        <v>0</v>
      </c>
      <c r="E67" s="51">
        <f>SUM(E66:E66)</f>
        <v>0</v>
      </c>
      <c r="F67" s="51">
        <f>SUM(F66:F66)</f>
        <v>0</v>
      </c>
      <c r="G67" s="51">
        <f>SUM(G66:G66)</f>
        <v>0</v>
      </c>
      <c r="H67" s="51"/>
      <c r="I67" s="51"/>
    </row>
    <row r="148" spans="1:8" x14ac:dyDescent="0.2">
      <c r="A148" s="79"/>
      <c r="B148" s="79"/>
      <c r="C148" s="80"/>
      <c r="D148" s="80"/>
      <c r="E148" s="80"/>
      <c r="F148" s="80"/>
      <c r="G148" s="80"/>
      <c r="H148" s="79"/>
    </row>
    <row r="149" spans="1:8" x14ac:dyDescent="0.2">
      <c r="A149" s="78"/>
      <c r="B149" s="77"/>
    </row>
    <row r="150" spans="1:8" x14ac:dyDescent="0.2">
      <c r="A150" s="78"/>
      <c r="B150" s="77"/>
    </row>
    <row r="151" spans="1:8" x14ac:dyDescent="0.2">
      <c r="A151" s="78"/>
      <c r="B151" s="77"/>
    </row>
    <row r="152" spans="1:8" x14ac:dyDescent="0.2">
      <c r="A152" s="78"/>
      <c r="B152" s="77"/>
    </row>
    <row r="153" spans="1:8" x14ac:dyDescent="0.2">
      <c r="A153" s="78"/>
      <c r="B153" s="77"/>
    </row>
  </sheetData>
  <dataValidations count="9">
    <dataValidation allowBlank="1" showInputMessage="1" showErrorMessage="1" prompt="Indicar si el deudor ya sobrepasó el plazo estipulado para pago, 90, 180 o 365 días." sqref="I7 I16 I37 I44 I51 I58 I65 I23 I30"/>
    <dataValidation allowBlank="1" showInputMessage="1" showErrorMessage="1" prompt="Informar sobre caraterísticas cualitativas de la cuenta, ejemplo: acciones implementadas para su recuperación, causas de la demora en su recuperación." sqref="H7 H16 H37 H44 H51 H58 H65 H23 H30"/>
    <dataValidation allowBlank="1" showInputMessage="1" showErrorMessage="1" prompt="Importe de la cuentas por cobrar con vencimiento mayor a 365 días." sqref="G7 G16 G37 G44 G51 G58 G65 G23 G30"/>
    <dataValidation allowBlank="1" showInputMessage="1" showErrorMessage="1" prompt="Importe de la cuentas por cobrar con fecha de vencimiento de 181 a 365 días." sqref="F7 F16 F37 F44 F51 F58 F65 F23 F30"/>
    <dataValidation allowBlank="1" showInputMessage="1" showErrorMessage="1" prompt="Importe de la cuentas por cobrar con fecha de vencimiento de 91 a 180 días." sqref="E7 E16 E37 E44 E51 E58 E65 E23 E30"/>
    <dataValidation allowBlank="1" showInputMessage="1" showErrorMessage="1" prompt="Importe de la cuentas por cobrar con fecha de vencimiento de 1 a 90 días." sqref="D7 D16 D37 D44 D51 D58 D65 D23 D30"/>
    <dataValidation allowBlank="1" showInputMessage="1" showErrorMessage="1" prompt="Corresponde al nombre o descripción de la cuenta de acuerdo al Plan de Cuentas emitido por el CONAC." sqref="B7 B16 B37 B44 B51 B58 B65 B23 B30"/>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6 A23 A30 A37 A44 A51 A58 A65"/>
    <dataValidation allowBlank="1" showInputMessage="1" showErrorMessage="1" prompt="Saldo final del periodo de la información financiera trimestral presentada, el cual debe coincidir con la suma de las columnas de 90, 180, 365 y más de 365 días." sqref="C7 C16 C23 C30 C37 C44 C51 C58 C65"/>
  </dataValidations>
  <pageMargins left="0.7" right="0.7" top="0.75" bottom="0.75" header="0.3" footer="0.3"/>
  <pageSetup scale="41" orientation="landscape"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8"/>
  <dimension ref="A1:Q8"/>
  <sheetViews>
    <sheetView topLeftCell="A3" zoomScaleNormal="100" zoomScaleSheetLayoutView="100" workbookViewId="0">
      <selection activeCell="A8" sqref="A8:H8"/>
    </sheetView>
  </sheetViews>
  <sheetFormatPr baseColWidth="10" defaultColWidth="11.44140625" defaultRowHeight="10.199999999999999" x14ac:dyDescent="0.2"/>
  <cols>
    <col min="1" max="1" width="20.66406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32" t="s">
        <v>13593</v>
      </c>
      <c r="B8" s="1332"/>
      <c r="C8" s="1332"/>
      <c r="D8" s="1332"/>
      <c r="E8" s="1332"/>
      <c r="F8" s="1332"/>
      <c r="G8" s="1332"/>
      <c r="H8" s="133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pageSetUpPr fitToPage="1"/>
  </sheetPr>
  <dimension ref="A1:D24"/>
  <sheetViews>
    <sheetView zoomScaleNormal="100" zoomScaleSheetLayoutView="100" workbookViewId="0">
      <selection activeCell="B21" sqref="B21"/>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4" width="17.6640625" style="375" customWidth="1"/>
    <col min="5" max="16384" width="11.44140625" style="375"/>
  </cols>
  <sheetData>
    <row r="1" spans="1:4" x14ac:dyDescent="0.2">
      <c r="A1" s="57" t="s">
        <v>115</v>
      </c>
      <c r="B1" s="57"/>
      <c r="D1" s="61"/>
    </row>
    <row r="2" spans="1:4" x14ac:dyDescent="0.2">
      <c r="A2" s="57" t="s">
        <v>114</v>
      </c>
      <c r="B2" s="57"/>
    </row>
    <row r="5" spans="1:4" s="71" customFormat="1" ht="11.25" customHeight="1" x14ac:dyDescent="0.2">
      <c r="A5" s="74" t="s">
        <v>284</v>
      </c>
      <c r="B5" s="375"/>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t="s">
        <v>7998</v>
      </c>
      <c r="B8" s="82" t="s">
        <v>7999</v>
      </c>
      <c r="C8" s="83">
        <v>200805</v>
      </c>
      <c r="D8" s="82" t="s">
        <v>8000</v>
      </c>
    </row>
    <row r="9" spans="1:4" x14ac:dyDescent="0.2">
      <c r="A9" s="25" t="s">
        <v>8001</v>
      </c>
      <c r="B9" s="82" t="s">
        <v>8002</v>
      </c>
      <c r="C9" s="83">
        <v>23870</v>
      </c>
      <c r="D9" s="82" t="s">
        <v>8000</v>
      </c>
    </row>
    <row r="10" spans="1:4" x14ac:dyDescent="0.2">
      <c r="A10" s="25" t="s">
        <v>8003</v>
      </c>
      <c r="B10" s="82" t="s">
        <v>8004</v>
      </c>
      <c r="C10" s="83">
        <v>47922</v>
      </c>
      <c r="D10" s="82" t="s">
        <v>8000</v>
      </c>
    </row>
    <row r="11" spans="1:4" x14ac:dyDescent="0.2">
      <c r="A11" s="25" t="s">
        <v>8005</v>
      </c>
      <c r="B11" s="82" t="s">
        <v>8006</v>
      </c>
      <c r="C11" s="83">
        <v>20850</v>
      </c>
      <c r="D11" s="82" t="s">
        <v>8000</v>
      </c>
    </row>
    <row r="12" spans="1:4" x14ac:dyDescent="0.2">
      <c r="A12" s="25" t="s">
        <v>8007</v>
      </c>
      <c r="B12" s="82" t="s">
        <v>8008</v>
      </c>
      <c r="C12" s="83">
        <v>4410</v>
      </c>
      <c r="D12" s="82" t="s">
        <v>8000</v>
      </c>
    </row>
    <row r="13" spans="1:4" x14ac:dyDescent="0.2">
      <c r="A13" s="25" t="s">
        <v>8009</v>
      </c>
      <c r="B13" s="82" t="s">
        <v>8010</v>
      </c>
      <c r="C13" s="83">
        <v>16000</v>
      </c>
      <c r="D13" s="82" t="s">
        <v>8000</v>
      </c>
    </row>
    <row r="14" spans="1:4" x14ac:dyDescent="0.2">
      <c r="A14" s="25" t="s">
        <v>8011</v>
      </c>
      <c r="B14" s="82" t="s">
        <v>8012</v>
      </c>
      <c r="C14" s="83">
        <v>540</v>
      </c>
      <c r="D14" s="82" t="s">
        <v>8000</v>
      </c>
    </row>
    <row r="15" spans="1:4" x14ac:dyDescent="0.2">
      <c r="A15" s="111"/>
      <c r="B15" s="111" t="s">
        <v>283</v>
      </c>
      <c r="C15" s="20">
        <f>SUM(C8:C14)</f>
        <v>314397</v>
      </c>
      <c r="D15" s="104"/>
    </row>
    <row r="16" spans="1:4" x14ac:dyDescent="0.2">
      <c r="A16" s="37"/>
      <c r="B16" s="37"/>
      <c r="C16" s="36"/>
      <c r="D16" s="37"/>
    </row>
    <row r="17" spans="1:4" x14ac:dyDescent="0.2">
      <c r="A17" s="37"/>
      <c r="B17" s="37"/>
      <c r="C17" s="36"/>
      <c r="D17" s="37"/>
    </row>
    <row r="18" spans="1:4" s="71" customFormat="1" ht="11.25" customHeight="1" x14ac:dyDescent="0.2">
      <c r="A18" s="74" t="s">
        <v>282</v>
      </c>
      <c r="B18" s="37"/>
      <c r="C18" s="110"/>
      <c r="D18" s="109" t="s">
        <v>281</v>
      </c>
    </row>
    <row r="19" spans="1:4" x14ac:dyDescent="0.2">
      <c r="A19" s="108"/>
      <c r="B19" s="108"/>
      <c r="C19" s="107"/>
      <c r="D19" s="106"/>
    </row>
    <row r="20" spans="1:4" ht="15" customHeight="1" x14ac:dyDescent="0.2">
      <c r="A20" s="30" t="s">
        <v>102</v>
      </c>
      <c r="B20" s="29" t="s">
        <v>101</v>
      </c>
      <c r="C20" s="27" t="s">
        <v>100</v>
      </c>
      <c r="D20" s="105" t="s">
        <v>280</v>
      </c>
    </row>
    <row r="21" spans="1:4" x14ac:dyDescent="0.2">
      <c r="A21" s="43"/>
      <c r="B21" s="1225" t="s">
        <v>13593</v>
      </c>
      <c r="C21" s="83"/>
      <c r="D21" s="82"/>
    </row>
    <row r="22" spans="1:4" x14ac:dyDescent="0.2">
      <c r="A22" s="63"/>
      <c r="B22" s="63" t="s">
        <v>279</v>
      </c>
      <c r="C22" s="39">
        <f>SUM(C21:C21)</f>
        <v>0</v>
      </c>
      <c r="D22" s="104"/>
    </row>
    <row r="24" spans="1:4" x14ac:dyDescent="0.2">
      <c r="B24" s="375" t="str">
        <f>+UPPER(B16)</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20"/>
    <dataValidation allowBlank="1" showInputMessage="1" showErrorMessage="1" prompt="Método de valuación aplicados." sqref="D20"/>
    <dataValidation allowBlank="1" showInputMessage="1" showErrorMessage="1" prompt="Corresponde al número de la cuenta de acuerdo al Plan de Cuentas emitido por el CONAC (DOF 23/12/2015)." sqref="A7 A20"/>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20"/>
  </dataValidations>
  <pageMargins left="0.70866141732283472" right="0.70866141732283472" top="0.74803149606299213" bottom="0.74803149606299213" header="0.31496062992125984" footer="0.31496062992125984"/>
  <pageSetup scale="84"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0">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2" orientation="landscape"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1"/>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5" width="17.6640625" style="375" customWidth="1"/>
    <col min="6" max="16384" width="11.44140625" style="375"/>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220" t="s">
        <v>293</v>
      </c>
    </row>
    <row r="6" spans="1:5" x14ac:dyDescent="0.2">
      <c r="A6" s="359"/>
      <c r="B6" s="359"/>
      <c r="C6" s="115"/>
      <c r="D6" s="359"/>
      <c r="E6" s="359"/>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2"/>
  <dimension ref="A1:H51"/>
  <sheetViews>
    <sheetView zoomScaleNormal="100" zoomScaleSheetLayoutView="100" workbookViewId="0">
      <selection activeCell="B5" sqref="B5"/>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8" width="8.6640625" style="375" customWidth="1"/>
    <col min="9" max="16384" width="11.44140625" style="375"/>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c r="B8" s="1225" t="s">
        <v>13593</v>
      </c>
      <c r="C8" s="24"/>
      <c r="D8" s="24"/>
      <c r="E8" s="24"/>
      <c r="F8" s="24"/>
    </row>
    <row r="9" spans="1:6" x14ac:dyDescent="0.2">
      <c r="A9" s="81"/>
      <c r="B9" s="81" t="s">
        <v>381</v>
      </c>
      <c r="C9" s="51">
        <f>SUM(C8:C8)</f>
        <v>0</v>
      </c>
      <c r="D9" s="51">
        <f>SUM(D8:D8)</f>
        <v>0</v>
      </c>
      <c r="E9" s="51">
        <f>SUM(E8:E8)</f>
        <v>0</v>
      </c>
      <c r="F9" s="51"/>
    </row>
    <row r="10" spans="1:6"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120" t="s">
        <v>301</v>
      </c>
      <c r="D14" s="120" t="s">
        <v>300</v>
      </c>
      <c r="E14" s="120" t="s">
        <v>299</v>
      </c>
      <c r="F14" s="119" t="s">
        <v>298</v>
      </c>
    </row>
    <row r="15" spans="1:6" x14ac:dyDescent="0.2">
      <c r="A15" s="25" t="s">
        <v>8013</v>
      </c>
      <c r="B15" s="82" t="s">
        <v>8014</v>
      </c>
      <c r="C15" s="83">
        <v>347694.14</v>
      </c>
      <c r="D15" s="83">
        <v>380344.98</v>
      </c>
      <c r="E15" s="83">
        <f>+D15-C15</f>
        <v>32650.839999999967</v>
      </c>
      <c r="F15" s="82" t="s">
        <v>8015</v>
      </c>
    </row>
    <row r="16" spans="1:6" x14ac:dyDescent="0.2">
      <c r="A16" s="25" t="s">
        <v>8016</v>
      </c>
      <c r="B16" s="82" t="s">
        <v>8017</v>
      </c>
      <c r="C16" s="83">
        <v>83777.11</v>
      </c>
      <c r="D16" s="83">
        <v>83777.11</v>
      </c>
      <c r="E16" s="83">
        <f>+D16-C16</f>
        <v>0</v>
      </c>
      <c r="F16" s="82" t="s">
        <v>8015</v>
      </c>
    </row>
    <row r="17" spans="1:8" x14ac:dyDescent="0.2">
      <c r="A17" s="25" t="s">
        <v>8018</v>
      </c>
      <c r="B17" s="82" t="s">
        <v>8019</v>
      </c>
      <c r="C17" s="83">
        <v>4755.18</v>
      </c>
      <c r="D17" s="83">
        <v>107478.45</v>
      </c>
      <c r="E17" s="83">
        <f t="shared" ref="E17:E18" si="0">+D17-C17</f>
        <v>102723.26999999999</v>
      </c>
      <c r="F17" s="82" t="s">
        <v>8015</v>
      </c>
    </row>
    <row r="18" spans="1:8" x14ac:dyDescent="0.2">
      <c r="A18" s="25" t="s">
        <v>8020</v>
      </c>
      <c r="B18" s="82" t="s">
        <v>8021</v>
      </c>
      <c r="C18" s="83">
        <v>6192491.5999999996</v>
      </c>
      <c r="D18" s="83">
        <v>6264875.5999999996</v>
      </c>
      <c r="E18" s="83">
        <f t="shared" si="0"/>
        <v>72384</v>
      </c>
      <c r="F18" s="82" t="s">
        <v>8015</v>
      </c>
    </row>
    <row r="19" spans="1:8" x14ac:dyDescent="0.2">
      <c r="A19" s="81"/>
      <c r="B19" s="81" t="s">
        <v>345</v>
      </c>
      <c r="C19" s="51">
        <f>SUM(C15:C18)</f>
        <v>6628718.0299999993</v>
      </c>
      <c r="D19" s="51">
        <f>SUM(D15:D18)</f>
        <v>6836476.1399999997</v>
      </c>
      <c r="E19" s="51">
        <f>SUM(E15:E18)</f>
        <v>207758.10999999996</v>
      </c>
      <c r="F19" s="51"/>
    </row>
    <row r="20" spans="1:8" s="376" customFormat="1" x14ac:dyDescent="0.2">
      <c r="A20" s="126"/>
      <c r="B20" s="126"/>
      <c r="C20" s="18"/>
      <c r="D20" s="18"/>
      <c r="E20" s="18"/>
      <c r="F20" s="18"/>
    </row>
    <row r="21" spans="1:8" s="376" customFormat="1" x14ac:dyDescent="0.2">
      <c r="A21" s="126"/>
      <c r="B21" s="126"/>
      <c r="C21" s="18"/>
      <c r="D21" s="18"/>
      <c r="E21" s="18"/>
      <c r="F21" s="18"/>
    </row>
    <row r="22" spans="1:8" s="376" customFormat="1" ht="11.25" customHeight="1" x14ac:dyDescent="0.2">
      <c r="A22" s="35" t="s">
        <v>344</v>
      </c>
      <c r="B22" s="35"/>
      <c r="C22" s="121"/>
      <c r="D22" s="121"/>
      <c r="E22" s="121"/>
      <c r="G22" s="89" t="s">
        <v>302</v>
      </c>
    </row>
    <row r="23" spans="1:8" s="376" customFormat="1" x14ac:dyDescent="0.2">
      <c r="A23" s="108"/>
      <c r="B23" s="108"/>
      <c r="C23" s="33"/>
      <c r="D23" s="31"/>
      <c r="E23" s="31"/>
      <c r="F23" s="375"/>
    </row>
    <row r="24" spans="1:8" s="376" customFormat="1" ht="27.9" customHeight="1" x14ac:dyDescent="0.2">
      <c r="A24" s="30" t="s">
        <v>102</v>
      </c>
      <c r="B24" s="29" t="s">
        <v>101</v>
      </c>
      <c r="C24" s="120" t="s">
        <v>301</v>
      </c>
      <c r="D24" s="120" t="s">
        <v>300</v>
      </c>
      <c r="E24" s="120" t="s">
        <v>299</v>
      </c>
      <c r="F24" s="119" t="s">
        <v>298</v>
      </c>
      <c r="G24" s="119" t="s">
        <v>297</v>
      </c>
      <c r="H24" s="119" t="s">
        <v>296</v>
      </c>
    </row>
    <row r="25" spans="1:8" s="376" customFormat="1" x14ac:dyDescent="0.2">
      <c r="A25" s="25"/>
      <c r="B25" s="1225" t="s">
        <v>13593</v>
      </c>
      <c r="C25" s="24"/>
      <c r="D25" s="83"/>
      <c r="E25" s="83"/>
      <c r="F25" s="82"/>
      <c r="G25" s="82"/>
      <c r="H25" s="82"/>
    </row>
    <row r="26" spans="1:8" s="376" customFormat="1" x14ac:dyDescent="0.2">
      <c r="A26" s="81"/>
      <c r="B26" s="81" t="s">
        <v>339</v>
      </c>
      <c r="C26" s="51">
        <f>SUM(C25:C25)</f>
        <v>0</v>
      </c>
      <c r="D26" s="51">
        <f>SUM(D25:D25)</f>
        <v>0</v>
      </c>
      <c r="E26" s="51">
        <f>SUM(E25:E25)</f>
        <v>0</v>
      </c>
      <c r="F26" s="51"/>
      <c r="G26" s="51"/>
      <c r="H26" s="51"/>
    </row>
    <row r="27" spans="1:8" s="376" customFormat="1" x14ac:dyDescent="0.2">
      <c r="A27" s="125"/>
      <c r="B27" s="125"/>
      <c r="C27" s="124"/>
      <c r="D27" s="124"/>
      <c r="E27" s="124"/>
      <c r="F27" s="18"/>
    </row>
    <row r="29" spans="1:8" x14ac:dyDescent="0.2">
      <c r="A29" s="35" t="s">
        <v>338</v>
      </c>
      <c r="B29" s="35"/>
      <c r="C29" s="121"/>
      <c r="D29" s="121"/>
      <c r="E29" s="121"/>
      <c r="G29" s="89" t="s">
        <v>302</v>
      </c>
    </row>
    <row r="30" spans="1:8" x14ac:dyDescent="0.2">
      <c r="A30" s="108"/>
      <c r="B30" s="108"/>
      <c r="C30" s="33"/>
      <c r="H30" s="31"/>
    </row>
    <row r="31" spans="1:8" ht="27.9" customHeight="1" x14ac:dyDescent="0.2">
      <c r="A31" s="30" t="s">
        <v>102</v>
      </c>
      <c r="B31" s="29" t="s">
        <v>101</v>
      </c>
      <c r="C31" s="120" t="s">
        <v>301</v>
      </c>
      <c r="D31" s="120" t="s">
        <v>300</v>
      </c>
      <c r="E31" s="120" t="s">
        <v>299</v>
      </c>
      <c r="F31" s="119" t="s">
        <v>298</v>
      </c>
      <c r="G31" s="119" t="s">
        <v>297</v>
      </c>
      <c r="H31" s="119" t="s">
        <v>296</v>
      </c>
    </row>
    <row r="32" spans="1:8" x14ac:dyDescent="0.2">
      <c r="A32" s="25"/>
      <c r="B32" s="1225" t="s">
        <v>13593</v>
      </c>
      <c r="C32" s="24"/>
      <c r="D32" s="83"/>
      <c r="E32" s="83"/>
      <c r="F32" s="82"/>
      <c r="G32" s="82"/>
      <c r="H32" s="82"/>
    </row>
    <row r="33" spans="1:8" x14ac:dyDescent="0.2">
      <c r="A33" s="81"/>
      <c r="B33" s="81" t="s">
        <v>337</v>
      </c>
      <c r="C33" s="51">
        <f>SUM(C32:C32)</f>
        <v>0</v>
      </c>
      <c r="D33" s="51">
        <f>SUM(D32:D32)</f>
        <v>0</v>
      </c>
      <c r="E33" s="51">
        <f>SUM(E32:E32)</f>
        <v>0</v>
      </c>
      <c r="F33" s="51"/>
      <c r="G33" s="51"/>
      <c r="H33" s="51"/>
    </row>
    <row r="36" spans="1:8" x14ac:dyDescent="0.2">
      <c r="A36" s="35" t="s">
        <v>336</v>
      </c>
      <c r="B36" s="35"/>
      <c r="C36" s="121"/>
      <c r="D36" s="121"/>
      <c r="E36" s="121"/>
      <c r="G36" s="89" t="s">
        <v>302</v>
      </c>
    </row>
    <row r="37" spans="1:8" x14ac:dyDescent="0.2">
      <c r="A37" s="108"/>
      <c r="B37" s="108"/>
      <c r="C37" s="33"/>
    </row>
    <row r="38" spans="1:8" ht="27.9" customHeight="1" x14ac:dyDescent="0.2">
      <c r="A38" s="30" t="s">
        <v>102</v>
      </c>
      <c r="B38" s="29" t="s">
        <v>101</v>
      </c>
      <c r="C38" s="120" t="s">
        <v>301</v>
      </c>
      <c r="D38" s="120" t="s">
        <v>300</v>
      </c>
      <c r="E38" s="120" t="s">
        <v>299</v>
      </c>
      <c r="F38" s="119" t="s">
        <v>298</v>
      </c>
      <c r="G38" s="119" t="s">
        <v>297</v>
      </c>
      <c r="H38" s="119" t="s">
        <v>296</v>
      </c>
    </row>
    <row r="39" spans="1:8" x14ac:dyDescent="0.2">
      <c r="A39" s="25" t="s">
        <v>8022</v>
      </c>
      <c r="B39" s="82" t="s">
        <v>8023</v>
      </c>
      <c r="C39" s="24">
        <v>-81593.17</v>
      </c>
      <c r="D39" s="83">
        <v>-87509.98</v>
      </c>
      <c r="E39" s="83">
        <f>+D39-C39</f>
        <v>-5916.8099999999977</v>
      </c>
      <c r="F39" s="82" t="s">
        <v>8015</v>
      </c>
      <c r="G39" s="82" t="s">
        <v>8024</v>
      </c>
      <c r="H39" s="497">
        <v>0.1</v>
      </c>
    </row>
    <row r="40" spans="1:8" x14ac:dyDescent="0.2">
      <c r="A40" s="25" t="s">
        <v>8025</v>
      </c>
      <c r="B40" s="82" t="s">
        <v>8026</v>
      </c>
      <c r="C40" s="24">
        <v>-203601.85</v>
      </c>
      <c r="D40" s="83">
        <v>-239131.01</v>
      </c>
      <c r="E40" s="83">
        <f>+D40-C40</f>
        <v>-35529.160000000003</v>
      </c>
      <c r="F40" s="82" t="s">
        <v>8015</v>
      </c>
      <c r="G40" s="82" t="s">
        <v>8024</v>
      </c>
      <c r="H40" s="497">
        <v>0.3</v>
      </c>
    </row>
    <row r="41" spans="1:8" x14ac:dyDescent="0.2">
      <c r="A41" s="25" t="s">
        <v>8027</v>
      </c>
      <c r="B41" s="82" t="s">
        <v>8028</v>
      </c>
      <c r="C41" s="24">
        <v>-90980.6</v>
      </c>
      <c r="D41" s="83">
        <v>-90980.6</v>
      </c>
      <c r="E41" s="83">
        <f>+D41-C41</f>
        <v>0</v>
      </c>
      <c r="F41" s="82" t="s">
        <v>8015</v>
      </c>
      <c r="G41" s="82" t="s">
        <v>8024</v>
      </c>
      <c r="H41" s="82"/>
    </row>
    <row r="42" spans="1:8" x14ac:dyDescent="0.2">
      <c r="A42" s="25" t="s">
        <v>8029</v>
      </c>
      <c r="B42" s="82" t="s">
        <v>8030</v>
      </c>
      <c r="C42" s="24">
        <v>-56291.96</v>
      </c>
      <c r="D42" s="83">
        <v>-63971.5</v>
      </c>
      <c r="E42" s="83">
        <f>+D42-C42</f>
        <v>-7679.5400000000009</v>
      </c>
      <c r="F42" s="82" t="s">
        <v>8015</v>
      </c>
      <c r="G42" s="82" t="s">
        <v>8024</v>
      </c>
      <c r="H42" s="497">
        <v>0.1</v>
      </c>
    </row>
    <row r="43" spans="1:8" x14ac:dyDescent="0.2">
      <c r="A43" s="25" t="s">
        <v>8031</v>
      </c>
      <c r="B43" s="82" t="s">
        <v>8032</v>
      </c>
      <c r="C43" s="24">
        <v>-617.41</v>
      </c>
      <c r="D43" s="83">
        <v>-705.08</v>
      </c>
      <c r="E43" s="83">
        <f>+D43-C43</f>
        <v>-87.670000000000073</v>
      </c>
      <c r="F43" s="82" t="s">
        <v>8015</v>
      </c>
      <c r="G43" s="82" t="s">
        <v>8024</v>
      </c>
      <c r="H43" s="497">
        <v>0.1</v>
      </c>
    </row>
    <row r="44" spans="1:8" x14ac:dyDescent="0.2">
      <c r="A44" s="81"/>
      <c r="B44" s="81" t="s">
        <v>304</v>
      </c>
      <c r="C44" s="51">
        <f>SUM(C39:C43)</f>
        <v>-433084.99</v>
      </c>
      <c r="D44" s="51">
        <f>SUM(D39:D43)</f>
        <v>-482298.17</v>
      </c>
      <c r="E44" s="51">
        <f>SUM(E39:E43)</f>
        <v>-49213.18</v>
      </c>
      <c r="F44" s="51"/>
      <c r="G44" s="51"/>
      <c r="H44" s="51"/>
    </row>
    <row r="47" spans="1:8" x14ac:dyDescent="0.2">
      <c r="A47" s="35" t="s">
        <v>303</v>
      </c>
      <c r="B47" s="35"/>
      <c r="C47" s="121"/>
      <c r="D47" s="121"/>
      <c r="E47" s="121"/>
      <c r="G47" s="89" t="s">
        <v>302</v>
      </c>
    </row>
    <row r="48" spans="1:8" x14ac:dyDescent="0.2">
      <c r="A48" s="108"/>
      <c r="B48" s="108"/>
      <c r="C48" s="33"/>
    </row>
    <row r="49" spans="1:8" ht="27.9" customHeight="1" x14ac:dyDescent="0.2">
      <c r="A49" s="30" t="s">
        <v>102</v>
      </c>
      <c r="B49" s="29" t="s">
        <v>101</v>
      </c>
      <c r="C49" s="120" t="s">
        <v>301</v>
      </c>
      <c r="D49" s="120" t="s">
        <v>300</v>
      </c>
      <c r="E49" s="120" t="s">
        <v>299</v>
      </c>
      <c r="F49" s="119" t="s">
        <v>298</v>
      </c>
      <c r="G49" s="119" t="s">
        <v>297</v>
      </c>
      <c r="H49" s="119" t="s">
        <v>296</v>
      </c>
    </row>
    <row r="50" spans="1:8" x14ac:dyDescent="0.2">
      <c r="A50" s="25"/>
      <c r="B50" s="1225" t="s">
        <v>13593</v>
      </c>
      <c r="C50" s="24"/>
      <c r="D50" s="83"/>
      <c r="E50" s="83"/>
      <c r="F50" s="82"/>
      <c r="G50" s="82"/>
      <c r="H50" s="82"/>
    </row>
    <row r="51" spans="1:8" x14ac:dyDescent="0.2">
      <c r="A51" s="81"/>
      <c r="B51" s="81" t="s">
        <v>295</v>
      </c>
      <c r="C51" s="51">
        <f>SUM(C50:C50)</f>
        <v>0</v>
      </c>
      <c r="D51" s="51">
        <f>SUM(D50:D50)</f>
        <v>0</v>
      </c>
      <c r="E51" s="51">
        <f>SUM(E50:E50)</f>
        <v>0</v>
      </c>
      <c r="F51" s="51"/>
      <c r="G51" s="51"/>
      <c r="H51" s="51"/>
    </row>
  </sheetData>
  <dataValidations count="8">
    <dataValidation allowBlank="1" showInputMessage="1" showErrorMessage="1" prompt="Criterio para la aplicación de depreciación: anual, mensual, trimestral, etc." sqref="F7 F14 F49 F31 F38 F24"/>
    <dataValidation allowBlank="1" showInputMessage="1" showErrorMessage="1" prompt="Diferencia entre el saldo final y el inicial presentados." sqref="E7 E14 E24 E31 E38 E49"/>
    <dataValidation allowBlank="1" showInputMessage="1" showErrorMessage="1" prompt="Corresponde al nombre o descripción de la cuenta de acuerdo al Plan de Cuentas emitido por el CONAC." sqref="B7 B14 B24 B31 B38 B49"/>
    <dataValidation allowBlank="1" showInputMessage="1" showErrorMessage="1" prompt="Indicar el método de depreciación." sqref="G24 G31 G38 G49"/>
    <dataValidation allowBlank="1" showInputMessage="1" showErrorMessage="1" prompt="Indicar la tasa de aplicación." sqref="H24 H31 H38 H49"/>
    <dataValidation allowBlank="1" showInputMessage="1" showErrorMessage="1" prompt="Corresponde al número de la cuenta de acuerdo al Plan de Cuentas emitido por el CONAC (DOF 23/12/2015)." sqref="A7 A14 A24 A31 A38 A49"/>
    <dataValidation allowBlank="1" showInputMessage="1" showErrorMessage="1" prompt="Saldo al 31 de diciembre del año anterior del ejercio que se presenta." sqref="C7 C14 C24 C31 C38 C49"/>
    <dataValidation allowBlank="1" showInputMessage="1" showErrorMessage="1" prompt="Importe final del periodo que corresponde la información financiera trimestral que se presenta." sqref="D7 D14 D24 D31 D38 D49"/>
  </dataValidations>
  <pageMargins left="0.7" right="0.7" top="0.75" bottom="0.75" header="0.3" footer="0.3"/>
  <pageSetup scale="54"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3">
    <pageSetUpPr fitToPage="1"/>
  </sheetPr>
  <dimension ref="A1:F25"/>
  <sheetViews>
    <sheetView zoomScaleNormal="100" zoomScaleSheetLayoutView="100" workbookViewId="0">
      <selection activeCell="B23" sqref="B23"/>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220" t="s">
        <v>396</v>
      </c>
    </row>
    <row r="6" spans="1:6" s="376"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v>125111</v>
      </c>
      <c r="B8" s="56" t="s">
        <v>392</v>
      </c>
      <c r="C8" s="24">
        <v>118320</v>
      </c>
      <c r="D8" s="136">
        <v>118320</v>
      </c>
      <c r="E8" s="136">
        <f>+D8-C8</f>
        <v>0</v>
      </c>
      <c r="F8" s="135" t="s">
        <v>7463</v>
      </c>
    </row>
    <row r="9" spans="1:6" x14ac:dyDescent="0.2">
      <c r="A9" s="56">
        <v>125911</v>
      </c>
      <c r="B9" s="56" t="s">
        <v>8033</v>
      </c>
      <c r="C9" s="24">
        <v>95281.24</v>
      </c>
      <c r="D9" s="136">
        <v>98610.44</v>
      </c>
      <c r="E9" s="136">
        <f>+D9-C9</f>
        <v>3329.1999999999971</v>
      </c>
      <c r="F9" s="135" t="s">
        <v>7463</v>
      </c>
    </row>
    <row r="10" spans="1:6" x14ac:dyDescent="0.2">
      <c r="A10" s="81"/>
      <c r="B10" s="81" t="s">
        <v>398</v>
      </c>
      <c r="C10" s="51">
        <f>SUM(C8:C9)</f>
        <v>213601.24</v>
      </c>
      <c r="D10" s="51">
        <f>SUM(D8:D9)</f>
        <v>216930.44</v>
      </c>
      <c r="E10" s="51">
        <f>SUM(E8:E9)</f>
        <v>3329.1999999999971</v>
      </c>
      <c r="F10" s="81"/>
    </row>
    <row r="11" spans="1:6" x14ac:dyDescent="0.2">
      <c r="A11" s="37"/>
      <c r="B11" s="37"/>
      <c r="C11" s="36"/>
      <c r="D11" s="36"/>
      <c r="E11" s="36"/>
      <c r="F11" s="37"/>
    </row>
    <row r="12" spans="1:6" x14ac:dyDescent="0.2">
      <c r="A12" s="37"/>
      <c r="B12" s="37"/>
      <c r="C12" s="36"/>
      <c r="D12" s="36"/>
      <c r="E12" s="36"/>
      <c r="F12" s="37"/>
    </row>
    <row r="13" spans="1:6" ht="11.25" customHeight="1" x14ac:dyDescent="0.2">
      <c r="A13" s="142" t="s">
        <v>397</v>
      </c>
      <c r="B13" s="141"/>
      <c r="C13" s="140"/>
      <c r="D13" s="140"/>
      <c r="E13" s="140"/>
      <c r="F13" s="220" t="s">
        <v>396</v>
      </c>
    </row>
    <row r="14" spans="1:6" x14ac:dyDescent="0.2">
      <c r="A14" s="359"/>
      <c r="B14" s="359"/>
      <c r="C14" s="115"/>
      <c r="D14" s="115"/>
      <c r="E14" s="115"/>
    </row>
    <row r="15" spans="1:6" ht="15" customHeight="1" x14ac:dyDescent="0.2">
      <c r="A15" s="30" t="s">
        <v>102</v>
      </c>
      <c r="B15" s="29" t="s">
        <v>101</v>
      </c>
      <c r="C15" s="120" t="s">
        <v>301</v>
      </c>
      <c r="D15" s="120" t="s">
        <v>300</v>
      </c>
      <c r="E15" s="120" t="s">
        <v>299</v>
      </c>
      <c r="F15" s="119" t="s">
        <v>298</v>
      </c>
    </row>
    <row r="16" spans="1:6" ht="11.25" customHeight="1" x14ac:dyDescent="0.2">
      <c r="A16" s="25" t="s">
        <v>8034</v>
      </c>
      <c r="B16" s="56" t="s">
        <v>8035</v>
      </c>
      <c r="C16" s="24">
        <v>-237554.58</v>
      </c>
      <c r="D16" s="24">
        <v>-295144.59999999998</v>
      </c>
      <c r="E16" s="24">
        <f>+D16-C16</f>
        <v>-57590.01999999999</v>
      </c>
      <c r="F16" s="135" t="s">
        <v>7463</v>
      </c>
    </row>
    <row r="17" spans="1:6" x14ac:dyDescent="0.2">
      <c r="A17" s="81"/>
      <c r="B17" s="81" t="s">
        <v>391</v>
      </c>
      <c r="C17" s="51">
        <f>SUM(C16:C16)</f>
        <v>-237554.58</v>
      </c>
      <c r="D17" s="51">
        <f>SUM(D16:D16)</f>
        <v>-295144.59999999998</v>
      </c>
      <c r="E17" s="51">
        <f>SUM(E16:E16)</f>
        <v>-57590.01999999999</v>
      </c>
      <c r="F17" s="81"/>
    </row>
    <row r="18" spans="1:6" x14ac:dyDescent="0.2">
      <c r="A18" s="37"/>
      <c r="B18" s="37"/>
      <c r="C18" s="36"/>
      <c r="D18" s="36"/>
      <c r="E18" s="36"/>
      <c r="F18" s="37"/>
    </row>
    <row r="19" spans="1:6" x14ac:dyDescent="0.2">
      <c r="A19" s="37"/>
      <c r="B19" s="37"/>
      <c r="C19" s="36"/>
      <c r="D19" s="36"/>
      <c r="E19" s="36"/>
      <c r="F19" s="37"/>
    </row>
    <row r="20" spans="1:6" ht="11.25" customHeight="1" x14ac:dyDescent="0.2">
      <c r="A20" s="139" t="s">
        <v>390</v>
      </c>
      <c r="B20" s="138"/>
      <c r="C20" s="137"/>
      <c r="D20" s="137"/>
      <c r="E20" s="121"/>
      <c r="F20" s="89" t="s">
        <v>389</v>
      </c>
    </row>
    <row r="21" spans="1:6" x14ac:dyDescent="0.2">
      <c r="A21" s="108"/>
      <c r="B21" s="108"/>
      <c r="C21" s="33"/>
    </row>
    <row r="22" spans="1:6" ht="15" customHeight="1" x14ac:dyDescent="0.2">
      <c r="A22" s="30" t="s">
        <v>102</v>
      </c>
      <c r="B22" s="29" t="s">
        <v>101</v>
      </c>
      <c r="C22" s="120" t="s">
        <v>301</v>
      </c>
      <c r="D22" s="120" t="s">
        <v>300</v>
      </c>
      <c r="E22" s="120" t="s">
        <v>299</v>
      </c>
      <c r="F22" s="119" t="s">
        <v>298</v>
      </c>
    </row>
    <row r="23" spans="1:6" x14ac:dyDescent="0.2">
      <c r="A23" s="56"/>
      <c r="B23" s="1225" t="s">
        <v>13593</v>
      </c>
      <c r="C23" s="24"/>
      <c r="D23" s="136"/>
      <c r="E23" s="136"/>
      <c r="F23" s="135"/>
    </row>
    <row r="24" spans="1:6" x14ac:dyDescent="0.2">
      <c r="A24" s="134"/>
      <c r="B24" s="134" t="s">
        <v>388</v>
      </c>
      <c r="C24" s="133">
        <f>SUM(C23:C23)</f>
        <v>0</v>
      </c>
      <c r="D24" s="133">
        <f>SUM(D23:D23)</f>
        <v>0</v>
      </c>
      <c r="E24" s="133">
        <f>SUM(E23:E23)</f>
        <v>0</v>
      </c>
      <c r="F24" s="133"/>
    </row>
    <row r="25" spans="1:6" x14ac:dyDescent="0.2">
      <c r="A25" s="132"/>
      <c r="B25" s="130"/>
      <c r="C25" s="131"/>
      <c r="D25" s="131"/>
      <c r="E25" s="131"/>
      <c r="F25" s="130"/>
    </row>
  </sheetData>
  <dataValidations count="6">
    <dataValidation allowBlank="1" showInputMessage="1" showErrorMessage="1" prompt="Corresponde al nombre o descripción de la cuenta de acuerdo al Plan de Cuentas emitido por el CONAC." sqref="B7 B22 B15"/>
    <dataValidation allowBlank="1" showInputMessage="1" showErrorMessage="1" prompt="Diferencia entre el saldo final y el inicial presentados." sqref="E7 E22 E15"/>
    <dataValidation allowBlank="1" showInputMessage="1" showErrorMessage="1" prompt="Indicar el medio como se está amortizando el intangible, por tiempo, por uso." sqref="F7 F22 F15"/>
    <dataValidation allowBlank="1" showInputMessage="1" showErrorMessage="1" prompt="Corresponde al número de la cuenta de acuerdo al Plan de Cuentas emitido por el CONAC (DOF 23/12/2015)." sqref="A7 A15 A22"/>
    <dataValidation allowBlank="1" showInputMessage="1" showErrorMessage="1" prompt="Saldo al 31 de diciembre del año anterior del ejercio que se presenta." sqref="C7 C15 C22"/>
    <dataValidation allowBlank="1" showInputMessage="1" showErrorMessage="1" prompt="Importe final del periodo que corresponde la información financiera trimestral que se presenta." sqref="D7 D15 D22"/>
  </dataValidations>
  <pageMargins left="0.70866141732283472" right="0.70866141732283472" top="0.74803149606299213" bottom="0.74803149606299213" header="0.31496062992125984" footer="0.31496062992125984"/>
  <pageSetup scale="63"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4"/>
  <dimension ref="A1:Q8"/>
  <sheetViews>
    <sheetView topLeftCell="A3" zoomScaleNormal="100" zoomScaleSheetLayoutView="100" workbookViewId="0">
      <selection activeCell="A29" sqref="A29"/>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66" t="s">
        <v>8036</v>
      </c>
      <c r="B8" s="1366"/>
      <c r="C8" s="1366"/>
      <c r="D8" s="1366"/>
      <c r="E8" s="1366"/>
      <c r="F8" s="1366"/>
      <c r="G8" s="1366"/>
      <c r="H8" s="1366"/>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5">
    <pageSetUpPr fitToPage="1"/>
  </sheetPr>
  <dimension ref="A1:D16"/>
  <sheetViews>
    <sheetView zoomScaleNormal="100" zoomScaleSheetLayoutView="100" workbookViewId="0">
      <selection activeCell="A15" sqref="A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84"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6"/>
  <dimension ref="A1:H18"/>
  <sheetViews>
    <sheetView topLeftCell="A2" zoomScaleNormal="100" zoomScaleSheetLayoutView="100" workbookViewId="0">
      <selection activeCell="B17" sqref="B17"/>
    </sheetView>
  </sheetViews>
  <sheetFormatPr baseColWidth="10" defaultColWidth="13.6640625" defaultRowHeight="10.199999999999999" x14ac:dyDescent="0.2"/>
  <cols>
    <col min="1" max="1" width="20.6640625" style="375" customWidth="1"/>
    <col min="2" max="2" width="50.6640625" style="375" customWidth="1"/>
    <col min="3" max="7" width="17.6640625" style="31" customWidth="1"/>
    <col min="8" max="8" width="17.6640625" style="375"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27" t="s">
        <v>100</v>
      </c>
      <c r="D7" s="86" t="s">
        <v>231</v>
      </c>
      <c r="E7" s="86" t="s">
        <v>230</v>
      </c>
      <c r="F7" s="86" t="s">
        <v>229</v>
      </c>
      <c r="G7" s="85" t="s">
        <v>228</v>
      </c>
      <c r="H7" s="29" t="s">
        <v>227</v>
      </c>
    </row>
    <row r="8" spans="1:8" x14ac:dyDescent="0.2">
      <c r="A8" s="25" t="s">
        <v>8037</v>
      </c>
      <c r="B8" s="25" t="s">
        <v>3771</v>
      </c>
      <c r="C8" s="24">
        <v>0</v>
      </c>
      <c r="D8" s="24"/>
      <c r="E8" s="24"/>
      <c r="F8" s="24"/>
      <c r="G8" s="24"/>
      <c r="H8" s="159"/>
    </row>
    <row r="9" spans="1:8" x14ac:dyDescent="0.2">
      <c r="A9" s="25" t="s">
        <v>8038</v>
      </c>
      <c r="B9" s="25" t="s">
        <v>8039</v>
      </c>
      <c r="C9" s="24">
        <v>64685.62</v>
      </c>
      <c r="D9" s="24"/>
      <c r="E9" s="24"/>
      <c r="F9" s="24"/>
      <c r="G9" s="24"/>
      <c r="H9" s="159"/>
    </row>
    <row r="10" spans="1:8" x14ac:dyDescent="0.2">
      <c r="A10" s="25" t="s">
        <v>8040</v>
      </c>
      <c r="B10" s="25" t="s">
        <v>8041</v>
      </c>
      <c r="C10" s="24">
        <v>23758.9</v>
      </c>
      <c r="D10" s="24"/>
      <c r="E10" s="24"/>
      <c r="F10" s="24"/>
      <c r="G10" s="24"/>
      <c r="H10" s="159"/>
    </row>
    <row r="11" spans="1:8" x14ac:dyDescent="0.2">
      <c r="A11" s="158"/>
      <c r="B11" s="158" t="s">
        <v>413</v>
      </c>
      <c r="C11" s="157">
        <f>SUM(C8:C10)</f>
        <v>88444.52</v>
      </c>
      <c r="D11" s="157">
        <f>SUM(D8:D10)</f>
        <v>0</v>
      </c>
      <c r="E11" s="157">
        <f>SUM(E8:E10)</f>
        <v>0</v>
      </c>
      <c r="F11" s="157">
        <f>SUM(F8:F10)</f>
        <v>0</v>
      </c>
      <c r="G11" s="157">
        <f>SUM(G8:G10)</f>
        <v>0</v>
      </c>
      <c r="H11" s="157"/>
    </row>
    <row r="14" spans="1:8" x14ac:dyDescent="0.2">
      <c r="A14" s="35" t="s">
        <v>412</v>
      </c>
      <c r="B14" s="220"/>
      <c r="C14" s="161"/>
      <c r="D14" s="161"/>
      <c r="E14" s="161"/>
      <c r="F14" s="161"/>
      <c r="G14" s="161"/>
      <c r="H14" s="160" t="s">
        <v>411</v>
      </c>
    </row>
    <row r="15" spans="1:8" x14ac:dyDescent="0.2">
      <c r="A15" s="359"/>
    </row>
    <row r="16" spans="1:8" ht="15" customHeight="1" x14ac:dyDescent="0.2">
      <c r="A16" s="30" t="s">
        <v>102</v>
      </c>
      <c r="B16" s="29" t="s">
        <v>101</v>
      </c>
      <c r="C16" s="27" t="s">
        <v>100</v>
      </c>
      <c r="D16" s="86" t="s">
        <v>231</v>
      </c>
      <c r="E16" s="86" t="s">
        <v>230</v>
      </c>
      <c r="F16" s="86" t="s">
        <v>229</v>
      </c>
      <c r="G16" s="85" t="s">
        <v>228</v>
      </c>
      <c r="H16" s="29" t="s">
        <v>227</v>
      </c>
    </row>
    <row r="17" spans="1:8" x14ac:dyDescent="0.2">
      <c r="A17" s="25"/>
      <c r="B17" s="1225" t="s">
        <v>13593</v>
      </c>
      <c r="C17" s="24"/>
      <c r="D17" s="24"/>
      <c r="E17" s="24"/>
      <c r="F17" s="24"/>
      <c r="G17" s="24"/>
      <c r="H17" s="159"/>
    </row>
    <row r="18" spans="1:8" x14ac:dyDescent="0.2">
      <c r="A18" s="158"/>
      <c r="B18" s="158" t="s">
        <v>410</v>
      </c>
      <c r="C18" s="157">
        <f>SUM(C17:C17)</f>
        <v>0</v>
      </c>
      <c r="D18" s="157">
        <f>SUM(D17:D17)</f>
        <v>0</v>
      </c>
      <c r="E18" s="157">
        <f>SUM(E17:E17)</f>
        <v>0</v>
      </c>
      <c r="F18" s="157">
        <f>SUM(F17:F17)</f>
        <v>0</v>
      </c>
      <c r="G18" s="157">
        <f>SUM(G17:G17)</f>
        <v>0</v>
      </c>
      <c r="H18" s="157"/>
    </row>
  </sheetData>
  <dataValidations count="8">
    <dataValidation allowBlank="1" showInputMessage="1" showErrorMessage="1" prompt="Corresponde al nombre o descripción de la cuenta de acuerdo al Plan de Cuentas emitido por el CONAC." sqref="B7 B16"/>
    <dataValidation allowBlank="1" showInputMessage="1" showErrorMessage="1" prompt="Importe de la cuentas por cobrar con fecha de vencimiento de 1 a 90 días." sqref="D7 D16"/>
    <dataValidation allowBlank="1" showInputMessage="1" showErrorMessage="1" prompt="Importe de la cuentas por cobrar con fecha de vencimiento de 91 a 180 días." sqref="E7 E16"/>
    <dataValidation allowBlank="1" showInputMessage="1" showErrorMessage="1" prompt="Importe de la cuentas por cobrar con fecha de vencimiento de 181 a 365 días." sqref="F7 F16"/>
    <dataValidation allowBlank="1" showInputMessage="1" showErrorMessage="1" prompt="Importe de la cuentas por cobrar con vencimiento mayor a 365 días." sqref="G7 G16"/>
    <dataValidation allowBlank="1" showInputMessage="1" showErrorMessage="1" prompt="Informar sobre la factibilidad de pago." sqref="H7 H16"/>
    <dataValidation allowBlank="1" showInputMessage="1" showErrorMessage="1" prompt="Corresponde al número de la cuenta de acuerdo al Plan de Cuentas emitido por el CONAC (DOF 23/12/2015)." sqref="A7 A16"/>
    <dataValidation allowBlank="1" showInputMessage="1" showErrorMessage="1" prompt="Saldo final de la Información Financiera Trimestral que se presenta (trimestral: 1er, 2do, 3ro. o 4to.)." sqref="C7 C16"/>
  </dataValidations>
  <pageMargins left="0.7" right="0.7" top="0.75" bottom="0.75" header="0.3" footer="0.3"/>
  <pageSetup scale="55"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7"/>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9">
    <pageSetUpPr fitToPage="1"/>
  </sheetPr>
  <dimension ref="A1:AB15"/>
  <sheetViews>
    <sheetView topLeftCell="A2"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568</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1" orientation="landscape"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0"/>
  <dimension ref="A1:D35"/>
  <sheetViews>
    <sheetView zoomScaleNormal="100" zoomScaleSheetLayoutView="100" workbookViewId="0">
      <selection activeCell="B17" sqref="B17"/>
    </sheetView>
  </sheetViews>
  <sheetFormatPr baseColWidth="10" defaultColWidth="12.44140625" defaultRowHeight="10.199999999999999" x14ac:dyDescent="0.2"/>
  <cols>
    <col min="1" max="1" width="19.6640625" style="375" customWidth="1"/>
    <col min="2" max="2" width="50.6640625" style="375" customWidth="1"/>
    <col min="3" max="4" width="17.6640625" style="47" customWidth="1"/>
    <col min="5" max="16384" width="12.44140625" style="375"/>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220"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t="s">
        <v>8042</v>
      </c>
      <c r="B8" s="44" t="s">
        <v>8043</v>
      </c>
      <c r="C8" s="42">
        <v>5984</v>
      </c>
      <c r="D8" s="24"/>
    </row>
    <row r="9" spans="1:4" s="376" customFormat="1" x14ac:dyDescent="0.2">
      <c r="A9" s="63"/>
      <c r="B9" s="63" t="s">
        <v>598</v>
      </c>
      <c r="C9" s="39">
        <f>SUM(C8:C8)</f>
        <v>5984</v>
      </c>
      <c r="D9" s="51"/>
    </row>
    <row r="10" spans="1:4" s="376" customFormat="1" x14ac:dyDescent="0.2">
      <c r="A10" s="126"/>
      <c r="B10" s="126"/>
      <c r="C10" s="18"/>
      <c r="D10" s="18"/>
    </row>
    <row r="11" spans="1:4" s="376" customFormat="1" x14ac:dyDescent="0.2">
      <c r="A11" s="126"/>
      <c r="B11" s="126"/>
      <c r="C11" s="18"/>
      <c r="D11" s="18"/>
    </row>
    <row r="12" spans="1:4" x14ac:dyDescent="0.2">
      <c r="A12" s="37"/>
      <c r="B12" s="37"/>
      <c r="C12" s="224"/>
      <c r="D12" s="224"/>
    </row>
    <row r="13" spans="1:4" ht="21.75" customHeight="1" x14ac:dyDescent="0.2">
      <c r="A13" s="143" t="s">
        <v>597</v>
      </c>
      <c r="B13" s="143"/>
      <c r="C13" s="228"/>
      <c r="D13" s="220" t="s">
        <v>596</v>
      </c>
    </row>
    <row r="14" spans="1:4" x14ac:dyDescent="0.2">
      <c r="A14" s="149"/>
      <c r="B14" s="149"/>
      <c r="C14" s="150"/>
      <c r="D14" s="227"/>
    </row>
    <row r="15" spans="1:4" ht="15" customHeight="1" x14ac:dyDescent="0.2">
      <c r="A15" s="30" t="s">
        <v>102</v>
      </c>
      <c r="B15" s="29" t="s">
        <v>101</v>
      </c>
      <c r="C15" s="27" t="s">
        <v>100</v>
      </c>
      <c r="D15" s="27" t="s">
        <v>227</v>
      </c>
    </row>
    <row r="16" spans="1:4" x14ac:dyDescent="0.2">
      <c r="A16" s="44" t="s">
        <v>8044</v>
      </c>
      <c r="B16" s="44" t="s">
        <v>5401</v>
      </c>
      <c r="C16" s="42">
        <v>3058568.28</v>
      </c>
      <c r="D16" s="24"/>
    </row>
    <row r="17" spans="1:4" x14ac:dyDescent="0.2">
      <c r="A17" s="44" t="s">
        <v>8045</v>
      </c>
      <c r="B17" s="44" t="s">
        <v>8046</v>
      </c>
      <c r="C17" s="42">
        <v>0</v>
      </c>
      <c r="D17" s="24"/>
    </row>
    <row r="18" spans="1:4" x14ac:dyDescent="0.2">
      <c r="A18" s="63"/>
      <c r="B18" s="63" t="s">
        <v>569</v>
      </c>
      <c r="C18" s="39">
        <f>SUM(C16:C17)</f>
        <v>3058568.28</v>
      </c>
      <c r="D18" s="51"/>
    </row>
    <row r="19" spans="1:4" x14ac:dyDescent="0.2">
      <c r="A19" s="37"/>
      <c r="B19" s="37"/>
      <c r="C19" s="224"/>
      <c r="D19" s="224"/>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35" spans="1:4" x14ac:dyDescent="0.2">
      <c r="A35" s="37"/>
      <c r="B35" s="37"/>
      <c r="C35" s="224"/>
      <c r="D35" s="224"/>
    </row>
  </sheetData>
  <dataValidations count="4">
    <dataValidation allowBlank="1" showInputMessage="1" showErrorMessage="1" prompt="Características cualitativas significativas que les impacten financieramente." sqref="D7 D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s>
  <pageMargins left="0.70866141732283472" right="0.70866141732283472" top="0.98425196850393704" bottom="0.98425196850393704" header="0.31496062992125984" footer="0.31496062992125984"/>
  <pageSetup scale="78"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1">
    <pageSetUpPr fitToPage="1"/>
  </sheetPr>
  <dimension ref="A1:E9"/>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5" width="17.6640625" style="375" customWidth="1"/>
    <col min="6" max="6" width="11.44140625" style="375" customWidth="1"/>
    <col min="7" max="16384" width="11.44140625" style="375"/>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220"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8047</v>
      </c>
      <c r="B8" s="234" t="s">
        <v>8048</v>
      </c>
      <c r="C8" s="233">
        <v>48714.94</v>
      </c>
      <c r="D8" s="232" t="s">
        <v>6583</v>
      </c>
      <c r="E8" s="232"/>
    </row>
    <row r="9" spans="1:5" x14ac:dyDescent="0.2">
      <c r="A9" s="231"/>
      <c r="B9" s="63" t="s">
        <v>710</v>
      </c>
      <c r="C9" s="21">
        <f>SUM(C8:C8)</f>
        <v>48714.94</v>
      </c>
      <c r="D9" s="230"/>
      <c r="E9"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2"/>
  <dimension ref="A1:H57"/>
  <sheetViews>
    <sheetView topLeftCell="A41" zoomScaleNormal="100" zoomScaleSheetLayoutView="100" workbookViewId="0">
      <selection activeCell="B53" sqref="B53"/>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x14ac:dyDescent="0.2">
      <c r="A8" s="44" t="s">
        <v>8049</v>
      </c>
      <c r="B8" s="44" t="s">
        <v>3400</v>
      </c>
      <c r="C8" s="64">
        <v>1201146.45</v>
      </c>
      <c r="D8" s="520">
        <f>+C8/C56</f>
        <v>0.44891695469998372</v>
      </c>
      <c r="E8" s="245"/>
    </row>
    <row r="9" spans="1:8" x14ac:dyDescent="0.2">
      <c r="A9" s="44" t="s">
        <v>8050</v>
      </c>
      <c r="B9" s="44" t="s">
        <v>1004</v>
      </c>
      <c r="C9" s="64">
        <v>27272.36</v>
      </c>
      <c r="D9" s="246">
        <f>+C9/C56</f>
        <v>1.0192782735761862E-2</v>
      </c>
      <c r="E9" s="245"/>
    </row>
    <row r="10" spans="1:8" x14ac:dyDescent="0.2">
      <c r="A10" s="44" t="s">
        <v>8051</v>
      </c>
      <c r="B10" s="44" t="s">
        <v>1002</v>
      </c>
      <c r="C10" s="64">
        <v>21895.42</v>
      </c>
      <c r="D10" s="246">
        <f>+C10/C56</f>
        <v>8.1832030293034781E-3</v>
      </c>
      <c r="E10" s="245"/>
    </row>
    <row r="11" spans="1:8" x14ac:dyDescent="0.2">
      <c r="A11" s="44" t="s">
        <v>8052</v>
      </c>
      <c r="B11" s="44" t="s">
        <v>8053</v>
      </c>
      <c r="C11" s="64">
        <v>134749.9</v>
      </c>
      <c r="D11" s="246">
        <f>+C11/C56</f>
        <v>5.036148152802461E-2</v>
      </c>
      <c r="E11" s="245"/>
    </row>
    <row r="12" spans="1:8" x14ac:dyDescent="0.2">
      <c r="A12" s="44" t="s">
        <v>8054</v>
      </c>
      <c r="B12" s="44" t="s">
        <v>2146</v>
      </c>
      <c r="C12" s="64">
        <v>114554.91</v>
      </c>
      <c r="D12" s="246">
        <f>+C12/C56</f>
        <v>4.2813797887119191E-2</v>
      </c>
      <c r="E12" s="245"/>
    </row>
    <row r="13" spans="1:8" x14ac:dyDescent="0.2">
      <c r="A13" s="44" t="s">
        <v>8055</v>
      </c>
      <c r="B13" s="44" t="s">
        <v>476</v>
      </c>
      <c r="C13" s="64">
        <v>73204.72</v>
      </c>
      <c r="D13" s="246">
        <f>+C13/C56</f>
        <v>2.7359561335809631E-2</v>
      </c>
      <c r="E13" s="245"/>
    </row>
    <row r="14" spans="1:8" x14ac:dyDescent="0.2">
      <c r="A14" s="44" t="s">
        <v>8056</v>
      </c>
      <c r="B14" s="44" t="s">
        <v>3761</v>
      </c>
      <c r="C14" s="64">
        <v>91871.84</v>
      </c>
      <c r="D14" s="246">
        <f>+C14/C56</f>
        <v>3.433621823174364E-2</v>
      </c>
      <c r="E14" s="245"/>
    </row>
    <row r="15" spans="1:8" x14ac:dyDescent="0.2">
      <c r="A15" s="44" t="s">
        <v>8057</v>
      </c>
      <c r="B15" s="44" t="s">
        <v>8058</v>
      </c>
      <c r="C15" s="64">
        <v>13837.61</v>
      </c>
      <c r="D15" s="246">
        <f>+C15/C56</f>
        <v>5.1716738966560176E-3</v>
      </c>
      <c r="E15" s="245"/>
    </row>
    <row r="16" spans="1:8" x14ac:dyDescent="0.2">
      <c r="A16" s="44" t="s">
        <v>8059</v>
      </c>
      <c r="B16" s="44" t="s">
        <v>3928</v>
      </c>
      <c r="C16" s="64">
        <v>118721.88</v>
      </c>
      <c r="D16" s="246">
        <f>+C16/C56</f>
        <v>4.437116292177104E-2</v>
      </c>
      <c r="E16" s="245"/>
    </row>
    <row r="17" spans="1:5" x14ac:dyDescent="0.2">
      <c r="A17" s="44" t="s">
        <v>8060</v>
      </c>
      <c r="B17" s="44" t="s">
        <v>8061</v>
      </c>
      <c r="C17" s="64">
        <v>13434.75</v>
      </c>
      <c r="D17" s="246">
        <f>+C17/C56</f>
        <v>5.0211088391058445E-3</v>
      </c>
      <c r="E17" s="245"/>
    </row>
    <row r="18" spans="1:5" x14ac:dyDescent="0.2">
      <c r="A18" s="44" t="s">
        <v>8062</v>
      </c>
      <c r="B18" s="44" t="s">
        <v>8063</v>
      </c>
      <c r="C18" s="64">
        <v>13434.75</v>
      </c>
      <c r="D18" s="246">
        <f>+C18/C56</f>
        <v>5.0211088391058445E-3</v>
      </c>
      <c r="E18" s="245"/>
    </row>
    <row r="19" spans="1:5" x14ac:dyDescent="0.2">
      <c r="A19" s="44" t="s">
        <v>8064</v>
      </c>
      <c r="B19" s="44" t="s">
        <v>8065</v>
      </c>
      <c r="C19" s="64">
        <v>37590.03</v>
      </c>
      <c r="D19" s="246">
        <f>+C19/C56</f>
        <v>1.4048912848787948E-2</v>
      </c>
      <c r="E19" s="245"/>
    </row>
    <row r="20" spans="1:5" x14ac:dyDescent="0.2">
      <c r="A20" s="44" t="s">
        <v>8066</v>
      </c>
      <c r="B20" s="44" t="s">
        <v>8067</v>
      </c>
      <c r="C20" s="64">
        <v>6927.38</v>
      </c>
      <c r="D20" s="246">
        <f>+C20/C56</f>
        <v>2.5890417722581401E-3</v>
      </c>
      <c r="E20" s="245"/>
    </row>
    <row r="21" spans="1:5" x14ac:dyDescent="0.2">
      <c r="A21" s="44" t="s">
        <v>8068</v>
      </c>
      <c r="B21" s="44" t="s">
        <v>8069</v>
      </c>
      <c r="C21" s="64">
        <v>0</v>
      </c>
      <c r="D21" s="246">
        <f>+C21/C56</f>
        <v>0</v>
      </c>
      <c r="E21" s="245"/>
    </row>
    <row r="22" spans="1:5" x14ac:dyDescent="0.2">
      <c r="A22" s="44" t="s">
        <v>8070</v>
      </c>
      <c r="B22" s="44" t="s">
        <v>8071</v>
      </c>
      <c r="C22" s="64">
        <v>78622.899999999994</v>
      </c>
      <c r="D22" s="246">
        <f>+C22/C56</f>
        <v>2.9384554096364646E-2</v>
      </c>
      <c r="E22" s="245"/>
    </row>
    <row r="23" spans="1:5" x14ac:dyDescent="0.2">
      <c r="A23" s="44" t="s">
        <v>8072</v>
      </c>
      <c r="B23" s="44" t="s">
        <v>8073</v>
      </c>
      <c r="C23" s="64">
        <v>2615.2800000000002</v>
      </c>
      <c r="D23" s="246">
        <f>+C23/C56</f>
        <v>9.7743579335207091E-4</v>
      </c>
      <c r="E23" s="245"/>
    </row>
    <row r="24" spans="1:5" x14ac:dyDescent="0.2">
      <c r="A24" s="44" t="s">
        <v>8074</v>
      </c>
      <c r="B24" s="44" t="s">
        <v>8075</v>
      </c>
      <c r="C24" s="64">
        <v>576.88</v>
      </c>
      <c r="D24" s="246">
        <f>+C24/C56</f>
        <v>2.1560336196083885E-4</v>
      </c>
      <c r="E24" s="245"/>
    </row>
    <row r="25" spans="1:5" x14ac:dyDescent="0.2">
      <c r="A25" s="44" t="s">
        <v>8076</v>
      </c>
      <c r="B25" s="44" t="s">
        <v>8077</v>
      </c>
      <c r="C25" s="64">
        <v>1200.5999999999999</v>
      </c>
      <c r="D25" s="246">
        <f>+C25/C56</f>
        <v>4.4871272425839537E-4</v>
      </c>
      <c r="E25" s="245"/>
    </row>
    <row r="26" spans="1:5" x14ac:dyDescent="0.2">
      <c r="A26" s="44" t="s">
        <v>8078</v>
      </c>
      <c r="B26" s="44" t="s">
        <v>8079</v>
      </c>
      <c r="C26" s="64">
        <v>1075</v>
      </c>
      <c r="D26" s="246">
        <f>+C26/C56</f>
        <v>4.0177093001647098E-4</v>
      </c>
      <c r="E26" s="245"/>
    </row>
    <row r="27" spans="1:5" x14ac:dyDescent="0.2">
      <c r="A27" s="44" t="s">
        <v>8080</v>
      </c>
      <c r="B27" s="44" t="s">
        <v>8081</v>
      </c>
      <c r="C27" s="64">
        <v>779.31</v>
      </c>
      <c r="D27" s="246">
        <f>+C27/C56</f>
        <v>2.9125963113594042E-4</v>
      </c>
      <c r="E27" s="245"/>
    </row>
    <row r="28" spans="1:5" x14ac:dyDescent="0.2">
      <c r="A28" s="44" t="s">
        <v>8082</v>
      </c>
      <c r="B28" s="44" t="s">
        <v>8083</v>
      </c>
      <c r="C28" s="64">
        <v>7694.87</v>
      </c>
      <c r="D28" s="246">
        <f>+C28/C56</f>
        <v>2.8758837918658993E-3</v>
      </c>
      <c r="E28" s="245"/>
    </row>
    <row r="29" spans="1:5" x14ac:dyDescent="0.2">
      <c r="A29" s="44" t="s">
        <v>8084</v>
      </c>
      <c r="B29" s="44" t="s">
        <v>8085</v>
      </c>
      <c r="C29" s="64">
        <v>357</v>
      </c>
      <c r="D29" s="246">
        <f>+C29/C56</f>
        <v>1.3342532280546989E-4</v>
      </c>
      <c r="E29" s="245"/>
    </row>
    <row r="30" spans="1:5" x14ac:dyDescent="0.2">
      <c r="A30" s="44" t="s">
        <v>8086</v>
      </c>
      <c r="B30" s="44" t="s">
        <v>8087</v>
      </c>
      <c r="C30" s="64">
        <v>0</v>
      </c>
      <c r="D30" s="246">
        <f>+C30/C56</f>
        <v>0</v>
      </c>
      <c r="E30" s="245"/>
    </row>
    <row r="31" spans="1:5" x14ac:dyDescent="0.2">
      <c r="A31" s="44" t="s">
        <v>8088</v>
      </c>
      <c r="B31" s="44" t="s">
        <v>3304</v>
      </c>
      <c r="C31" s="64">
        <v>78740</v>
      </c>
      <c r="D31" s="246">
        <f>+C31/C56</f>
        <v>2.9428319097206442E-2</v>
      </c>
      <c r="E31" s="245"/>
    </row>
    <row r="32" spans="1:5" x14ac:dyDescent="0.2">
      <c r="A32" s="44" t="s">
        <v>8089</v>
      </c>
      <c r="B32" s="44" t="s">
        <v>888</v>
      </c>
      <c r="C32" s="64">
        <v>1237</v>
      </c>
      <c r="D32" s="246">
        <f>+C32/C56</f>
        <v>4.6231687481895311E-4</v>
      </c>
      <c r="E32" s="245"/>
    </row>
    <row r="33" spans="1:5" x14ac:dyDescent="0.2">
      <c r="A33" s="44" t="s">
        <v>8090</v>
      </c>
      <c r="B33" s="44" t="s">
        <v>8091</v>
      </c>
      <c r="C33" s="64">
        <v>20815</v>
      </c>
      <c r="D33" s="246">
        <f>+C33/C56</f>
        <v>7.7794064263189237E-3</v>
      </c>
      <c r="E33" s="245"/>
    </row>
    <row r="34" spans="1:5" x14ac:dyDescent="0.2">
      <c r="A34" s="44" t="s">
        <v>8092</v>
      </c>
      <c r="B34" s="44" t="s">
        <v>8093</v>
      </c>
      <c r="C34" s="64">
        <v>44606.87</v>
      </c>
      <c r="D34" s="246">
        <f>+C34/C56</f>
        <v>1.6671389437231461E-2</v>
      </c>
      <c r="E34" s="245"/>
    </row>
    <row r="35" spans="1:5" x14ac:dyDescent="0.2">
      <c r="A35" s="44" t="s">
        <v>8094</v>
      </c>
      <c r="B35" s="44" t="s">
        <v>8095</v>
      </c>
      <c r="C35" s="64">
        <v>185</v>
      </c>
      <c r="D35" s="246">
        <f>+C35/C56</f>
        <v>6.9141974002834544E-5</v>
      </c>
      <c r="E35" s="245"/>
    </row>
    <row r="36" spans="1:5" x14ac:dyDescent="0.2">
      <c r="A36" s="44" t="s">
        <v>8096</v>
      </c>
      <c r="B36" s="44" t="s">
        <v>8097</v>
      </c>
      <c r="C36" s="64">
        <v>80261.600000000006</v>
      </c>
      <c r="D36" s="246">
        <f>+C36/C56</f>
        <v>2.9997002489869758E-2</v>
      </c>
      <c r="E36" s="245"/>
    </row>
    <row r="37" spans="1:5" x14ac:dyDescent="0.2">
      <c r="A37" s="44" t="s">
        <v>8098</v>
      </c>
      <c r="B37" s="44" t="s">
        <v>858</v>
      </c>
      <c r="C37" s="64">
        <v>62868.35</v>
      </c>
      <c r="D37" s="246">
        <f>+C37/C56</f>
        <v>2.3496442277303256E-2</v>
      </c>
      <c r="E37" s="245"/>
    </row>
    <row r="38" spans="1:5" x14ac:dyDescent="0.2">
      <c r="A38" s="44" t="s">
        <v>8099</v>
      </c>
      <c r="B38" s="44" t="s">
        <v>8100</v>
      </c>
      <c r="C38" s="64">
        <v>3041.96</v>
      </c>
      <c r="D38" s="246">
        <f>+C38/C56</f>
        <v>1.1369033472306085E-3</v>
      </c>
      <c r="E38" s="245"/>
    </row>
    <row r="39" spans="1:5" x14ac:dyDescent="0.2">
      <c r="A39" s="44" t="s">
        <v>8101</v>
      </c>
      <c r="B39" s="44" t="s">
        <v>8102</v>
      </c>
      <c r="C39" s="64">
        <v>1625.74</v>
      </c>
      <c r="D39" s="246">
        <f>+C39/C56</f>
        <v>6.0760471792090933E-4</v>
      </c>
      <c r="E39" s="245"/>
    </row>
    <row r="40" spans="1:5" x14ac:dyDescent="0.2">
      <c r="A40" s="44" t="s">
        <v>8103</v>
      </c>
      <c r="B40" s="44" t="s">
        <v>8104</v>
      </c>
      <c r="C40" s="64">
        <v>64419.35</v>
      </c>
      <c r="D40" s="246">
        <f>+C40/C56</f>
        <v>2.407611363772702E-2</v>
      </c>
      <c r="E40" s="245"/>
    </row>
    <row r="41" spans="1:5" x14ac:dyDescent="0.2">
      <c r="A41" s="44" t="s">
        <v>8105</v>
      </c>
      <c r="B41" s="44" t="s">
        <v>8106</v>
      </c>
      <c r="C41" s="64">
        <v>3190</v>
      </c>
      <c r="D41" s="246">
        <f>+C41/C56</f>
        <v>1.1922318760488766E-3</v>
      </c>
      <c r="E41" s="245"/>
    </row>
    <row r="42" spans="1:5" x14ac:dyDescent="0.2">
      <c r="A42" s="44" t="s">
        <v>8107</v>
      </c>
      <c r="B42" s="44" t="s">
        <v>8108</v>
      </c>
      <c r="C42" s="64">
        <v>39600</v>
      </c>
      <c r="D42" s="246">
        <f>+C42/C56</f>
        <v>1.4800119840606744E-2</v>
      </c>
      <c r="E42" s="245"/>
    </row>
    <row r="43" spans="1:5" x14ac:dyDescent="0.2">
      <c r="A43" s="44" t="s">
        <v>8109</v>
      </c>
      <c r="B43" s="44" t="s">
        <v>8110</v>
      </c>
      <c r="C43" s="64">
        <v>80414.5</v>
      </c>
      <c r="D43" s="246">
        <f>+C43/C56</f>
        <v>3.0054147397032098E-2</v>
      </c>
      <c r="E43" s="245"/>
    </row>
    <row r="44" spans="1:5" x14ac:dyDescent="0.2">
      <c r="A44" s="44" t="s">
        <v>8111</v>
      </c>
      <c r="B44" s="44" t="s">
        <v>8112</v>
      </c>
      <c r="C44" s="64">
        <v>13789.82</v>
      </c>
      <c r="D44" s="246">
        <f>+C44/C56</f>
        <v>5.153812842939285E-3</v>
      </c>
      <c r="E44" s="245"/>
    </row>
    <row r="45" spans="1:5" x14ac:dyDescent="0.2">
      <c r="A45" s="44" t="s">
        <v>8113</v>
      </c>
      <c r="B45" s="44" t="s">
        <v>8114</v>
      </c>
      <c r="C45" s="64">
        <v>31950.7</v>
      </c>
      <c r="D45" s="246">
        <f>+C45/C56</f>
        <v>1.1941267398769544E-2</v>
      </c>
      <c r="E45" s="245"/>
    </row>
    <row r="46" spans="1:5" x14ac:dyDescent="0.2">
      <c r="A46" s="44" t="s">
        <v>8115</v>
      </c>
      <c r="B46" s="44" t="s">
        <v>8116</v>
      </c>
      <c r="C46" s="64">
        <v>2172</v>
      </c>
      <c r="D46" s="246">
        <f>+C46/C56</f>
        <v>8.1176414883327901E-4</v>
      </c>
      <c r="E46" s="245"/>
    </row>
    <row r="47" spans="1:5" x14ac:dyDescent="0.2">
      <c r="A47" s="44" t="s">
        <v>8117</v>
      </c>
      <c r="B47" s="44" t="s">
        <v>8118</v>
      </c>
      <c r="C47" s="64">
        <v>41712.93</v>
      </c>
      <c r="D47" s="246">
        <f>+C47/C56</f>
        <v>1.5589807144011118E-2</v>
      </c>
      <c r="E47" s="245"/>
    </row>
    <row r="48" spans="1:5" x14ac:dyDescent="0.2">
      <c r="A48" s="44" t="s">
        <v>8119</v>
      </c>
      <c r="B48" s="44" t="s">
        <v>8120</v>
      </c>
      <c r="C48" s="64">
        <v>500</v>
      </c>
      <c r="D48" s="246">
        <f>+C48/C56</f>
        <v>1.8687020000766091E-4</v>
      </c>
      <c r="E48" s="245"/>
    </row>
    <row r="49" spans="1:5" x14ac:dyDescent="0.2">
      <c r="A49" s="44" t="s">
        <v>8121</v>
      </c>
      <c r="B49" s="44" t="s">
        <v>8122</v>
      </c>
      <c r="C49" s="64">
        <v>1418</v>
      </c>
      <c r="D49" s="246">
        <f>+C49/C56</f>
        <v>5.2996388722172637E-4</v>
      </c>
      <c r="E49" s="245"/>
    </row>
    <row r="50" spans="1:5" x14ac:dyDescent="0.2">
      <c r="A50" s="44" t="s">
        <v>8123</v>
      </c>
      <c r="B50" s="44" t="s">
        <v>8124</v>
      </c>
      <c r="C50" s="64">
        <v>2746.59</v>
      </c>
      <c r="D50" s="246">
        <f>+C50/C56</f>
        <v>1.0265116452780828E-3</v>
      </c>
      <c r="E50" s="245"/>
    </row>
    <row r="51" spans="1:5" x14ac:dyDescent="0.2">
      <c r="A51" s="44" t="s">
        <v>8125</v>
      </c>
      <c r="B51" s="44" t="s">
        <v>8126</v>
      </c>
      <c r="C51" s="64">
        <v>0</v>
      </c>
      <c r="D51" s="246">
        <f>+C51/C56</f>
        <v>0</v>
      </c>
      <c r="E51" s="245"/>
    </row>
    <row r="52" spans="1:5" x14ac:dyDescent="0.2">
      <c r="A52" s="44" t="s">
        <v>8127</v>
      </c>
      <c r="B52" s="44" t="s">
        <v>8128</v>
      </c>
      <c r="C52" s="64">
        <v>1155.01</v>
      </c>
      <c r="D52" s="246">
        <f>+C52/C56</f>
        <v>4.3167389942169688E-4</v>
      </c>
      <c r="E52" s="245"/>
    </row>
    <row r="53" spans="1:5" x14ac:dyDescent="0.2">
      <c r="A53" s="44" t="s">
        <v>8129</v>
      </c>
      <c r="B53" s="44" t="s">
        <v>8130</v>
      </c>
      <c r="C53" s="64">
        <v>141.55000000000001</v>
      </c>
      <c r="D53" s="246">
        <f>+C53/C56</f>
        <v>5.290295362216881E-5</v>
      </c>
      <c r="E53" s="245"/>
    </row>
    <row r="54" spans="1:5" x14ac:dyDescent="0.2">
      <c r="A54" s="44" t="s">
        <v>8131</v>
      </c>
      <c r="B54" s="44" t="s">
        <v>8132</v>
      </c>
      <c r="C54" s="64">
        <v>30695</v>
      </c>
      <c r="D54" s="246">
        <f>+C54/C56</f>
        <v>1.1471961578470304E-2</v>
      </c>
      <c r="E54" s="245"/>
    </row>
    <row r="55" spans="1:5" x14ac:dyDescent="0.2">
      <c r="A55" s="44" t="s">
        <v>8133</v>
      </c>
      <c r="B55" s="44" t="s">
        <v>8134</v>
      </c>
      <c r="C55" s="64">
        <v>106803.2</v>
      </c>
      <c r="D55" s="246">
        <f>+C55/C56</f>
        <v>3.9916670690916416E-2</v>
      </c>
      <c r="E55" s="245"/>
    </row>
    <row r="56" spans="1:5" x14ac:dyDescent="0.2">
      <c r="A56" s="63"/>
      <c r="B56" s="63" t="s">
        <v>719</v>
      </c>
      <c r="C56" s="62">
        <f>SUM(C8:C55)</f>
        <v>2675654.0100000002</v>
      </c>
      <c r="D56" s="244">
        <f>SUM(D8:D55)</f>
        <v>0.99999999999999978</v>
      </c>
      <c r="E56" s="144"/>
    </row>
    <row r="57" spans="1:5" x14ac:dyDescent="0.2">
      <c r="A57" s="243"/>
      <c r="B57" s="243"/>
      <c r="C57" s="242"/>
      <c r="D57" s="241"/>
      <c r="E57"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dimension ref="A1:G11"/>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16384" width="11.44140625" style="375"/>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220"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8135</v>
      </c>
      <c r="B8" s="44" t="s">
        <v>8136</v>
      </c>
      <c r="C8" s="64">
        <v>5521372.8200000003</v>
      </c>
      <c r="D8" s="64">
        <v>5521372.8200000003</v>
      </c>
      <c r="E8" s="64">
        <f>+D8-C8</f>
        <v>0</v>
      </c>
      <c r="F8" s="147" t="s">
        <v>3941</v>
      </c>
      <c r="G8" s="113" t="s">
        <v>7890</v>
      </c>
    </row>
    <row r="9" spans="1:7" x14ac:dyDescent="0.2">
      <c r="A9" s="44" t="s">
        <v>8137</v>
      </c>
      <c r="B9" s="44" t="s">
        <v>8138</v>
      </c>
      <c r="C9" s="64">
        <v>46400</v>
      </c>
      <c r="D9" s="64">
        <v>46400</v>
      </c>
      <c r="E9" s="64">
        <f>+D9-C9</f>
        <v>0</v>
      </c>
      <c r="F9" s="64" t="s">
        <v>3941</v>
      </c>
      <c r="G9" s="113" t="s">
        <v>7890</v>
      </c>
    </row>
    <row r="10" spans="1:7" x14ac:dyDescent="0.2">
      <c r="A10" s="44" t="s">
        <v>8139</v>
      </c>
      <c r="B10" s="44" t="s">
        <v>8140</v>
      </c>
      <c r="C10" s="64">
        <v>326331.68</v>
      </c>
      <c r="D10" s="64">
        <v>326331.68</v>
      </c>
      <c r="E10" s="64">
        <f>+D10-C10</f>
        <v>0</v>
      </c>
      <c r="F10" s="113" t="s">
        <v>3941</v>
      </c>
      <c r="G10" s="113" t="s">
        <v>7890</v>
      </c>
    </row>
    <row r="11" spans="1:7" x14ac:dyDescent="0.2">
      <c r="A11" s="111"/>
      <c r="B11" s="63" t="s">
        <v>1017</v>
      </c>
      <c r="C11" s="45">
        <f>SUM(C8:C10)</f>
        <v>5894104.5</v>
      </c>
      <c r="D11" s="45">
        <f>SUM(D8:D10)</f>
        <v>5894104.5</v>
      </c>
      <c r="E11" s="20">
        <f>SUM(E8:E10)</f>
        <v>0</v>
      </c>
      <c r="F11" s="255"/>
      <c r="G11"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4"/>
  <dimension ref="A1:F28"/>
  <sheetViews>
    <sheetView zoomScaleNormal="100" zoomScaleSheetLayoutView="100" workbookViewId="0"/>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220"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8141</v>
      </c>
      <c r="B8" s="44" t="s">
        <v>8142</v>
      </c>
      <c r="C8" s="64">
        <v>431593.84</v>
      </c>
      <c r="D8" s="64">
        <v>431593.84</v>
      </c>
      <c r="E8" s="64">
        <f>+D8-C8</f>
        <v>0</v>
      </c>
      <c r="F8" s="258" t="s">
        <v>7890</v>
      </c>
    </row>
    <row r="9" spans="1:6" x14ac:dyDescent="0.2">
      <c r="A9" s="44" t="s">
        <v>8143</v>
      </c>
      <c r="B9" s="44" t="s">
        <v>8144</v>
      </c>
      <c r="C9" s="64">
        <v>-23214.36</v>
      </c>
      <c r="D9" s="64">
        <v>-23214.36</v>
      </c>
      <c r="E9" s="64">
        <f>+D9-C9</f>
        <v>0</v>
      </c>
      <c r="F9" s="258" t="s">
        <v>7890</v>
      </c>
    </row>
    <row r="10" spans="1:6" x14ac:dyDescent="0.2">
      <c r="A10" s="44" t="s">
        <v>8145</v>
      </c>
      <c r="B10" s="44" t="s">
        <v>8146</v>
      </c>
      <c r="C10" s="64">
        <v>65341.95</v>
      </c>
      <c r="D10" s="64">
        <v>65341.95</v>
      </c>
      <c r="E10" s="64">
        <f t="shared" ref="E10:E27" si="0">+D10-C10</f>
        <v>0</v>
      </c>
      <c r="F10" s="258" t="s">
        <v>7890</v>
      </c>
    </row>
    <row r="11" spans="1:6" x14ac:dyDescent="0.2">
      <c r="A11" s="44" t="s">
        <v>8147</v>
      </c>
      <c r="B11" s="44" t="s">
        <v>8148</v>
      </c>
      <c r="C11" s="64">
        <v>-19031.169999999998</v>
      </c>
      <c r="D11" s="64">
        <v>-19031.169999999998</v>
      </c>
      <c r="E11" s="64">
        <f t="shared" si="0"/>
        <v>0</v>
      </c>
      <c r="F11" s="258" t="s">
        <v>7890</v>
      </c>
    </row>
    <row r="12" spans="1:6" x14ac:dyDescent="0.2">
      <c r="A12" s="44" t="s">
        <v>8149</v>
      </c>
      <c r="B12" s="44" t="s">
        <v>8150</v>
      </c>
      <c r="C12" s="64">
        <v>-4898.17</v>
      </c>
      <c r="D12" s="64">
        <v>-4898.17</v>
      </c>
      <c r="E12" s="64">
        <f t="shared" si="0"/>
        <v>0</v>
      </c>
      <c r="F12" s="258" t="s">
        <v>7890</v>
      </c>
    </row>
    <row r="13" spans="1:6" x14ac:dyDescent="0.2">
      <c r="A13" s="44" t="s">
        <v>8151</v>
      </c>
      <c r="B13" s="44" t="s">
        <v>8152</v>
      </c>
      <c r="C13" s="64">
        <v>20679.509999999998</v>
      </c>
      <c r="D13" s="64">
        <v>20679.509999999998</v>
      </c>
      <c r="E13" s="64">
        <f t="shared" si="0"/>
        <v>0</v>
      </c>
      <c r="F13" s="258" t="s">
        <v>7890</v>
      </c>
    </row>
    <row r="14" spans="1:6" x14ac:dyDescent="0.2">
      <c r="A14" s="44" t="s">
        <v>8153</v>
      </c>
      <c r="B14" s="44" t="s">
        <v>8154</v>
      </c>
      <c r="C14" s="64">
        <v>69444.77</v>
      </c>
      <c r="D14" s="64">
        <v>69444.77</v>
      </c>
      <c r="E14" s="64">
        <f t="shared" si="0"/>
        <v>0</v>
      </c>
      <c r="F14" s="258" t="s">
        <v>7890</v>
      </c>
    </row>
    <row r="15" spans="1:6" x14ac:dyDescent="0.2">
      <c r="A15" s="44" t="s">
        <v>8155</v>
      </c>
      <c r="B15" s="44" t="s">
        <v>8156</v>
      </c>
      <c r="C15" s="64">
        <v>-27383.55</v>
      </c>
      <c r="D15" s="64">
        <v>-27383.55</v>
      </c>
      <c r="E15" s="64">
        <f t="shared" si="0"/>
        <v>0</v>
      </c>
      <c r="F15" s="258" t="s">
        <v>7890</v>
      </c>
    </row>
    <row r="16" spans="1:6" x14ac:dyDescent="0.2">
      <c r="A16" s="44" t="s">
        <v>8157</v>
      </c>
      <c r="B16" s="44" t="s">
        <v>8158</v>
      </c>
      <c r="C16" s="64">
        <v>-50065.56</v>
      </c>
      <c r="D16" s="64">
        <v>-50065.56</v>
      </c>
      <c r="E16" s="64">
        <f t="shared" si="0"/>
        <v>0</v>
      </c>
      <c r="F16" s="258" t="s">
        <v>7890</v>
      </c>
    </row>
    <row r="17" spans="1:6" x14ac:dyDescent="0.2">
      <c r="A17" s="44" t="s">
        <v>8159</v>
      </c>
      <c r="B17" s="44" t="s">
        <v>8160</v>
      </c>
      <c r="C17" s="64">
        <v>105345.26</v>
      </c>
      <c r="D17" s="64">
        <v>105345.26</v>
      </c>
      <c r="E17" s="64">
        <f t="shared" si="0"/>
        <v>0</v>
      </c>
      <c r="F17" s="258" t="s">
        <v>7890</v>
      </c>
    </row>
    <row r="18" spans="1:6" x14ac:dyDescent="0.2">
      <c r="A18" s="44" t="s">
        <v>8161</v>
      </c>
      <c r="B18" s="44" t="s">
        <v>8162</v>
      </c>
      <c r="C18" s="64">
        <v>78666.42</v>
      </c>
      <c r="D18" s="64">
        <v>78666.42</v>
      </c>
      <c r="E18" s="64">
        <f t="shared" si="0"/>
        <v>0</v>
      </c>
      <c r="F18" s="258" t="s">
        <v>7890</v>
      </c>
    </row>
    <row r="19" spans="1:6" x14ac:dyDescent="0.2">
      <c r="A19" s="44" t="s">
        <v>8163</v>
      </c>
      <c r="B19" s="44" t="s">
        <v>8164</v>
      </c>
      <c r="C19" s="64">
        <v>62686.55</v>
      </c>
      <c r="D19" s="64">
        <v>62686.55</v>
      </c>
      <c r="E19" s="64">
        <f t="shared" si="0"/>
        <v>0</v>
      </c>
      <c r="F19" s="258" t="s">
        <v>7890</v>
      </c>
    </row>
    <row r="20" spans="1:6" x14ac:dyDescent="0.2">
      <c r="A20" s="44" t="s">
        <v>8165</v>
      </c>
      <c r="B20" s="44" t="s">
        <v>8166</v>
      </c>
      <c r="C20" s="64">
        <v>135612.5</v>
      </c>
      <c r="D20" s="64">
        <v>135612.5</v>
      </c>
      <c r="E20" s="64">
        <f t="shared" si="0"/>
        <v>0</v>
      </c>
      <c r="F20" s="258" t="s">
        <v>7890</v>
      </c>
    </row>
    <row r="21" spans="1:6" x14ac:dyDescent="0.2">
      <c r="A21" s="44" t="s">
        <v>8167</v>
      </c>
      <c r="B21" s="44" t="s">
        <v>8168</v>
      </c>
      <c r="C21" s="64">
        <v>25003.5</v>
      </c>
      <c r="D21" s="64">
        <v>25003.5</v>
      </c>
      <c r="E21" s="64">
        <f t="shared" si="0"/>
        <v>0</v>
      </c>
      <c r="F21" s="258" t="s">
        <v>7890</v>
      </c>
    </row>
    <row r="22" spans="1:6" x14ac:dyDescent="0.2">
      <c r="A22" s="44" t="s">
        <v>8169</v>
      </c>
      <c r="B22" s="44" t="s">
        <v>8170</v>
      </c>
      <c r="C22" s="64">
        <v>107737.58</v>
      </c>
      <c r="D22" s="64">
        <v>107737.58</v>
      </c>
      <c r="E22" s="64">
        <f t="shared" si="0"/>
        <v>0</v>
      </c>
      <c r="F22" s="258" t="s">
        <v>7890</v>
      </c>
    </row>
    <row r="23" spans="1:6" x14ac:dyDescent="0.2">
      <c r="A23" s="44" t="s">
        <v>8171</v>
      </c>
      <c r="B23" s="44" t="s">
        <v>8172</v>
      </c>
      <c r="C23" s="64">
        <v>21641.119999999999</v>
      </c>
      <c r="D23" s="64">
        <v>21641.119999999999</v>
      </c>
      <c r="E23" s="64">
        <f t="shared" si="0"/>
        <v>0</v>
      </c>
      <c r="F23" s="258" t="s">
        <v>7890</v>
      </c>
    </row>
    <row r="24" spans="1:6" x14ac:dyDescent="0.2">
      <c r="A24" s="44" t="s">
        <v>8173</v>
      </c>
      <c r="B24" s="44" t="s">
        <v>8174</v>
      </c>
      <c r="C24" s="64">
        <v>-65088.93</v>
      </c>
      <c r="D24" s="64">
        <v>-65088.93</v>
      </c>
      <c r="E24" s="64">
        <f t="shared" si="0"/>
        <v>0</v>
      </c>
      <c r="F24" s="258" t="s">
        <v>7890</v>
      </c>
    </row>
    <row r="25" spans="1:6" x14ac:dyDescent="0.2">
      <c r="A25" s="44" t="s">
        <v>8175</v>
      </c>
      <c r="B25" s="44" t="s">
        <v>8176</v>
      </c>
      <c r="C25" s="64">
        <v>0</v>
      </c>
      <c r="D25" s="64">
        <v>-448.08</v>
      </c>
      <c r="E25" s="64">
        <f t="shared" si="0"/>
        <v>-448.08</v>
      </c>
      <c r="F25" s="258" t="s">
        <v>7890</v>
      </c>
    </row>
    <row r="26" spans="1:6" x14ac:dyDescent="0.2">
      <c r="A26" s="44" t="s">
        <v>8177</v>
      </c>
      <c r="B26" s="44" t="s">
        <v>8178</v>
      </c>
      <c r="C26" s="64">
        <v>463299.56</v>
      </c>
      <c r="D26" s="64">
        <v>463299.56</v>
      </c>
      <c r="E26" s="64">
        <f t="shared" si="0"/>
        <v>0</v>
      </c>
      <c r="F26" s="258" t="s">
        <v>7890</v>
      </c>
    </row>
    <row r="27" spans="1:6" x14ac:dyDescent="0.2">
      <c r="A27" s="44" t="s">
        <v>8179</v>
      </c>
      <c r="B27" s="44" t="s">
        <v>8180</v>
      </c>
      <c r="C27" s="64">
        <v>0</v>
      </c>
      <c r="D27" s="64">
        <v>437613.2099999995</v>
      </c>
      <c r="E27" s="64">
        <f t="shared" si="0"/>
        <v>437613.2099999995</v>
      </c>
      <c r="F27" s="258" t="s">
        <v>7890</v>
      </c>
    </row>
    <row r="28" spans="1:6" x14ac:dyDescent="0.2">
      <c r="A28" s="63"/>
      <c r="B28" s="63" t="s">
        <v>1025</v>
      </c>
      <c r="C28" s="62">
        <f>SUM(C8:C27)</f>
        <v>1397370.82</v>
      </c>
      <c r="D28" s="62">
        <f>SUM(D8:D27)</f>
        <v>1834535.9499999997</v>
      </c>
      <c r="E28" s="62">
        <f>SUM(E8:E27)</f>
        <v>437165.12999999948</v>
      </c>
      <c r="F28" s="63"/>
    </row>
  </sheetData>
  <protectedRanges>
    <protectedRange sqref="F28"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5">
    <pageSetUpPr fitToPage="1"/>
  </sheetPr>
  <dimension ref="A1:E16"/>
  <sheetViews>
    <sheetView zoomScaleNormal="100" zoomScaleSheetLayoutView="100" workbookViewId="0">
      <selection activeCell="B13" sqref="B13"/>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8181</v>
      </c>
      <c r="B8" s="113" t="s">
        <v>8182</v>
      </c>
      <c r="C8" s="64">
        <v>0</v>
      </c>
      <c r="D8" s="64">
        <v>0</v>
      </c>
      <c r="E8" s="64">
        <f>+D8-C8</f>
        <v>0</v>
      </c>
    </row>
    <row r="9" spans="1:5" x14ac:dyDescent="0.2">
      <c r="A9" s="113">
        <v>111121</v>
      </c>
      <c r="B9" s="113" t="s">
        <v>8183</v>
      </c>
      <c r="C9" s="64">
        <v>0</v>
      </c>
      <c r="D9" s="64">
        <v>0</v>
      </c>
      <c r="E9" s="64">
        <f>+D9-C9</f>
        <v>0</v>
      </c>
    </row>
    <row r="10" spans="1:5" x14ac:dyDescent="0.2">
      <c r="A10" s="113" t="s">
        <v>8184</v>
      </c>
      <c r="B10" s="113" t="s">
        <v>8185</v>
      </c>
      <c r="C10" s="64">
        <v>7649.53</v>
      </c>
      <c r="D10" s="64">
        <v>3968.2</v>
      </c>
      <c r="E10" s="64">
        <f t="shared" ref="E10:E14" si="0">+D10-C10</f>
        <v>-3681.33</v>
      </c>
    </row>
    <row r="11" spans="1:5" x14ac:dyDescent="0.2">
      <c r="A11" s="113" t="s">
        <v>8186</v>
      </c>
      <c r="B11" s="113" t="s">
        <v>8187</v>
      </c>
      <c r="C11" s="64">
        <v>0.01</v>
      </c>
      <c r="D11" s="64">
        <v>0.01</v>
      </c>
      <c r="E11" s="64">
        <f t="shared" si="0"/>
        <v>0</v>
      </c>
    </row>
    <row r="12" spans="1:5" x14ac:dyDescent="0.2">
      <c r="A12" s="113" t="s">
        <v>8188</v>
      </c>
      <c r="B12" s="113" t="s">
        <v>8189</v>
      </c>
      <c r="C12" s="64">
        <v>502585.07</v>
      </c>
      <c r="D12" s="64">
        <v>74479.87</v>
      </c>
      <c r="E12" s="64">
        <f t="shared" si="0"/>
        <v>-428105.2</v>
      </c>
    </row>
    <row r="13" spans="1:5" x14ac:dyDescent="0.2">
      <c r="A13" s="113">
        <v>111411</v>
      </c>
      <c r="B13" s="113" t="s">
        <v>1216</v>
      </c>
      <c r="C13" s="64">
        <v>688861.04</v>
      </c>
      <c r="D13" s="64">
        <v>1126325.71</v>
      </c>
      <c r="E13" s="64">
        <f t="shared" si="0"/>
        <v>437464.66999999993</v>
      </c>
    </row>
    <row r="14" spans="1:5" x14ac:dyDescent="0.2">
      <c r="A14" s="113">
        <v>111412</v>
      </c>
      <c r="B14" s="113" t="s">
        <v>8190</v>
      </c>
      <c r="C14" s="64">
        <v>21950.37</v>
      </c>
      <c r="D14" s="64">
        <v>21950.37</v>
      </c>
      <c r="E14" s="64">
        <f t="shared" si="0"/>
        <v>0</v>
      </c>
    </row>
    <row r="15" spans="1:5" s="376" customFormat="1" x14ac:dyDescent="0.2">
      <c r="A15" s="63"/>
      <c r="B15" s="63" t="s">
        <v>1041</v>
      </c>
      <c r="C15" s="62">
        <f>SUM(C8:C14)</f>
        <v>1221046.02</v>
      </c>
      <c r="D15" s="62">
        <f>SUM(D8:D14)</f>
        <v>1226724.1600000001</v>
      </c>
      <c r="E15" s="62">
        <f>SUM(E8:E14)</f>
        <v>5678.1399999998976</v>
      </c>
    </row>
    <row r="16" spans="1:5" s="376" customFormat="1" x14ac:dyDescent="0.2">
      <c r="A16" s="243"/>
      <c r="B16" s="243"/>
      <c r="C16" s="259"/>
      <c r="D16" s="259"/>
      <c r="E16"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39"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dimension ref="A1:D26"/>
  <sheetViews>
    <sheetView view="pageBreakPreview" zoomScaleNormal="100" zoomScaleSheetLayoutView="100" workbookViewId="0">
      <selection activeCell="B28" sqref="B2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375"/>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t="s">
        <v>8191</v>
      </c>
      <c r="B8" s="270" t="s">
        <v>8192</v>
      </c>
      <c r="C8" s="268">
        <v>0</v>
      </c>
      <c r="D8" s="267"/>
    </row>
    <row r="9" spans="1:4" x14ac:dyDescent="0.2">
      <c r="A9" s="269" t="s">
        <v>8193</v>
      </c>
      <c r="B9" s="270" t="s">
        <v>8194</v>
      </c>
      <c r="C9" s="268">
        <v>0</v>
      </c>
      <c r="D9" s="267"/>
    </row>
    <row r="10" spans="1:4" x14ac:dyDescent="0.2">
      <c r="A10" s="269"/>
      <c r="B10" s="270" t="s">
        <v>8195</v>
      </c>
      <c r="C10" s="268"/>
      <c r="D10" s="267"/>
    </row>
    <row r="11" spans="1:4" x14ac:dyDescent="0.2">
      <c r="A11" s="269" t="s">
        <v>275</v>
      </c>
      <c r="B11" s="269" t="s">
        <v>275</v>
      </c>
      <c r="C11" s="268" t="s">
        <v>275</v>
      </c>
      <c r="D11" s="267"/>
    </row>
    <row r="12" spans="1:4" x14ac:dyDescent="0.2">
      <c r="A12" s="266"/>
      <c r="B12" s="266" t="s">
        <v>381</v>
      </c>
      <c r="C12" s="265">
        <f>SUM(C8:C11)</f>
        <v>0</v>
      </c>
      <c r="D12" s="276">
        <f>SUM(D8:D11)</f>
        <v>0</v>
      </c>
    </row>
    <row r="15" spans="1:4" x14ac:dyDescent="0.2">
      <c r="A15" s="1337" t="s">
        <v>1071</v>
      </c>
      <c r="B15" s="1338"/>
      <c r="C15" s="275"/>
      <c r="D15" s="274" t="s">
        <v>1070</v>
      </c>
    </row>
    <row r="16" spans="1:4" x14ac:dyDescent="0.2">
      <c r="A16" s="273"/>
      <c r="B16" s="273"/>
      <c r="C16" s="272"/>
      <c r="D16" s="271"/>
    </row>
    <row r="17" spans="1:4" x14ac:dyDescent="0.2">
      <c r="A17" s="30" t="s">
        <v>102</v>
      </c>
      <c r="B17" s="29" t="s">
        <v>101</v>
      </c>
      <c r="C17" s="120" t="s">
        <v>299</v>
      </c>
      <c r="D17" s="148" t="s">
        <v>1069</v>
      </c>
    </row>
    <row r="18" spans="1:4" x14ac:dyDescent="0.2">
      <c r="A18" s="521" t="s">
        <v>8196</v>
      </c>
      <c r="B18" s="270" t="s">
        <v>8197</v>
      </c>
      <c r="C18" s="268">
        <v>32650.84</v>
      </c>
      <c r="D18" s="267"/>
    </row>
    <row r="19" spans="1:4" x14ac:dyDescent="0.2">
      <c r="A19" s="269" t="s">
        <v>8198</v>
      </c>
      <c r="B19" s="270" t="s">
        <v>8199</v>
      </c>
      <c r="C19" s="268">
        <v>0</v>
      </c>
      <c r="D19" s="267"/>
    </row>
    <row r="20" spans="1:4" x14ac:dyDescent="0.2">
      <c r="A20" s="269" t="s">
        <v>8200</v>
      </c>
      <c r="B20" s="270" t="s">
        <v>8201</v>
      </c>
      <c r="C20" s="268">
        <v>0</v>
      </c>
      <c r="D20" s="267"/>
    </row>
    <row r="21" spans="1:4" x14ac:dyDescent="0.2">
      <c r="A21" s="269" t="s">
        <v>8202</v>
      </c>
      <c r="B21" s="270" t="s">
        <v>4543</v>
      </c>
      <c r="C21" s="268">
        <v>0</v>
      </c>
      <c r="D21" s="267"/>
    </row>
    <row r="22" spans="1:4" x14ac:dyDescent="0.2">
      <c r="A22" s="269" t="s">
        <v>8203</v>
      </c>
      <c r="B22" s="270" t="s">
        <v>8204</v>
      </c>
      <c r="C22" s="268">
        <v>102723.27</v>
      </c>
      <c r="D22" s="267"/>
    </row>
    <row r="23" spans="1:4" x14ac:dyDescent="0.2">
      <c r="A23" s="521">
        <v>1247</v>
      </c>
      <c r="B23" s="270" t="s">
        <v>8205</v>
      </c>
      <c r="C23" s="268">
        <f>135024-62640</f>
        <v>72384</v>
      </c>
      <c r="D23" s="267"/>
    </row>
    <row r="24" spans="1:4" x14ac:dyDescent="0.2">
      <c r="A24" s="521">
        <v>12511</v>
      </c>
      <c r="B24" s="270" t="s">
        <v>392</v>
      </c>
      <c r="C24" s="268">
        <v>0</v>
      </c>
      <c r="D24" s="267"/>
    </row>
    <row r="25" spans="1:4" x14ac:dyDescent="0.2">
      <c r="A25" s="521">
        <v>125911</v>
      </c>
      <c r="B25" s="270" t="s">
        <v>8033</v>
      </c>
      <c r="C25" s="268">
        <v>3329.2</v>
      </c>
      <c r="D25" s="267"/>
    </row>
    <row r="26" spans="1:4" x14ac:dyDescent="0.2">
      <c r="A26" s="266"/>
      <c r="B26" s="266" t="s">
        <v>1068</v>
      </c>
      <c r="C26" s="265">
        <f>SUM(C18:C25)</f>
        <v>211087.31000000003</v>
      </c>
      <c r="D26" s="276">
        <v>0</v>
      </c>
    </row>
  </sheetData>
  <mergeCells count="2">
    <mergeCell ref="A5:B5"/>
    <mergeCell ref="A15:B15"/>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7"/>
    <dataValidation allowBlank="1" showInputMessage="1" showErrorMessage="1" prompt="Importe (saldo final) de las adquisiciones de bienes muebles e inmuebles efectuadas en el periodo al que corresponde la cuenta pública presentada." sqref="C17"/>
    <dataValidation allowBlank="1" showInputMessage="1" showErrorMessage="1" prompt="Corresponde al nombre o descripción de la cuenta de acuerdo al Plan de Cuentas emitido por el CONAC." sqref="B7 B17"/>
    <dataValidation allowBlank="1" showInputMessage="1" showErrorMessage="1" prompt="Corresponde al número de la cuenta de acuerdo al Plan de Cuentas emitido por el CONAC (DOF 23/12/2015)." sqref="A7 A17"/>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90"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7"/>
  <dimension ref="A1:D43"/>
  <sheetViews>
    <sheetView zoomScaleNormal="100" zoomScaleSheetLayoutView="100" workbookViewId="0">
      <pane ySplit="8" topLeftCell="A9" activePane="bottomLeft" state="frozen"/>
      <selection activeCell="B29" sqref="B29"/>
      <selection pane="bottomLeft" activeCell="B29" sqref="B29"/>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4">
        <f>+C10+C11+C12+C13+C14+C15+C16+C17+C18+C19+C20+C21+C22+C23+C24+C25+C26+C27+C28+C29+C30+C31+C32+C33+C34+C35+C36+C37+C38+C39+C40+C41+C42+C43</f>
        <v>113502.9</v>
      </c>
      <c r="D9" s="284">
        <f>+D10+D11+D12+D13+D14+D15+D16+D17+D18+D19+D20+D21+D22+D23+D24+D25+D26+D27+D28+D29+D30+D31+D32+D33+D34+D35+D36+D37+D38+D39+D40+D41+D42+D43</f>
        <v>106803.2</v>
      </c>
    </row>
    <row r="10" spans="1:4" x14ac:dyDescent="0.2">
      <c r="A10" s="286">
        <v>5510</v>
      </c>
      <c r="B10" s="289" t="s">
        <v>1104</v>
      </c>
      <c r="C10" s="283">
        <v>0</v>
      </c>
      <c r="D10" s="283">
        <v>0</v>
      </c>
    </row>
    <row r="11" spans="1:4" x14ac:dyDescent="0.2">
      <c r="A11" s="286">
        <v>5511</v>
      </c>
      <c r="B11" s="289" t="s">
        <v>1103</v>
      </c>
      <c r="C11" s="283">
        <v>0</v>
      </c>
      <c r="D11" s="283">
        <v>0</v>
      </c>
    </row>
    <row r="12" spans="1:4" x14ac:dyDescent="0.2">
      <c r="A12" s="286">
        <v>5512</v>
      </c>
      <c r="B12" s="289" t="s">
        <v>1102</v>
      </c>
      <c r="C12" s="283">
        <v>0</v>
      </c>
      <c r="D12" s="283">
        <v>0</v>
      </c>
    </row>
    <row r="13" spans="1:4" x14ac:dyDescent="0.2">
      <c r="A13" s="286">
        <v>5513</v>
      </c>
      <c r="B13" s="289" t="s">
        <v>1101</v>
      </c>
      <c r="C13" s="283">
        <v>0</v>
      </c>
      <c r="D13" s="283">
        <v>0</v>
      </c>
    </row>
    <row r="14" spans="1:4" x14ac:dyDescent="0.2">
      <c r="A14" s="286">
        <v>5514</v>
      </c>
      <c r="B14" s="289" t="s">
        <v>1100</v>
      </c>
      <c r="C14" s="283">
        <v>0</v>
      </c>
      <c r="D14" s="283">
        <v>0</v>
      </c>
    </row>
    <row r="15" spans="1:4" x14ac:dyDescent="0.2">
      <c r="A15" s="286">
        <v>5515</v>
      </c>
      <c r="B15" s="289" t="s">
        <v>1099</v>
      </c>
      <c r="C15" s="283">
        <v>53591.12</v>
      </c>
      <c r="D15" s="283">
        <v>49213.18</v>
      </c>
    </row>
    <row r="16" spans="1:4" x14ac:dyDescent="0.2">
      <c r="A16" s="286">
        <v>5516</v>
      </c>
      <c r="B16" s="289" t="s">
        <v>1098</v>
      </c>
      <c r="C16" s="283">
        <v>0</v>
      </c>
      <c r="D16" s="283">
        <v>0</v>
      </c>
    </row>
    <row r="17" spans="1:4" x14ac:dyDescent="0.2">
      <c r="A17" s="286">
        <v>5517</v>
      </c>
      <c r="B17" s="289" t="s">
        <v>1097</v>
      </c>
      <c r="C17" s="283">
        <v>59911.78</v>
      </c>
      <c r="D17" s="283">
        <v>57590.02</v>
      </c>
    </row>
    <row r="18" spans="1:4" x14ac:dyDescent="0.2">
      <c r="A18" s="286">
        <v>5518</v>
      </c>
      <c r="B18" s="289" t="s">
        <v>1096</v>
      </c>
      <c r="C18" s="283">
        <v>0</v>
      </c>
      <c r="D18" s="283">
        <v>0</v>
      </c>
    </row>
    <row r="19" spans="1:4" x14ac:dyDescent="0.2">
      <c r="A19" s="286">
        <v>5520</v>
      </c>
      <c r="B19" s="289" t="s">
        <v>1095</v>
      </c>
      <c r="C19" s="283">
        <v>0</v>
      </c>
      <c r="D19" s="283">
        <v>0</v>
      </c>
    </row>
    <row r="20" spans="1:4" x14ac:dyDescent="0.2">
      <c r="A20" s="286">
        <v>5521</v>
      </c>
      <c r="B20" s="289" t="s">
        <v>1094</v>
      </c>
      <c r="C20" s="283">
        <v>0</v>
      </c>
      <c r="D20" s="283">
        <v>0</v>
      </c>
    </row>
    <row r="21" spans="1:4" x14ac:dyDescent="0.2">
      <c r="A21" s="286">
        <v>5522</v>
      </c>
      <c r="B21" s="289" t="s">
        <v>1093</v>
      </c>
      <c r="C21" s="283">
        <v>0</v>
      </c>
      <c r="D21" s="283">
        <v>0</v>
      </c>
    </row>
    <row r="22" spans="1:4" x14ac:dyDescent="0.2">
      <c r="A22" s="286">
        <v>5530</v>
      </c>
      <c r="B22" s="289" t="s">
        <v>1092</v>
      </c>
      <c r="C22" s="283">
        <v>0</v>
      </c>
      <c r="D22" s="283">
        <v>0</v>
      </c>
    </row>
    <row r="23" spans="1:4" x14ac:dyDescent="0.2">
      <c r="A23" s="286">
        <v>5531</v>
      </c>
      <c r="B23" s="289" t="s">
        <v>1091</v>
      </c>
      <c r="C23" s="283">
        <v>0</v>
      </c>
      <c r="D23" s="283">
        <v>0</v>
      </c>
    </row>
    <row r="24" spans="1:4" x14ac:dyDescent="0.2">
      <c r="A24" s="286">
        <v>5532</v>
      </c>
      <c r="B24" s="289" t="s">
        <v>1090</v>
      </c>
      <c r="C24" s="283">
        <v>0</v>
      </c>
      <c r="D24" s="283">
        <v>0</v>
      </c>
    </row>
    <row r="25" spans="1:4" x14ac:dyDescent="0.2">
      <c r="A25" s="286">
        <v>5533</v>
      </c>
      <c r="B25" s="289" t="s">
        <v>1089</v>
      </c>
      <c r="C25" s="283">
        <v>0</v>
      </c>
      <c r="D25" s="283">
        <v>0</v>
      </c>
    </row>
    <row r="26" spans="1:4" x14ac:dyDescent="0.2">
      <c r="A26" s="286">
        <v>5534</v>
      </c>
      <c r="B26" s="289" t="s">
        <v>1088</v>
      </c>
      <c r="C26" s="283">
        <v>0</v>
      </c>
      <c r="D26" s="283">
        <v>0</v>
      </c>
    </row>
    <row r="27" spans="1:4" x14ac:dyDescent="0.2">
      <c r="A27" s="286">
        <v>5535</v>
      </c>
      <c r="B27" s="289" t="s">
        <v>1087</v>
      </c>
      <c r="C27" s="283">
        <v>0</v>
      </c>
      <c r="D27" s="283">
        <v>0</v>
      </c>
    </row>
    <row r="28" spans="1:4" x14ac:dyDescent="0.2">
      <c r="A28" s="286">
        <v>5540</v>
      </c>
      <c r="B28" s="289" t="s">
        <v>1086</v>
      </c>
      <c r="C28" s="283">
        <v>0</v>
      </c>
      <c r="D28" s="283">
        <v>0</v>
      </c>
    </row>
    <row r="29" spans="1:4" x14ac:dyDescent="0.2">
      <c r="A29" s="286">
        <v>5541</v>
      </c>
      <c r="B29" s="289" t="s">
        <v>1086</v>
      </c>
      <c r="C29" s="283">
        <v>0</v>
      </c>
      <c r="D29" s="283">
        <v>0</v>
      </c>
    </row>
    <row r="30" spans="1:4" x14ac:dyDescent="0.2">
      <c r="A30" s="286">
        <v>5550</v>
      </c>
      <c r="B30" s="285" t="s">
        <v>1085</v>
      </c>
      <c r="C30" s="283">
        <v>0</v>
      </c>
      <c r="D30" s="283">
        <v>0</v>
      </c>
    </row>
    <row r="31" spans="1:4" x14ac:dyDescent="0.2">
      <c r="A31" s="286">
        <v>5551</v>
      </c>
      <c r="B31" s="285" t="s">
        <v>1085</v>
      </c>
      <c r="C31" s="283">
        <v>0</v>
      </c>
      <c r="D31" s="283">
        <v>0</v>
      </c>
    </row>
    <row r="32" spans="1:4" x14ac:dyDescent="0.2">
      <c r="A32" s="286">
        <v>5590</v>
      </c>
      <c r="B32" s="285" t="s">
        <v>1084</v>
      </c>
      <c r="C32" s="283">
        <v>0</v>
      </c>
      <c r="D32" s="283">
        <v>0</v>
      </c>
    </row>
    <row r="33" spans="1:4" x14ac:dyDescent="0.2">
      <c r="A33" s="286">
        <v>5591</v>
      </c>
      <c r="B33" s="285" t="s">
        <v>1083</v>
      </c>
      <c r="C33" s="283">
        <v>0</v>
      </c>
      <c r="D33" s="283">
        <v>0</v>
      </c>
    </row>
    <row r="34" spans="1:4" x14ac:dyDescent="0.2">
      <c r="A34" s="286">
        <v>5592</v>
      </c>
      <c r="B34" s="285" t="s">
        <v>1082</v>
      </c>
      <c r="C34" s="283">
        <v>0</v>
      </c>
      <c r="D34" s="283">
        <v>0</v>
      </c>
    </row>
    <row r="35" spans="1:4" x14ac:dyDescent="0.2">
      <c r="A35" s="286">
        <v>5593</v>
      </c>
      <c r="B35" s="285" t="s">
        <v>1081</v>
      </c>
      <c r="C35" s="283">
        <v>0</v>
      </c>
      <c r="D35" s="283">
        <v>0</v>
      </c>
    </row>
    <row r="36" spans="1:4" x14ac:dyDescent="0.2">
      <c r="A36" s="286">
        <v>5594</v>
      </c>
      <c r="B36" s="285" t="s">
        <v>1080</v>
      </c>
      <c r="C36" s="283">
        <v>0</v>
      </c>
      <c r="D36" s="283">
        <v>0</v>
      </c>
    </row>
    <row r="37" spans="1:4" x14ac:dyDescent="0.2">
      <c r="A37" s="286">
        <v>5595</v>
      </c>
      <c r="B37" s="285" t="s">
        <v>1079</v>
      </c>
      <c r="C37" s="283">
        <v>0</v>
      </c>
      <c r="D37" s="283">
        <v>0</v>
      </c>
    </row>
    <row r="38" spans="1:4" x14ac:dyDescent="0.2">
      <c r="A38" s="286">
        <v>5596</v>
      </c>
      <c r="B38" s="285" t="s">
        <v>1078</v>
      </c>
      <c r="C38" s="283">
        <v>0</v>
      </c>
      <c r="D38" s="283">
        <v>0</v>
      </c>
    </row>
    <row r="39" spans="1:4" x14ac:dyDescent="0.2">
      <c r="A39" s="286">
        <v>5597</v>
      </c>
      <c r="B39" s="285" t="s">
        <v>1077</v>
      </c>
      <c r="C39" s="283">
        <v>0</v>
      </c>
      <c r="D39" s="283">
        <v>0</v>
      </c>
    </row>
    <row r="40" spans="1:4" x14ac:dyDescent="0.2">
      <c r="A40" s="286">
        <v>5599</v>
      </c>
      <c r="B40" s="285" t="s">
        <v>1076</v>
      </c>
      <c r="C40" s="283">
        <v>0</v>
      </c>
      <c r="D40" s="283">
        <v>0</v>
      </c>
    </row>
    <row r="41" spans="1:4" x14ac:dyDescent="0.2">
      <c r="A41" s="288">
        <v>5600</v>
      </c>
      <c r="B41" s="287" t="s">
        <v>1075</v>
      </c>
      <c r="C41" s="283">
        <v>0</v>
      </c>
      <c r="D41" s="283">
        <v>0</v>
      </c>
    </row>
    <row r="42" spans="1:4" x14ac:dyDescent="0.2">
      <c r="A42" s="286">
        <v>5610</v>
      </c>
      <c r="B42" s="285" t="s">
        <v>1074</v>
      </c>
      <c r="C42" s="283">
        <v>0</v>
      </c>
      <c r="D42" s="283">
        <v>0</v>
      </c>
    </row>
    <row r="43" spans="1:4" x14ac:dyDescent="0.2">
      <c r="A43" s="282">
        <v>5611</v>
      </c>
      <c r="B43" s="281" t="s">
        <v>1073</v>
      </c>
      <c r="C43" s="279">
        <v>0</v>
      </c>
      <c r="D43" s="279">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8"/>
  <dimension ref="A1:C20"/>
  <sheetViews>
    <sheetView zoomScaleNormal="100" workbookViewId="0">
      <selection activeCell="B29" sqref="B29"/>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3113267.22</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3113267.22</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9"/>
  <dimension ref="A1:C35"/>
  <sheetViews>
    <sheetView topLeftCell="A19" zoomScaleNormal="100" workbookViewId="0">
      <selection activeCell="B29" sqref="B29"/>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2568850.81</v>
      </c>
    </row>
    <row r="9" spans="1:3" x14ac:dyDescent="0.2">
      <c r="A9" s="320">
        <v>900002</v>
      </c>
      <c r="B9" s="319" t="s">
        <v>1142</v>
      </c>
      <c r="C9" s="318">
        <f>SUM(C10:C26)</f>
        <v>0</v>
      </c>
    </row>
    <row r="10" spans="1:3" x14ac:dyDescent="0.2">
      <c r="A10" s="305">
        <v>5100</v>
      </c>
      <c r="B10" s="317" t="s">
        <v>1141</v>
      </c>
      <c r="C10" s="315">
        <v>0</v>
      </c>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106803.2</v>
      </c>
    </row>
    <row r="28" spans="1:3" ht="20.399999999999999" x14ac:dyDescent="0.2">
      <c r="A28" s="305">
        <v>5510</v>
      </c>
      <c r="B28" s="317" t="s">
        <v>1104</v>
      </c>
      <c r="C28" s="315">
        <v>106803.2</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row>
    <row r="34" spans="1:3" x14ac:dyDescent="0.2">
      <c r="A34" s="305">
        <v>5600</v>
      </c>
      <c r="B34" s="316" t="s">
        <v>1122</v>
      </c>
      <c r="C34" s="315"/>
    </row>
    <row r="35" spans="1:3" x14ac:dyDescent="0.2">
      <c r="A35" s="314">
        <v>900004</v>
      </c>
      <c r="B35" s="313" t="s">
        <v>1121</v>
      </c>
      <c r="C35" s="312">
        <f>+C8-C9+C27</f>
        <v>2675654.0100000002</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0">
    <pageSetUpPr fitToPage="1"/>
  </sheetPr>
  <dimension ref="A1:H75"/>
  <sheetViews>
    <sheetView topLeftCell="A7" zoomScaleNormal="100" zoomScaleSheetLayoutView="100" workbookViewId="0">
      <selection activeCell="B29" sqref="B29"/>
    </sheetView>
  </sheetViews>
  <sheetFormatPr baseColWidth="10" defaultColWidth="11.44140625" defaultRowHeight="10.199999999999999" x14ac:dyDescent="0.2"/>
  <cols>
    <col min="1" max="1" width="13" style="375" customWidth="1"/>
    <col min="2" max="2" width="53.5546875" style="375" customWidth="1"/>
    <col min="3" max="3" width="18.6640625" style="375" bestFit="1" customWidth="1"/>
    <col min="4" max="4" width="17" style="375" bestFit="1" customWidth="1"/>
    <col min="5" max="5" width="9.109375" style="375" bestFit="1"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v>0</v>
      </c>
      <c r="D14" s="340">
        <v>0</v>
      </c>
      <c r="E14" s="334"/>
    </row>
    <row r="15" spans="1:8" s="324" customFormat="1" x14ac:dyDescent="0.2">
      <c r="A15" s="336">
        <v>7110</v>
      </c>
      <c r="B15" s="341" t="s">
        <v>1215</v>
      </c>
      <c r="C15" s="340">
        <v>0</v>
      </c>
      <c r="D15" s="340">
        <v>0</v>
      </c>
      <c r="E15" s="334"/>
    </row>
    <row r="16" spans="1:8" s="324" customFormat="1" x14ac:dyDescent="0.2">
      <c r="A16" s="336">
        <v>7120</v>
      </c>
      <c r="B16" s="341" t="s">
        <v>1214</v>
      </c>
      <c r="C16" s="340">
        <v>0</v>
      </c>
      <c r="D16" s="340">
        <v>0</v>
      </c>
      <c r="E16" s="334"/>
    </row>
    <row r="17" spans="1:5" s="324" customFormat="1" x14ac:dyDescent="0.2">
      <c r="A17" s="336">
        <v>7130</v>
      </c>
      <c r="B17" s="341" t="s">
        <v>1213</v>
      </c>
      <c r="C17" s="340">
        <v>0</v>
      </c>
      <c r="D17" s="340">
        <v>0</v>
      </c>
      <c r="E17" s="334"/>
    </row>
    <row r="18" spans="1:5" s="324" customFormat="1" x14ac:dyDescent="0.2">
      <c r="A18" s="336">
        <v>7140</v>
      </c>
      <c r="B18" s="341" t="s">
        <v>1212</v>
      </c>
      <c r="C18" s="340">
        <v>0</v>
      </c>
      <c r="D18" s="340">
        <v>0</v>
      </c>
      <c r="E18" s="334"/>
    </row>
    <row r="19" spans="1:5" s="324" customFormat="1" x14ac:dyDescent="0.2">
      <c r="A19" s="336">
        <v>7150</v>
      </c>
      <c r="B19" s="341" t="s">
        <v>1211</v>
      </c>
      <c r="C19" s="340">
        <v>0</v>
      </c>
      <c r="D19" s="340">
        <v>0</v>
      </c>
      <c r="E19" s="334"/>
    </row>
    <row r="20" spans="1:5" s="324" customFormat="1" x14ac:dyDescent="0.2">
      <c r="A20" s="336">
        <v>7160</v>
      </c>
      <c r="B20" s="341" t="s">
        <v>1210</v>
      </c>
      <c r="C20" s="340">
        <v>0</v>
      </c>
      <c r="D20" s="340">
        <v>0</v>
      </c>
      <c r="E20" s="334"/>
    </row>
    <row r="21" spans="1:5" s="324" customFormat="1" x14ac:dyDescent="0.2">
      <c r="A21" s="338">
        <v>7200</v>
      </c>
      <c r="B21" s="343" t="s">
        <v>1209</v>
      </c>
      <c r="C21" s="340">
        <v>0</v>
      </c>
      <c r="D21" s="340">
        <v>0</v>
      </c>
      <c r="E21" s="334"/>
    </row>
    <row r="22" spans="1:5" s="324" customFormat="1" ht="20.399999999999999" x14ac:dyDescent="0.2">
      <c r="A22" s="336">
        <v>7210</v>
      </c>
      <c r="B22" s="341" t="s">
        <v>1208</v>
      </c>
      <c r="C22" s="340">
        <v>0</v>
      </c>
      <c r="D22" s="340">
        <v>0</v>
      </c>
      <c r="E22" s="334"/>
    </row>
    <row r="23" spans="1:5" s="324" customFormat="1" ht="20.399999999999999" x14ac:dyDescent="0.2">
      <c r="A23" s="336">
        <v>7220</v>
      </c>
      <c r="B23" s="341" t="s">
        <v>1207</v>
      </c>
      <c r="C23" s="340">
        <v>0</v>
      </c>
      <c r="D23" s="340">
        <v>0</v>
      </c>
      <c r="E23" s="334"/>
    </row>
    <row r="24" spans="1:5" s="324" customFormat="1" ht="12.9" customHeight="1" x14ac:dyDescent="0.2">
      <c r="A24" s="336">
        <v>7230</v>
      </c>
      <c r="B24" s="339" t="s">
        <v>1206</v>
      </c>
      <c r="C24" s="334">
        <v>0</v>
      </c>
      <c r="D24" s="334">
        <v>0</v>
      </c>
      <c r="E24" s="334"/>
    </row>
    <row r="25" spans="1:5" s="324" customFormat="1" ht="20.399999999999999" x14ac:dyDescent="0.2">
      <c r="A25" s="336">
        <v>7240</v>
      </c>
      <c r="B25" s="339" t="s">
        <v>1205</v>
      </c>
      <c r="C25" s="334">
        <v>0</v>
      </c>
      <c r="D25" s="334">
        <v>0</v>
      </c>
      <c r="E25" s="334"/>
    </row>
    <row r="26" spans="1:5" s="324" customFormat="1" ht="20.399999999999999" x14ac:dyDescent="0.2">
      <c r="A26" s="336">
        <v>7250</v>
      </c>
      <c r="B26" s="339" t="s">
        <v>1204</v>
      </c>
      <c r="C26" s="334">
        <v>0</v>
      </c>
      <c r="D26" s="334">
        <v>0</v>
      </c>
      <c r="E26" s="334"/>
    </row>
    <row r="27" spans="1:5" s="324" customFormat="1" ht="20.399999999999999" x14ac:dyDescent="0.2">
      <c r="A27" s="336">
        <v>7260</v>
      </c>
      <c r="B27" s="339" t="s">
        <v>1203</v>
      </c>
      <c r="C27" s="334">
        <v>0</v>
      </c>
      <c r="D27" s="334">
        <v>0</v>
      </c>
      <c r="E27" s="334"/>
    </row>
    <row r="28" spans="1:5" s="324" customFormat="1" x14ac:dyDescent="0.2">
      <c r="A28" s="338">
        <v>7300</v>
      </c>
      <c r="B28" s="342" t="s">
        <v>1202</v>
      </c>
      <c r="C28" s="334">
        <v>0</v>
      </c>
      <c r="D28" s="334">
        <v>0</v>
      </c>
      <c r="E28" s="334"/>
    </row>
    <row r="29" spans="1:5" s="324" customFormat="1" x14ac:dyDescent="0.2">
      <c r="A29" s="336">
        <v>7310</v>
      </c>
      <c r="B29" s="339" t="s">
        <v>1201</v>
      </c>
      <c r="C29" s="334">
        <v>0</v>
      </c>
      <c r="D29" s="334">
        <v>0</v>
      </c>
      <c r="E29" s="334"/>
    </row>
    <row r="30" spans="1:5" s="324" customFormat="1" x14ac:dyDescent="0.2">
      <c r="A30" s="336">
        <v>7320</v>
      </c>
      <c r="B30" s="339" t="s">
        <v>1200</v>
      </c>
      <c r="C30" s="334">
        <v>0</v>
      </c>
      <c r="D30" s="334">
        <v>0</v>
      </c>
      <c r="E30" s="334"/>
    </row>
    <row r="31" spans="1:5" s="324" customFormat="1" x14ac:dyDescent="0.2">
      <c r="A31" s="336">
        <v>7330</v>
      </c>
      <c r="B31" s="339" t="s">
        <v>1199</v>
      </c>
      <c r="C31" s="334">
        <v>0</v>
      </c>
      <c r="D31" s="334">
        <v>0</v>
      </c>
      <c r="E31" s="334"/>
    </row>
    <row r="32" spans="1:5" s="324" customFormat="1" x14ac:dyDescent="0.2">
      <c r="A32" s="336">
        <v>7340</v>
      </c>
      <c r="B32" s="339" t="s">
        <v>1198</v>
      </c>
      <c r="C32" s="334">
        <v>0</v>
      </c>
      <c r="D32" s="334">
        <v>0</v>
      </c>
      <c r="E32" s="334"/>
    </row>
    <row r="33" spans="1:5" s="324" customFormat="1" x14ac:dyDescent="0.2">
      <c r="A33" s="336">
        <v>7350</v>
      </c>
      <c r="B33" s="339" t="s">
        <v>1197</v>
      </c>
      <c r="C33" s="334">
        <v>0</v>
      </c>
      <c r="D33" s="334">
        <v>0</v>
      </c>
      <c r="E33" s="334"/>
    </row>
    <row r="34" spans="1:5" s="324" customFormat="1" x14ac:dyDescent="0.2">
      <c r="A34" s="336">
        <v>7360</v>
      </c>
      <c r="B34" s="339" t="s">
        <v>1196</v>
      </c>
      <c r="C34" s="334">
        <v>0</v>
      </c>
      <c r="D34" s="334">
        <v>0</v>
      </c>
      <c r="E34" s="334"/>
    </row>
    <row r="35" spans="1:5" s="324" customFormat="1" x14ac:dyDescent="0.2">
      <c r="A35" s="338">
        <v>7400</v>
      </c>
      <c r="B35" s="342" t="s">
        <v>1195</v>
      </c>
      <c r="C35" s="334">
        <v>0</v>
      </c>
      <c r="D35" s="334">
        <v>0</v>
      </c>
      <c r="E35" s="334"/>
    </row>
    <row r="36" spans="1:5" s="324" customFormat="1" x14ac:dyDescent="0.2">
      <c r="A36" s="336">
        <v>7410</v>
      </c>
      <c r="B36" s="339" t="s">
        <v>1194</v>
      </c>
      <c r="C36" s="334">
        <v>0</v>
      </c>
      <c r="D36" s="334">
        <v>0</v>
      </c>
      <c r="E36" s="334"/>
    </row>
    <row r="37" spans="1:5" s="324" customFormat="1" x14ac:dyDescent="0.2">
      <c r="A37" s="336">
        <v>7420</v>
      </c>
      <c r="B37" s="339" t="s">
        <v>1193</v>
      </c>
      <c r="C37" s="334">
        <v>0</v>
      </c>
      <c r="D37" s="334">
        <v>0</v>
      </c>
      <c r="E37" s="334"/>
    </row>
    <row r="38" spans="1:5" s="324" customFormat="1" ht="20.399999999999999" x14ac:dyDescent="0.2">
      <c r="A38" s="338">
        <v>7500</v>
      </c>
      <c r="B38" s="342" t="s">
        <v>1192</v>
      </c>
      <c r="C38" s="334">
        <v>0</v>
      </c>
      <c r="D38" s="334">
        <v>0</v>
      </c>
      <c r="E38" s="334"/>
    </row>
    <row r="39" spans="1:5" s="324" customFormat="1" ht="20.399999999999999" x14ac:dyDescent="0.2">
      <c r="A39" s="336">
        <v>7510</v>
      </c>
      <c r="B39" s="339" t="s">
        <v>1191</v>
      </c>
      <c r="C39" s="334">
        <v>0</v>
      </c>
      <c r="D39" s="334">
        <v>0</v>
      </c>
      <c r="E39" s="334"/>
    </row>
    <row r="40" spans="1:5" s="324" customFormat="1" ht="20.399999999999999" x14ac:dyDescent="0.2">
      <c r="A40" s="336">
        <v>7520</v>
      </c>
      <c r="B40" s="339" t="s">
        <v>1190</v>
      </c>
      <c r="C40" s="334">
        <v>0</v>
      </c>
      <c r="D40" s="334">
        <v>0</v>
      </c>
      <c r="E40" s="334"/>
    </row>
    <row r="41" spans="1:5" s="324" customFormat="1" x14ac:dyDescent="0.2">
      <c r="A41" s="338">
        <v>7600</v>
      </c>
      <c r="B41" s="342" t="s">
        <v>1189</v>
      </c>
      <c r="C41" s="334">
        <v>0</v>
      </c>
      <c r="D41" s="334">
        <v>0</v>
      </c>
      <c r="E41" s="334"/>
    </row>
    <row r="42" spans="1:5" s="324" customFormat="1" x14ac:dyDescent="0.2">
      <c r="A42" s="336">
        <v>7610</v>
      </c>
      <c r="B42" s="341" t="s">
        <v>1188</v>
      </c>
      <c r="C42" s="340">
        <v>0</v>
      </c>
      <c r="D42" s="340">
        <v>0</v>
      </c>
      <c r="E42" s="334"/>
    </row>
    <row r="43" spans="1:5" s="324" customFormat="1" x14ac:dyDescent="0.2">
      <c r="A43" s="336">
        <v>7620</v>
      </c>
      <c r="B43" s="341" t="s">
        <v>1187</v>
      </c>
      <c r="C43" s="340">
        <v>0</v>
      </c>
      <c r="D43" s="340">
        <v>0</v>
      </c>
      <c r="E43" s="334"/>
    </row>
    <row r="44" spans="1:5" s="324" customFormat="1" x14ac:dyDescent="0.2">
      <c r="A44" s="336">
        <v>7630</v>
      </c>
      <c r="B44" s="341" t="s">
        <v>1186</v>
      </c>
      <c r="C44" s="340">
        <v>0</v>
      </c>
      <c r="D44" s="340">
        <v>0</v>
      </c>
      <c r="E44" s="334"/>
    </row>
    <row r="45" spans="1:5" s="324" customFormat="1" x14ac:dyDescent="0.2">
      <c r="A45" s="336">
        <v>7640</v>
      </c>
      <c r="B45" s="339" t="s">
        <v>1185</v>
      </c>
      <c r="C45" s="334">
        <v>0</v>
      </c>
      <c r="D45" s="334">
        <v>0</v>
      </c>
      <c r="E45" s="334"/>
    </row>
    <row r="46" spans="1:5" s="324" customFormat="1" x14ac:dyDescent="0.2">
      <c r="A46" s="336"/>
      <c r="B46" s="339"/>
      <c r="C46" s="334">
        <v>0</v>
      </c>
      <c r="D46" s="334">
        <v>0</v>
      </c>
      <c r="E46" s="334"/>
    </row>
    <row r="47" spans="1:5" s="324" customFormat="1" x14ac:dyDescent="0.2">
      <c r="A47" s="338" t="s">
        <v>1184</v>
      </c>
      <c r="B47" s="337" t="s">
        <v>1183</v>
      </c>
      <c r="C47" s="334">
        <v>0</v>
      </c>
      <c r="D47" s="334">
        <v>0</v>
      </c>
      <c r="E47" s="334"/>
    </row>
    <row r="48" spans="1:5" s="324" customFormat="1" x14ac:dyDescent="0.2">
      <c r="A48" s="336" t="s">
        <v>1182</v>
      </c>
      <c r="B48" s="335" t="s">
        <v>1181</v>
      </c>
      <c r="C48" s="334">
        <v>0</v>
      </c>
      <c r="D48" s="334">
        <v>0</v>
      </c>
      <c r="E48" s="334"/>
    </row>
    <row r="49" spans="1:8" s="324" customFormat="1" x14ac:dyDescent="0.2">
      <c r="A49" s="336" t="s">
        <v>1180</v>
      </c>
      <c r="B49" s="335" t="s">
        <v>1179</v>
      </c>
      <c r="C49" s="334">
        <v>0</v>
      </c>
      <c r="D49" s="334">
        <v>0</v>
      </c>
      <c r="E49" s="334"/>
    </row>
    <row r="50" spans="1:8" s="324" customFormat="1" x14ac:dyDescent="0.2">
      <c r="A50" s="336" t="s">
        <v>1178</v>
      </c>
      <c r="B50" s="335" t="s">
        <v>1177</v>
      </c>
      <c r="C50" s="334">
        <v>0</v>
      </c>
      <c r="D50" s="334">
        <v>0</v>
      </c>
      <c r="E50" s="334"/>
    </row>
    <row r="51" spans="1:8" s="324" customFormat="1" x14ac:dyDescent="0.2">
      <c r="A51" s="336" t="s">
        <v>1176</v>
      </c>
      <c r="B51" s="335" t="s">
        <v>1175</v>
      </c>
      <c r="C51" s="334">
        <v>0</v>
      </c>
      <c r="D51" s="334">
        <v>0</v>
      </c>
      <c r="E51" s="334"/>
    </row>
    <row r="52" spans="1:8" s="324" customFormat="1" x14ac:dyDescent="0.2">
      <c r="A52" s="336" t="s">
        <v>1174</v>
      </c>
      <c r="B52" s="335" t="s">
        <v>1173</v>
      </c>
      <c r="C52" s="334">
        <v>0</v>
      </c>
      <c r="D52" s="334">
        <v>0</v>
      </c>
      <c r="E52" s="334"/>
    </row>
    <row r="53" spans="1:8" s="324" customFormat="1" x14ac:dyDescent="0.2">
      <c r="A53" s="336" t="s">
        <v>1172</v>
      </c>
      <c r="B53" s="335" t="s">
        <v>1171</v>
      </c>
      <c r="C53" s="334">
        <v>0</v>
      </c>
      <c r="D53" s="334">
        <v>0</v>
      </c>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330"/>
      <c r="D61" s="330"/>
      <c r="E61" s="330">
        <f>+D61-C61</f>
        <v>0</v>
      </c>
      <c r="H61" s="325"/>
    </row>
    <row r="62" spans="1:8" s="324" customFormat="1" x14ac:dyDescent="0.2">
      <c r="A62" s="452">
        <v>8110</v>
      </c>
      <c r="B62" s="328" t="s">
        <v>4067</v>
      </c>
      <c r="C62" s="330">
        <v>6148336</v>
      </c>
      <c r="D62" s="330">
        <v>6148336</v>
      </c>
      <c r="E62" s="330">
        <f t="shared" ref="E62:E74" si="0">+D62-C62</f>
        <v>0</v>
      </c>
      <c r="F62" s="325"/>
      <c r="H62" s="325"/>
    </row>
    <row r="63" spans="1:8" s="324" customFormat="1" x14ac:dyDescent="0.2">
      <c r="A63" s="452">
        <v>8120</v>
      </c>
      <c r="B63" s="328" t="s">
        <v>4066</v>
      </c>
      <c r="C63" s="330">
        <v>4871232</v>
      </c>
      <c r="D63" s="330">
        <v>4105507</v>
      </c>
      <c r="E63" s="330">
        <f t="shared" si="0"/>
        <v>-765725</v>
      </c>
      <c r="F63" s="325"/>
      <c r="H63" s="325"/>
    </row>
    <row r="64" spans="1:8" s="324" customFormat="1" x14ac:dyDescent="0.2">
      <c r="A64" s="449">
        <v>8130</v>
      </c>
      <c r="B64" s="328" t="s">
        <v>4065</v>
      </c>
      <c r="C64" s="330"/>
      <c r="D64" s="330"/>
      <c r="E64" s="330">
        <f t="shared" si="0"/>
        <v>0</v>
      </c>
      <c r="F64" s="325"/>
      <c r="H64" s="325"/>
    </row>
    <row r="65" spans="1:8" s="324" customFormat="1" x14ac:dyDescent="0.2">
      <c r="A65" s="449">
        <v>8140</v>
      </c>
      <c r="B65" s="328" t="s">
        <v>4064</v>
      </c>
      <c r="C65" s="330"/>
      <c r="D65" s="330"/>
      <c r="E65" s="330">
        <f t="shared" si="0"/>
        <v>0</v>
      </c>
      <c r="F65" s="325"/>
      <c r="H65" s="325"/>
    </row>
    <row r="66" spans="1:8" s="324" customFormat="1" x14ac:dyDescent="0.2">
      <c r="A66" s="449">
        <v>8150</v>
      </c>
      <c r="B66" s="328" t="s">
        <v>4063</v>
      </c>
      <c r="C66" s="330">
        <v>1277105</v>
      </c>
      <c r="D66" s="330">
        <v>1277105</v>
      </c>
      <c r="E66" s="330">
        <f t="shared" si="0"/>
        <v>0</v>
      </c>
      <c r="F66" s="325"/>
      <c r="H66" s="325"/>
    </row>
    <row r="67" spans="1:8" s="324" customFormat="1" x14ac:dyDescent="0.2">
      <c r="A67" s="451">
        <v>8200</v>
      </c>
      <c r="B67" s="450" t="s">
        <v>4062</v>
      </c>
      <c r="C67" s="330"/>
      <c r="D67" s="330"/>
      <c r="E67" s="330">
        <f t="shared" si="0"/>
        <v>0</v>
      </c>
      <c r="F67" s="325"/>
      <c r="G67" s="325"/>
      <c r="H67" s="325"/>
    </row>
    <row r="68" spans="1:8" s="324" customFormat="1" x14ac:dyDescent="0.2">
      <c r="A68" s="449">
        <v>8210</v>
      </c>
      <c r="B68" s="328" t="s">
        <v>4061</v>
      </c>
      <c r="C68" s="330">
        <v>9264004</v>
      </c>
      <c r="D68" s="330">
        <v>4105507</v>
      </c>
      <c r="E68" s="330">
        <f t="shared" si="0"/>
        <v>-5158497</v>
      </c>
      <c r="F68" s="325"/>
      <c r="G68" s="325"/>
      <c r="H68" s="325"/>
    </row>
    <row r="69" spans="1:8" s="324" customFormat="1" x14ac:dyDescent="0.2">
      <c r="A69" s="449">
        <v>8220</v>
      </c>
      <c r="B69" s="328" t="s">
        <v>4060</v>
      </c>
      <c r="C69" s="330">
        <v>7017724</v>
      </c>
      <c r="D69" s="330">
        <v>5201295</v>
      </c>
      <c r="E69" s="330">
        <f t="shared" si="0"/>
        <v>-1816429</v>
      </c>
      <c r="F69" s="325"/>
      <c r="G69" s="325"/>
      <c r="H69" s="325"/>
    </row>
    <row r="70" spans="1:8" s="324" customFormat="1" x14ac:dyDescent="0.2">
      <c r="A70" s="449">
        <v>8230</v>
      </c>
      <c r="B70" s="328" t="s">
        <v>4059</v>
      </c>
      <c r="C70" s="330">
        <v>73769</v>
      </c>
      <c r="D70" s="330">
        <v>24518</v>
      </c>
      <c r="E70" s="330">
        <f t="shared" si="0"/>
        <v>-49251</v>
      </c>
      <c r="F70" s="325"/>
      <c r="G70" s="325"/>
      <c r="H70" s="325"/>
    </row>
    <row r="71" spans="1:8" s="324" customFormat="1" x14ac:dyDescent="0.2">
      <c r="A71" s="449">
        <v>8240</v>
      </c>
      <c r="B71" s="328" t="s">
        <v>4058</v>
      </c>
      <c r="C71" s="330"/>
      <c r="D71" s="330"/>
      <c r="E71" s="330">
        <f t="shared" si="0"/>
        <v>0</v>
      </c>
      <c r="F71" s="325"/>
      <c r="G71" s="325"/>
      <c r="H71" s="325"/>
    </row>
    <row r="72" spans="1:8" s="324" customFormat="1" x14ac:dyDescent="0.2">
      <c r="A72" s="447">
        <v>8250</v>
      </c>
      <c r="B72" s="327" t="s">
        <v>4057</v>
      </c>
      <c r="C72" s="331">
        <v>-82819</v>
      </c>
      <c r="D72" s="331">
        <v>-9548</v>
      </c>
      <c r="E72" s="330">
        <f t="shared" si="0"/>
        <v>73271</v>
      </c>
      <c r="F72" s="325"/>
      <c r="G72" s="325"/>
      <c r="H72" s="325"/>
    </row>
    <row r="73" spans="1:8" s="324" customFormat="1" x14ac:dyDescent="0.2">
      <c r="A73" s="444">
        <v>8260</v>
      </c>
      <c r="B73" s="430" t="s">
        <v>4056</v>
      </c>
      <c r="C73" s="330"/>
      <c r="D73" s="330"/>
      <c r="E73" s="330">
        <f t="shared" si="0"/>
        <v>0</v>
      </c>
      <c r="F73" s="325"/>
      <c r="G73" s="325"/>
      <c r="H73" s="325"/>
    </row>
    <row r="74" spans="1:8" s="324" customFormat="1" x14ac:dyDescent="0.2">
      <c r="A74" s="336">
        <v>8270</v>
      </c>
      <c r="B74" s="443" t="s">
        <v>4055</v>
      </c>
      <c r="C74" s="457">
        <v>2255330</v>
      </c>
      <c r="D74" s="457">
        <v>4047739</v>
      </c>
      <c r="E74" s="330">
        <f t="shared" si="0"/>
        <v>1792409</v>
      </c>
      <c r="F74" s="325"/>
      <c r="G74" s="325"/>
      <c r="H74" s="325"/>
    </row>
    <row r="75" spans="1:8" x14ac:dyDescent="0.2">
      <c r="A75" s="323" t="s">
        <v>13592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1"/>
  <dimension ref="A1:F32"/>
  <sheetViews>
    <sheetView topLeftCell="A11" zoomScaleNormal="100" zoomScaleSheetLayoutView="90" workbookViewId="0">
      <selection activeCell="B31" sqref="B31"/>
    </sheetView>
  </sheetViews>
  <sheetFormatPr baseColWidth="10" defaultColWidth="11.44140625" defaultRowHeight="10.199999999999999" x14ac:dyDescent="0.2"/>
  <cols>
    <col min="1" max="1" width="20.6640625" style="535" customWidth="1"/>
    <col min="2" max="2" width="50.6640625" style="535" customWidth="1"/>
    <col min="3" max="3" width="17.6640625" style="563" customWidth="1"/>
    <col min="4" max="5" width="17.6640625" style="546" customWidth="1"/>
    <col min="6" max="6" width="14.6640625" style="535" customWidth="1"/>
    <col min="7" max="16384" width="11.44140625" style="535"/>
  </cols>
  <sheetData>
    <row r="1" spans="1:6" s="525" customFormat="1" x14ac:dyDescent="0.2">
      <c r="A1" s="522" t="s">
        <v>115</v>
      </c>
      <c r="B1" s="522"/>
      <c r="C1" s="523"/>
      <c r="D1" s="48"/>
      <c r="E1" s="47"/>
      <c r="F1" s="524"/>
    </row>
    <row r="2" spans="1:6" s="525" customFormat="1" x14ac:dyDescent="0.2">
      <c r="A2" s="522" t="s">
        <v>114</v>
      </c>
      <c r="B2" s="522"/>
      <c r="C2" s="523"/>
      <c r="D2" s="48"/>
      <c r="E2" s="47"/>
    </row>
    <row r="3" spans="1:6" s="525" customFormat="1" x14ac:dyDescent="0.2">
      <c r="C3" s="526"/>
      <c r="D3" s="48"/>
      <c r="E3" s="47"/>
    </row>
    <row r="4" spans="1:6" s="525" customFormat="1" x14ac:dyDescent="0.2">
      <c r="C4" s="526"/>
      <c r="D4" s="48"/>
      <c r="E4" s="47"/>
    </row>
    <row r="5" spans="1:6" s="525" customFormat="1" ht="11.25" customHeight="1" x14ac:dyDescent="0.2">
      <c r="A5" s="527" t="s">
        <v>113</v>
      </c>
      <c r="B5" s="528"/>
      <c r="C5" s="526"/>
      <c r="D5" s="523"/>
      <c r="E5" s="683" t="s">
        <v>103</v>
      </c>
    </row>
    <row r="6" spans="1:6" s="525" customFormat="1" x14ac:dyDescent="0.2">
      <c r="A6" s="530"/>
      <c r="B6" s="530"/>
      <c r="C6" s="531"/>
      <c r="D6" s="522"/>
      <c r="E6" s="523"/>
      <c r="F6" s="522"/>
    </row>
    <row r="7" spans="1:6" ht="15" customHeight="1" x14ac:dyDescent="0.2">
      <c r="A7" s="532" t="s">
        <v>102</v>
      </c>
      <c r="B7" s="533" t="s">
        <v>101</v>
      </c>
      <c r="C7" s="27" t="s">
        <v>100</v>
      </c>
      <c r="D7" s="534" t="s">
        <v>99</v>
      </c>
      <c r="E7" s="27" t="s">
        <v>98</v>
      </c>
    </row>
    <row r="8" spans="1:6" ht="11.25" customHeight="1" x14ac:dyDescent="0.2">
      <c r="A8" s="536" t="s">
        <v>8206</v>
      </c>
      <c r="B8" s="536" t="s">
        <v>8207</v>
      </c>
      <c r="C8" s="537">
        <v>51337432.469999999</v>
      </c>
      <c r="D8" s="538"/>
      <c r="E8" s="537"/>
    </row>
    <row r="9" spans="1:6" ht="40.799999999999997" x14ac:dyDescent="0.2">
      <c r="A9" s="536" t="s">
        <v>8208</v>
      </c>
      <c r="B9" s="536" t="s">
        <v>8209</v>
      </c>
      <c r="C9" s="537">
        <v>7211475.5999999996</v>
      </c>
      <c r="D9" s="539" t="s">
        <v>8210</v>
      </c>
      <c r="E9" s="537"/>
    </row>
    <row r="10" spans="1:6" ht="40.799999999999997" x14ac:dyDescent="0.2">
      <c r="A10" s="536" t="s">
        <v>8211</v>
      </c>
      <c r="B10" s="536" t="s">
        <v>8212</v>
      </c>
      <c r="C10" s="537">
        <v>44125956.869999997</v>
      </c>
      <c r="D10" s="539" t="s">
        <v>8210</v>
      </c>
      <c r="E10" s="537"/>
    </row>
    <row r="11" spans="1:6" x14ac:dyDescent="0.2">
      <c r="A11" s="540"/>
      <c r="B11" s="540" t="s">
        <v>109</v>
      </c>
      <c r="C11" s="541">
        <v>51337432.469999999</v>
      </c>
      <c r="D11" s="542"/>
      <c r="E11" s="541"/>
    </row>
    <row r="12" spans="1:6" x14ac:dyDescent="0.2">
      <c r="A12" s="543"/>
      <c r="B12" s="543"/>
      <c r="C12" s="544"/>
      <c r="D12" s="543"/>
      <c r="E12" s="544"/>
    </row>
    <row r="13" spans="1:6" x14ac:dyDescent="0.2">
      <c r="A13" s="543"/>
      <c r="B13" s="543"/>
      <c r="C13" s="544"/>
      <c r="D13" s="543"/>
      <c r="E13" s="544"/>
    </row>
    <row r="14" spans="1:6" ht="11.25" customHeight="1" x14ac:dyDescent="0.2">
      <c r="A14" s="527" t="s">
        <v>108</v>
      </c>
      <c r="B14" s="528"/>
      <c r="C14" s="545"/>
      <c r="D14" s="683" t="s">
        <v>103</v>
      </c>
    </row>
    <row r="15" spans="1:6" x14ac:dyDescent="0.2">
      <c r="A15" s="525"/>
      <c r="B15" s="525"/>
      <c r="C15" s="526"/>
      <c r="D15" s="48"/>
      <c r="E15" s="47"/>
      <c r="F15" s="525"/>
    </row>
    <row r="16" spans="1:6" ht="15" customHeight="1" x14ac:dyDescent="0.2">
      <c r="A16" s="532" t="s">
        <v>102</v>
      </c>
      <c r="B16" s="533" t="s">
        <v>101</v>
      </c>
      <c r="C16" s="27" t="s">
        <v>100</v>
      </c>
      <c r="D16" s="534" t="s">
        <v>99</v>
      </c>
      <c r="E16" s="547"/>
    </row>
    <row r="17" spans="1:6" ht="11.25" customHeight="1" x14ac:dyDescent="0.2">
      <c r="A17" s="548"/>
      <c r="B17" s="1225" t="s">
        <v>13593</v>
      </c>
      <c r="C17" s="549"/>
      <c r="D17" s="537"/>
      <c r="E17" s="550"/>
    </row>
    <row r="18" spans="1:6" x14ac:dyDescent="0.2">
      <c r="A18" s="551"/>
      <c r="B18" s="551" t="s">
        <v>107</v>
      </c>
      <c r="C18" s="552">
        <f>SUM(C17:C17)</f>
        <v>0</v>
      </c>
      <c r="D18" s="553"/>
      <c r="E18" s="554"/>
    </row>
    <row r="19" spans="1:6" x14ac:dyDescent="0.2">
      <c r="A19" s="555"/>
      <c r="B19" s="555"/>
      <c r="C19" s="556"/>
      <c r="D19" s="555"/>
      <c r="E19" s="556"/>
      <c r="F19" s="525"/>
    </row>
    <row r="20" spans="1:6" x14ac:dyDescent="0.2">
      <c r="A20" s="555"/>
      <c r="B20" s="555"/>
      <c r="C20" s="556"/>
      <c r="D20" s="555"/>
      <c r="E20" s="556"/>
      <c r="F20" s="525"/>
    </row>
    <row r="21" spans="1:6" ht="11.25" customHeight="1" x14ac:dyDescent="0.2">
      <c r="A21" s="527" t="s">
        <v>106</v>
      </c>
      <c r="B21" s="528"/>
      <c r="C21" s="545"/>
      <c r="D21" s="525"/>
      <c r="E21" s="683" t="s">
        <v>103</v>
      </c>
    </row>
    <row r="22" spans="1:6" x14ac:dyDescent="0.2">
      <c r="A22" s="525"/>
      <c r="B22" s="525"/>
      <c r="C22" s="526"/>
      <c r="D22" s="525"/>
      <c r="E22" s="526"/>
      <c r="F22" s="525"/>
    </row>
    <row r="23" spans="1:6" ht="15" customHeight="1" x14ac:dyDescent="0.2">
      <c r="A23" s="532" t="s">
        <v>102</v>
      </c>
      <c r="B23" s="533" t="s">
        <v>101</v>
      </c>
      <c r="C23" s="27" t="s">
        <v>100</v>
      </c>
      <c r="D23" s="534" t="s">
        <v>99</v>
      </c>
      <c r="E23" s="27" t="s">
        <v>98</v>
      </c>
      <c r="F23" s="557"/>
    </row>
    <row r="24" spans="1:6" x14ac:dyDescent="0.2">
      <c r="A24" s="536"/>
      <c r="B24" s="1225" t="s">
        <v>13593</v>
      </c>
      <c r="C24" s="549"/>
      <c r="D24" s="549"/>
      <c r="E24" s="537"/>
      <c r="F24" s="550"/>
    </row>
    <row r="25" spans="1:6" x14ac:dyDescent="0.2">
      <c r="A25" s="551"/>
      <c r="B25" s="551" t="s">
        <v>105</v>
      </c>
      <c r="C25" s="552">
        <f>SUM(C24:C24)</f>
        <v>0</v>
      </c>
      <c r="D25" s="558"/>
      <c r="E25" s="541"/>
      <c r="F25" s="554"/>
    </row>
    <row r="26" spans="1:6" x14ac:dyDescent="0.2">
      <c r="A26" s="555"/>
      <c r="B26" s="555"/>
      <c r="C26" s="556"/>
      <c r="D26" s="555"/>
      <c r="E26" s="556"/>
      <c r="F26" s="525"/>
    </row>
    <row r="27" spans="1:6" x14ac:dyDescent="0.2">
      <c r="A27" s="555"/>
      <c r="B27" s="555"/>
      <c r="C27" s="556"/>
      <c r="D27" s="555"/>
      <c r="E27" s="556"/>
      <c r="F27" s="525"/>
    </row>
    <row r="28" spans="1:6" ht="11.25" customHeight="1" x14ac:dyDescent="0.2">
      <c r="A28" s="527" t="s">
        <v>104</v>
      </c>
      <c r="B28" s="528"/>
      <c r="C28" s="545"/>
      <c r="D28" s="525"/>
      <c r="E28" s="683" t="s">
        <v>103</v>
      </c>
    </row>
    <row r="29" spans="1:6" x14ac:dyDescent="0.2">
      <c r="A29" s="525"/>
      <c r="B29" s="525"/>
      <c r="C29" s="526"/>
      <c r="D29" s="525"/>
      <c r="E29" s="526"/>
      <c r="F29" s="525"/>
    </row>
    <row r="30" spans="1:6" ht="15" customHeight="1" x14ac:dyDescent="0.2">
      <c r="A30" s="532" t="s">
        <v>102</v>
      </c>
      <c r="B30" s="533" t="s">
        <v>101</v>
      </c>
      <c r="C30" s="27" t="s">
        <v>100</v>
      </c>
      <c r="D30" s="534" t="s">
        <v>99</v>
      </c>
      <c r="E30" s="27" t="s">
        <v>98</v>
      </c>
      <c r="F30" s="557"/>
    </row>
    <row r="31" spans="1:6" x14ac:dyDescent="0.2">
      <c r="A31" s="536"/>
      <c r="B31" s="1225" t="s">
        <v>13593</v>
      </c>
      <c r="C31" s="537"/>
      <c r="D31" s="537"/>
      <c r="E31" s="537"/>
      <c r="F31" s="550"/>
    </row>
    <row r="32" spans="1:6" x14ac:dyDescent="0.2">
      <c r="A32" s="559"/>
      <c r="B32" s="559" t="s">
        <v>97</v>
      </c>
      <c r="C32" s="560">
        <f>SUM(C31:C31)</f>
        <v>0</v>
      </c>
      <c r="D32" s="561"/>
      <c r="E32" s="562"/>
      <c r="F32" s="554"/>
    </row>
  </sheetData>
  <dataValidations count="5">
    <dataValidation allowBlank="1" showInputMessage="1" showErrorMessage="1" prompt="En los casos en que la inversión se localice en dos o mas tipos de instrumentos, se detallará cada una de ellas y el importe invertido." sqref="E7 E23 E30"/>
    <dataValidation allowBlank="1" showInputMessage="1" showErrorMessage="1" prompt="Especificar el tipo de instrumento de inversión: Bondes, Petrobonos, Cetes, Mesa de dinero, etc." sqref="D7 D16 D23 D30"/>
    <dataValidation allowBlank="1" showInputMessage="1" showErrorMessage="1" prompt="Corresponde al nombre o descripción de la cuenta de acuerdo al Plan de Cuentas emitido por el CONAC." sqref="B7 B16 B23 B30"/>
    <dataValidation allowBlank="1" showInputMessage="1" showErrorMessage="1" prompt="Corresponde al número de la cuenta de acuerdo al Plan de Cuentas emitido por el CONAC (DOF 23/12/2015)." sqref="A7 A16 A23 A30"/>
    <dataValidation allowBlank="1" showInputMessage="1" showErrorMessage="1" prompt="Saldo final de la Información Financiera Trimestral que se presenta (trimestral: 1er, 2do, 3ro. o 4to.)." sqref="C7 C16 C23 C30"/>
  </dataValidations>
  <pageMargins left="0.7" right="0.7" top="0.75" bottom="0.75" header="0.3" footer="0.3"/>
  <pageSetup scale="56" orientation="portrait" r:id="rId1"/>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2"/>
  <dimension ref="A1:J192"/>
  <sheetViews>
    <sheetView topLeftCell="A173" zoomScaleNormal="100" zoomScaleSheetLayoutView="100" workbookViewId="0">
      <selection activeCell="B202" sqref="B202"/>
    </sheetView>
  </sheetViews>
  <sheetFormatPr baseColWidth="10" defaultColWidth="11.44140625" defaultRowHeight="10.199999999999999" x14ac:dyDescent="0.2"/>
  <cols>
    <col min="1" max="1" width="20.6640625" style="567" customWidth="1"/>
    <col min="2" max="2" width="50.6640625" style="567" customWidth="1"/>
    <col min="3" max="8" width="17.6640625" style="565" customWidth="1"/>
    <col min="9" max="10" width="11.44140625" style="567" customWidth="1"/>
    <col min="11" max="16384" width="11.44140625" style="567"/>
  </cols>
  <sheetData>
    <row r="1" spans="1:10" x14ac:dyDescent="0.2">
      <c r="A1" s="564" t="s">
        <v>115</v>
      </c>
      <c r="B1" s="564"/>
      <c r="H1" s="566"/>
    </row>
    <row r="2" spans="1:10" x14ac:dyDescent="0.2">
      <c r="A2" s="564" t="s">
        <v>114</v>
      </c>
      <c r="B2" s="564"/>
      <c r="C2" s="568"/>
      <c r="D2" s="568"/>
      <c r="E2" s="568"/>
    </row>
    <row r="3" spans="1:10" x14ac:dyDescent="0.2">
      <c r="B3" s="564"/>
      <c r="C3" s="568"/>
      <c r="D3" s="568"/>
      <c r="E3" s="568"/>
    </row>
    <row r="5" spans="1:10" s="570" customFormat="1" ht="11.25" customHeight="1" x14ac:dyDescent="0.2">
      <c r="A5" s="569" t="s">
        <v>218</v>
      </c>
      <c r="B5" s="569"/>
      <c r="C5" s="73"/>
      <c r="D5" s="73"/>
      <c r="E5" s="73"/>
      <c r="F5" s="565"/>
      <c r="G5" s="565"/>
      <c r="H5" s="72" t="s">
        <v>132</v>
      </c>
    </row>
    <row r="6" spans="1:10" x14ac:dyDescent="0.2">
      <c r="A6" s="571"/>
      <c r="B6" s="571"/>
      <c r="C6" s="572"/>
      <c r="D6" s="572"/>
      <c r="E6" s="572"/>
      <c r="F6" s="572"/>
      <c r="G6" s="572"/>
      <c r="H6" s="572"/>
    </row>
    <row r="7" spans="1:10" ht="15" customHeight="1" x14ac:dyDescent="0.2">
      <c r="A7" s="532" t="s">
        <v>102</v>
      </c>
      <c r="B7" s="573" t="s">
        <v>101</v>
      </c>
      <c r="C7" s="27" t="s">
        <v>100</v>
      </c>
      <c r="D7" s="70">
        <v>2016</v>
      </c>
      <c r="E7" s="70">
        <v>2015</v>
      </c>
      <c r="F7" s="69" t="s">
        <v>131</v>
      </c>
      <c r="G7" s="69" t="s">
        <v>130</v>
      </c>
      <c r="H7" s="68" t="s">
        <v>129</v>
      </c>
    </row>
    <row r="8" spans="1:10" x14ac:dyDescent="0.2">
      <c r="A8" s="574" t="s">
        <v>8213</v>
      </c>
      <c r="B8" s="574" t="s">
        <v>8214</v>
      </c>
      <c r="C8" s="575">
        <v>15547.98</v>
      </c>
      <c r="D8" s="575">
        <v>18705.650000000001</v>
      </c>
      <c r="E8" s="575">
        <v>17950.48</v>
      </c>
      <c r="F8" s="575">
        <v>1146630.45</v>
      </c>
      <c r="G8" s="575">
        <v>233982.97</v>
      </c>
      <c r="H8" s="575">
        <v>62804.480000000003</v>
      </c>
    </row>
    <row r="9" spans="1:10" x14ac:dyDescent="0.2">
      <c r="A9" s="574" t="s">
        <v>8215</v>
      </c>
      <c r="B9" s="574" t="s">
        <v>8216</v>
      </c>
      <c r="C9" s="575">
        <v>12778.27</v>
      </c>
      <c r="D9" s="575">
        <v>13988.95</v>
      </c>
      <c r="E9" s="575">
        <v>12778.27</v>
      </c>
      <c r="F9" s="575">
        <v>1142068.32</v>
      </c>
      <c r="G9" s="575">
        <v>228472.45</v>
      </c>
      <c r="H9" s="575">
        <v>56055.07</v>
      </c>
    </row>
    <row r="10" spans="1:10" x14ac:dyDescent="0.2">
      <c r="A10" s="574" t="s">
        <v>8217</v>
      </c>
      <c r="B10" s="574" t="s">
        <v>8218</v>
      </c>
      <c r="C10" s="575">
        <v>0</v>
      </c>
      <c r="D10" s="575">
        <v>0</v>
      </c>
      <c r="E10" s="575">
        <v>0</v>
      </c>
      <c r="F10" s="575">
        <v>0</v>
      </c>
      <c r="G10" s="575">
        <v>0</v>
      </c>
      <c r="H10" s="575">
        <v>0</v>
      </c>
    </row>
    <row r="11" spans="1:10" x14ac:dyDescent="0.2">
      <c r="A11" s="574" t="s">
        <v>8219</v>
      </c>
      <c r="B11" s="574" t="s">
        <v>8220</v>
      </c>
      <c r="C11" s="575">
        <v>451.42</v>
      </c>
      <c r="D11" s="575">
        <v>1662.1</v>
      </c>
      <c r="E11" s="575">
        <v>451.42</v>
      </c>
      <c r="F11" s="575">
        <v>1129741.47</v>
      </c>
      <c r="G11" s="575">
        <v>216145.55</v>
      </c>
      <c r="H11" s="575">
        <v>47537.57</v>
      </c>
    </row>
    <row r="12" spans="1:10" x14ac:dyDescent="0.2">
      <c r="A12" s="574" t="s">
        <v>8221</v>
      </c>
      <c r="B12" s="574" t="s">
        <v>7259</v>
      </c>
      <c r="C12" s="575">
        <v>12326.85</v>
      </c>
      <c r="D12" s="575">
        <v>12326.85</v>
      </c>
      <c r="E12" s="575">
        <v>12326.85</v>
      </c>
      <c r="F12" s="575">
        <v>12326.85</v>
      </c>
      <c r="G12" s="575">
        <v>12326.9</v>
      </c>
      <c r="H12" s="575">
        <v>8517.5</v>
      </c>
    </row>
    <row r="13" spans="1:10" x14ac:dyDescent="0.2">
      <c r="A13" s="574" t="s">
        <v>8222</v>
      </c>
      <c r="B13" s="574" t="s">
        <v>8223</v>
      </c>
      <c r="C13" s="575">
        <v>2769.71</v>
      </c>
      <c r="D13" s="575">
        <v>4716.7</v>
      </c>
      <c r="E13" s="575">
        <v>5172.21</v>
      </c>
      <c r="F13" s="575">
        <v>4562.13</v>
      </c>
      <c r="G13" s="575">
        <v>5510.52</v>
      </c>
      <c r="H13" s="575">
        <v>6749.41</v>
      </c>
      <c r="J13" s="576"/>
    </row>
    <row r="14" spans="1:10" x14ac:dyDescent="0.2">
      <c r="A14" s="577"/>
      <c r="B14" s="577" t="s">
        <v>134</v>
      </c>
      <c r="C14" s="578">
        <f t="shared" ref="C14:H14" si="0">+C9+C13</f>
        <v>15547.98</v>
      </c>
      <c r="D14" s="578">
        <f t="shared" si="0"/>
        <v>18705.650000000001</v>
      </c>
      <c r="E14" s="578">
        <f t="shared" si="0"/>
        <v>17950.48</v>
      </c>
      <c r="F14" s="578">
        <f t="shared" si="0"/>
        <v>1146630.45</v>
      </c>
      <c r="G14" s="578">
        <f t="shared" si="0"/>
        <v>233982.97</v>
      </c>
      <c r="H14" s="578">
        <f t="shared" si="0"/>
        <v>62804.479999999996</v>
      </c>
    </row>
    <row r="15" spans="1:10" x14ac:dyDescent="0.2">
      <c r="A15" s="579"/>
      <c r="B15" s="579"/>
      <c r="C15" s="580"/>
      <c r="D15" s="580"/>
      <c r="E15" s="580"/>
      <c r="F15" s="580"/>
      <c r="G15" s="580"/>
      <c r="H15" s="580"/>
    </row>
    <row r="16" spans="1:10" x14ac:dyDescent="0.2">
      <c r="A16" s="579"/>
      <c r="B16" s="579"/>
      <c r="C16" s="580"/>
      <c r="D16" s="580"/>
      <c r="E16" s="580"/>
      <c r="F16" s="580"/>
      <c r="G16" s="580"/>
      <c r="H16" s="580"/>
    </row>
    <row r="17" spans="1:8" s="570" customFormat="1" ht="11.25" customHeight="1" x14ac:dyDescent="0.2">
      <c r="A17" s="569" t="s">
        <v>133</v>
      </c>
      <c r="B17" s="569"/>
      <c r="C17" s="73"/>
      <c r="D17" s="73"/>
      <c r="E17" s="73"/>
      <c r="F17" s="565"/>
      <c r="G17" s="565"/>
      <c r="H17" s="72" t="s">
        <v>132</v>
      </c>
    </row>
    <row r="18" spans="1:8" x14ac:dyDescent="0.2">
      <c r="A18" s="571"/>
      <c r="B18" s="571"/>
      <c r="C18" s="572"/>
      <c r="D18" s="572"/>
      <c r="E18" s="572"/>
      <c r="F18" s="572"/>
      <c r="G18" s="572"/>
      <c r="H18" s="572"/>
    </row>
    <row r="19" spans="1:8" ht="15" customHeight="1" x14ac:dyDescent="0.2">
      <c r="A19" s="532" t="s">
        <v>102</v>
      </c>
      <c r="B19" s="573" t="s">
        <v>101</v>
      </c>
      <c r="C19" s="27" t="s">
        <v>100</v>
      </c>
      <c r="D19" s="70">
        <v>2016</v>
      </c>
      <c r="E19" s="70">
        <v>2015</v>
      </c>
      <c r="F19" s="69" t="s">
        <v>131</v>
      </c>
      <c r="G19" s="69" t="s">
        <v>130</v>
      </c>
      <c r="H19" s="68" t="s">
        <v>129</v>
      </c>
    </row>
    <row r="20" spans="1:8" x14ac:dyDescent="0.2">
      <c r="A20" s="574" t="s">
        <v>8224</v>
      </c>
      <c r="B20" s="574" t="s">
        <v>8225</v>
      </c>
      <c r="C20" s="575">
        <v>2596.3200000000002</v>
      </c>
      <c r="D20" s="575">
        <v>2596.3200000000002</v>
      </c>
      <c r="E20" s="575">
        <v>293624.78000000003</v>
      </c>
      <c r="F20" s="575">
        <v>268453.99</v>
      </c>
      <c r="G20" s="575">
        <v>268453.98</v>
      </c>
      <c r="H20" s="575">
        <v>10167556.65</v>
      </c>
    </row>
    <row r="21" spans="1:8" x14ac:dyDescent="0.2">
      <c r="A21" s="574" t="s">
        <v>8226</v>
      </c>
      <c r="B21" s="574" t="s">
        <v>8227</v>
      </c>
      <c r="C21" s="575">
        <v>0</v>
      </c>
      <c r="D21" s="575">
        <v>0</v>
      </c>
      <c r="E21" s="575">
        <v>57171.1</v>
      </c>
      <c r="F21" s="575">
        <v>57171.1</v>
      </c>
      <c r="G21" s="575">
        <v>57171.1</v>
      </c>
      <c r="H21" s="575">
        <v>166169.32</v>
      </c>
    </row>
    <row r="22" spans="1:8" x14ac:dyDescent="0.2">
      <c r="A22" s="574" t="s">
        <v>8228</v>
      </c>
      <c r="B22" s="574" t="s">
        <v>8229</v>
      </c>
      <c r="C22" s="575">
        <v>0</v>
      </c>
      <c r="D22" s="575">
        <v>0</v>
      </c>
      <c r="E22" s="575">
        <v>0</v>
      </c>
      <c r="F22" s="575">
        <v>0</v>
      </c>
      <c r="G22" s="575">
        <v>0</v>
      </c>
      <c r="H22" s="575">
        <v>22549.65</v>
      </c>
    </row>
    <row r="23" spans="1:8" x14ac:dyDescent="0.2">
      <c r="A23" s="574" t="s">
        <v>8230</v>
      </c>
      <c r="B23" s="574" t="s">
        <v>8231</v>
      </c>
      <c r="C23" s="575">
        <v>0</v>
      </c>
      <c r="D23" s="575">
        <v>0</v>
      </c>
      <c r="E23" s="575">
        <v>0</v>
      </c>
      <c r="F23" s="575">
        <v>0</v>
      </c>
      <c r="G23" s="575">
        <v>0</v>
      </c>
      <c r="H23" s="575">
        <v>0.54</v>
      </c>
    </row>
    <row r="24" spans="1:8" x14ac:dyDescent="0.2">
      <c r="A24" s="574" t="s">
        <v>8232</v>
      </c>
      <c r="B24" s="574" t="s">
        <v>8233</v>
      </c>
      <c r="C24" s="575">
        <v>0</v>
      </c>
      <c r="D24" s="575">
        <v>0</v>
      </c>
      <c r="E24" s="575">
        <v>0</v>
      </c>
      <c r="F24" s="575">
        <v>0</v>
      </c>
      <c r="G24" s="575">
        <v>0</v>
      </c>
      <c r="H24" s="575">
        <v>0.03</v>
      </c>
    </row>
    <row r="25" spans="1:8" x14ac:dyDescent="0.2">
      <c r="A25" s="574" t="s">
        <v>8234</v>
      </c>
      <c r="B25" s="574" t="s">
        <v>8235</v>
      </c>
      <c r="C25" s="575">
        <v>0</v>
      </c>
      <c r="D25" s="575">
        <v>0</v>
      </c>
      <c r="E25" s="575">
        <v>57171.1</v>
      </c>
      <c r="F25" s="575">
        <v>57171.1</v>
      </c>
      <c r="G25" s="575">
        <v>57171.1</v>
      </c>
      <c r="H25" s="575">
        <v>57171.1</v>
      </c>
    </row>
    <row r="26" spans="1:8" x14ac:dyDescent="0.2">
      <c r="A26" s="574" t="s">
        <v>8236</v>
      </c>
      <c r="B26" s="574" t="s">
        <v>8237</v>
      </c>
      <c r="C26" s="575">
        <v>0</v>
      </c>
      <c r="D26" s="575">
        <v>0</v>
      </c>
      <c r="E26" s="575">
        <v>0</v>
      </c>
      <c r="F26" s="575">
        <v>0</v>
      </c>
      <c r="G26" s="575">
        <v>0</v>
      </c>
      <c r="H26" s="575">
        <v>86448</v>
      </c>
    </row>
    <row r="27" spans="1:8" x14ac:dyDescent="0.2">
      <c r="A27" s="574" t="s">
        <v>8238</v>
      </c>
      <c r="B27" s="574" t="s">
        <v>8239</v>
      </c>
      <c r="C27" s="575">
        <v>0</v>
      </c>
      <c r="D27" s="575">
        <v>0</v>
      </c>
      <c r="E27" s="575">
        <v>342.56</v>
      </c>
      <c r="F27" s="575">
        <v>342.56</v>
      </c>
      <c r="G27" s="575">
        <v>342.56</v>
      </c>
      <c r="H27" s="575">
        <v>58606.34</v>
      </c>
    </row>
    <row r="28" spans="1:8" x14ac:dyDescent="0.2">
      <c r="A28" s="574" t="s">
        <v>8240</v>
      </c>
      <c r="B28" s="574" t="s">
        <v>8241</v>
      </c>
      <c r="C28" s="575">
        <v>0</v>
      </c>
      <c r="D28" s="575">
        <v>0</v>
      </c>
      <c r="E28" s="575">
        <v>0</v>
      </c>
      <c r="F28" s="575">
        <v>0</v>
      </c>
      <c r="G28" s="575">
        <v>0</v>
      </c>
      <c r="H28" s="575">
        <v>0.63</v>
      </c>
    </row>
    <row r="29" spans="1:8" x14ac:dyDescent="0.2">
      <c r="A29" s="574" t="s">
        <v>8242</v>
      </c>
      <c r="B29" s="574" t="s">
        <v>8243</v>
      </c>
      <c r="C29" s="575">
        <v>0</v>
      </c>
      <c r="D29" s="575">
        <v>0</v>
      </c>
      <c r="E29" s="575">
        <v>336.81</v>
      </c>
      <c r="F29" s="575">
        <v>336.81</v>
      </c>
      <c r="G29" s="575">
        <v>336.81</v>
      </c>
      <c r="H29" s="575">
        <v>336.81</v>
      </c>
    </row>
    <row r="30" spans="1:8" x14ac:dyDescent="0.2">
      <c r="A30" s="574" t="s">
        <v>8244</v>
      </c>
      <c r="B30" s="574" t="s">
        <v>8245</v>
      </c>
      <c r="C30" s="575">
        <v>0</v>
      </c>
      <c r="D30" s="575">
        <v>0</v>
      </c>
      <c r="E30" s="575">
        <v>7.75</v>
      </c>
      <c r="F30" s="575">
        <v>7.75</v>
      </c>
      <c r="G30" s="575">
        <v>7.75</v>
      </c>
      <c r="H30" s="575">
        <v>7.75</v>
      </c>
    </row>
    <row r="31" spans="1:8" x14ac:dyDescent="0.2">
      <c r="A31" s="574" t="s">
        <v>8246</v>
      </c>
      <c r="B31" s="574" t="s">
        <v>8247</v>
      </c>
      <c r="C31" s="575">
        <v>0</v>
      </c>
      <c r="D31" s="575">
        <v>0</v>
      </c>
      <c r="E31" s="575">
        <v>0</v>
      </c>
      <c r="F31" s="575">
        <v>0</v>
      </c>
      <c r="G31" s="575">
        <v>0</v>
      </c>
      <c r="H31" s="575">
        <v>0.75</v>
      </c>
    </row>
    <row r="32" spans="1:8" x14ac:dyDescent="0.2">
      <c r="A32" s="574" t="s">
        <v>8248</v>
      </c>
      <c r="B32" s="574" t="s">
        <v>8249</v>
      </c>
      <c r="C32" s="575">
        <v>0</v>
      </c>
      <c r="D32" s="575">
        <v>0</v>
      </c>
      <c r="E32" s="575">
        <v>0</v>
      </c>
      <c r="F32" s="575">
        <v>0</v>
      </c>
      <c r="G32" s="575">
        <v>0</v>
      </c>
      <c r="H32" s="575">
        <v>0.5</v>
      </c>
    </row>
    <row r="33" spans="1:8" x14ac:dyDescent="0.2">
      <c r="A33" s="574" t="s">
        <v>8250</v>
      </c>
      <c r="B33" s="574" t="s">
        <v>8251</v>
      </c>
      <c r="C33" s="575">
        <v>0</v>
      </c>
      <c r="D33" s="575">
        <v>0</v>
      </c>
      <c r="E33" s="575">
        <v>0</v>
      </c>
      <c r="F33" s="575">
        <v>0</v>
      </c>
      <c r="G33" s="575">
        <v>0</v>
      </c>
      <c r="H33" s="575">
        <v>0.1</v>
      </c>
    </row>
    <row r="34" spans="1:8" x14ac:dyDescent="0.2">
      <c r="A34" s="574" t="s">
        <v>8252</v>
      </c>
      <c r="B34" s="574" t="s">
        <v>8253</v>
      </c>
      <c r="C34" s="575">
        <v>0</v>
      </c>
      <c r="D34" s="575">
        <v>0</v>
      </c>
      <c r="E34" s="575">
        <v>-2</v>
      </c>
      <c r="F34" s="575">
        <v>-2</v>
      </c>
      <c r="G34" s="575">
        <v>-2</v>
      </c>
      <c r="H34" s="575">
        <v>0</v>
      </c>
    </row>
    <row r="35" spans="1:8" x14ac:dyDescent="0.2">
      <c r="A35" s="574" t="s">
        <v>8254</v>
      </c>
      <c r="B35" s="574" t="s">
        <v>8255</v>
      </c>
      <c r="C35" s="575">
        <v>0</v>
      </c>
      <c r="D35" s="575">
        <v>0</v>
      </c>
      <c r="E35" s="575">
        <v>0</v>
      </c>
      <c r="F35" s="575">
        <v>0</v>
      </c>
      <c r="G35" s="575">
        <v>0</v>
      </c>
      <c r="H35" s="575">
        <v>-0.5</v>
      </c>
    </row>
    <row r="36" spans="1:8" x14ac:dyDescent="0.2">
      <c r="A36" s="574" t="s">
        <v>8256</v>
      </c>
      <c r="B36" s="574" t="s">
        <v>8257</v>
      </c>
      <c r="C36" s="575">
        <v>0</v>
      </c>
      <c r="D36" s="575">
        <v>0</v>
      </c>
      <c r="E36" s="575">
        <v>0</v>
      </c>
      <c r="F36" s="575">
        <v>0</v>
      </c>
      <c r="G36" s="575">
        <v>0</v>
      </c>
      <c r="H36" s="575">
        <v>14717.3</v>
      </c>
    </row>
    <row r="37" spans="1:8" x14ac:dyDescent="0.2">
      <c r="A37" s="574" t="s">
        <v>8258</v>
      </c>
      <c r="B37" s="574" t="s">
        <v>8259</v>
      </c>
      <c r="C37" s="575">
        <v>0</v>
      </c>
      <c r="D37" s="575">
        <v>0</v>
      </c>
      <c r="E37" s="575">
        <v>0</v>
      </c>
      <c r="F37" s="575">
        <v>0</v>
      </c>
      <c r="G37" s="575">
        <v>0</v>
      </c>
      <c r="H37" s="575">
        <v>11321</v>
      </c>
    </row>
    <row r="38" spans="1:8" x14ac:dyDescent="0.2">
      <c r="A38" s="574" t="s">
        <v>8260</v>
      </c>
      <c r="B38" s="574" t="s">
        <v>8261</v>
      </c>
      <c r="C38" s="575">
        <v>0</v>
      </c>
      <c r="D38" s="575">
        <v>0</v>
      </c>
      <c r="E38" s="575">
        <v>0</v>
      </c>
      <c r="F38" s="575">
        <v>0</v>
      </c>
      <c r="G38" s="575">
        <v>0</v>
      </c>
      <c r="H38" s="575">
        <v>-355</v>
      </c>
    </row>
    <row r="39" spans="1:8" x14ac:dyDescent="0.2">
      <c r="A39" s="574" t="s">
        <v>8262</v>
      </c>
      <c r="B39" s="574" t="s">
        <v>8263</v>
      </c>
      <c r="C39" s="575">
        <v>0</v>
      </c>
      <c r="D39" s="575">
        <v>0</v>
      </c>
      <c r="E39" s="575">
        <v>0</v>
      </c>
      <c r="F39" s="575">
        <v>0</v>
      </c>
      <c r="G39" s="575">
        <v>0</v>
      </c>
      <c r="H39" s="575">
        <v>10142</v>
      </c>
    </row>
    <row r="40" spans="1:8" x14ac:dyDescent="0.2">
      <c r="A40" s="574" t="s">
        <v>8264</v>
      </c>
      <c r="B40" s="574" t="s">
        <v>8265</v>
      </c>
      <c r="C40" s="575">
        <v>0</v>
      </c>
      <c r="D40" s="575">
        <v>0</v>
      </c>
      <c r="E40" s="575">
        <v>0</v>
      </c>
      <c r="F40" s="575">
        <v>0</v>
      </c>
      <c r="G40" s="575">
        <v>0</v>
      </c>
      <c r="H40" s="575">
        <v>22435</v>
      </c>
    </row>
    <row r="41" spans="1:8" x14ac:dyDescent="0.2">
      <c r="A41" s="574" t="s">
        <v>8266</v>
      </c>
      <c r="B41" s="574" t="s">
        <v>8267</v>
      </c>
      <c r="C41" s="575">
        <v>-3.7</v>
      </c>
      <c r="D41" s="575">
        <v>-3.7</v>
      </c>
      <c r="E41" s="575">
        <v>-30</v>
      </c>
      <c r="F41" s="575">
        <v>-29.54</v>
      </c>
      <c r="G41" s="575">
        <v>-29.55</v>
      </c>
      <c r="H41" s="575">
        <v>499011.53</v>
      </c>
    </row>
    <row r="42" spans="1:8" x14ac:dyDescent="0.2">
      <c r="A42" s="574" t="s">
        <v>8268</v>
      </c>
      <c r="B42" s="574" t="s">
        <v>8269</v>
      </c>
      <c r="C42" s="575">
        <v>0</v>
      </c>
      <c r="D42" s="575">
        <v>0</v>
      </c>
      <c r="E42" s="575">
        <v>0</v>
      </c>
      <c r="F42" s="575">
        <v>0</v>
      </c>
      <c r="G42" s="575">
        <v>0</v>
      </c>
      <c r="H42" s="575">
        <v>1.8</v>
      </c>
    </row>
    <row r="43" spans="1:8" x14ac:dyDescent="0.2">
      <c r="A43" s="574" t="s">
        <v>8270</v>
      </c>
      <c r="B43" s="574" t="s">
        <v>8271</v>
      </c>
      <c r="C43" s="575">
        <v>0</v>
      </c>
      <c r="D43" s="575">
        <v>0</v>
      </c>
      <c r="E43" s="575">
        <v>0</v>
      </c>
      <c r="F43" s="575">
        <v>0</v>
      </c>
      <c r="G43" s="575">
        <v>0</v>
      </c>
      <c r="H43" s="575">
        <v>26374</v>
      </c>
    </row>
    <row r="44" spans="1:8" x14ac:dyDescent="0.2">
      <c r="A44" s="574" t="s">
        <v>8272</v>
      </c>
      <c r="B44" s="574" t="s">
        <v>8273</v>
      </c>
      <c r="C44" s="575">
        <v>0</v>
      </c>
      <c r="D44" s="575">
        <v>0</v>
      </c>
      <c r="E44" s="575">
        <v>0</v>
      </c>
      <c r="F44" s="575">
        <v>0</v>
      </c>
      <c r="G44" s="575">
        <v>0</v>
      </c>
      <c r="H44" s="575">
        <v>6206.1</v>
      </c>
    </row>
    <row r="45" spans="1:8" x14ac:dyDescent="0.2">
      <c r="A45" s="574" t="s">
        <v>8274</v>
      </c>
      <c r="B45" s="574" t="s">
        <v>8275</v>
      </c>
      <c r="C45" s="575">
        <v>0</v>
      </c>
      <c r="D45" s="575">
        <v>0</v>
      </c>
      <c r="E45" s="575">
        <v>0</v>
      </c>
      <c r="F45" s="575">
        <v>0</v>
      </c>
      <c r="G45" s="575">
        <v>0</v>
      </c>
      <c r="H45" s="575">
        <v>28200.25</v>
      </c>
    </row>
    <row r="46" spans="1:8" x14ac:dyDescent="0.2">
      <c r="A46" s="574" t="s">
        <v>8276</v>
      </c>
      <c r="B46" s="574" t="s">
        <v>8277</v>
      </c>
      <c r="C46" s="575">
        <v>0</v>
      </c>
      <c r="D46" s="575">
        <v>0</v>
      </c>
      <c r="E46" s="575">
        <v>0</v>
      </c>
      <c r="F46" s="575">
        <v>0</v>
      </c>
      <c r="G46" s="575">
        <v>0</v>
      </c>
      <c r="H46" s="575">
        <v>1</v>
      </c>
    </row>
    <row r="47" spans="1:8" x14ac:dyDescent="0.2">
      <c r="A47" s="574" t="s">
        <v>8278</v>
      </c>
      <c r="B47" s="574" t="s">
        <v>8279</v>
      </c>
      <c r="C47" s="575">
        <v>0</v>
      </c>
      <c r="D47" s="575">
        <v>0</v>
      </c>
      <c r="E47" s="575">
        <v>0</v>
      </c>
      <c r="F47" s="575">
        <v>0</v>
      </c>
      <c r="G47" s="575">
        <v>0</v>
      </c>
      <c r="H47" s="575">
        <v>-0.01</v>
      </c>
    </row>
    <row r="48" spans="1:8" x14ac:dyDescent="0.2">
      <c r="A48" s="574" t="s">
        <v>8280</v>
      </c>
      <c r="B48" s="574" t="s">
        <v>8281</v>
      </c>
      <c r="C48" s="575">
        <v>0</v>
      </c>
      <c r="D48" s="575">
        <v>0</v>
      </c>
      <c r="E48" s="575">
        <v>0</v>
      </c>
      <c r="F48" s="575">
        <v>0</v>
      </c>
      <c r="G48" s="575">
        <v>0</v>
      </c>
      <c r="H48" s="575">
        <v>15687</v>
      </c>
    </row>
    <row r="49" spans="1:8" x14ac:dyDescent="0.2">
      <c r="A49" s="574" t="s">
        <v>8282</v>
      </c>
      <c r="B49" s="574" t="s">
        <v>8283</v>
      </c>
      <c r="C49" s="575">
        <v>0</v>
      </c>
      <c r="D49" s="575">
        <v>0</v>
      </c>
      <c r="E49" s="575">
        <v>0</v>
      </c>
      <c r="F49" s="575">
        <v>0</v>
      </c>
      <c r="G49" s="575">
        <v>0</v>
      </c>
      <c r="H49" s="575">
        <v>8349</v>
      </c>
    </row>
    <row r="50" spans="1:8" x14ac:dyDescent="0.2">
      <c r="A50" s="574" t="s">
        <v>8284</v>
      </c>
      <c r="B50" s="574" t="s">
        <v>8285</v>
      </c>
      <c r="C50" s="575">
        <v>0</v>
      </c>
      <c r="D50" s="575">
        <v>0</v>
      </c>
      <c r="E50" s="575">
        <v>30</v>
      </c>
      <c r="F50" s="575">
        <v>30</v>
      </c>
      <c r="G50" s="575">
        <v>30</v>
      </c>
      <c r="H50" s="575">
        <v>30</v>
      </c>
    </row>
    <row r="51" spans="1:8" x14ac:dyDescent="0.2">
      <c r="A51" s="574" t="s">
        <v>8286</v>
      </c>
      <c r="B51" s="574" t="s">
        <v>8287</v>
      </c>
      <c r="C51" s="575">
        <v>0</v>
      </c>
      <c r="D51" s="575">
        <v>0</v>
      </c>
      <c r="E51" s="575">
        <v>0</v>
      </c>
      <c r="F51" s="575">
        <v>0</v>
      </c>
      <c r="G51" s="575">
        <v>0</v>
      </c>
      <c r="H51" s="575">
        <v>10343.5</v>
      </c>
    </row>
    <row r="52" spans="1:8" x14ac:dyDescent="0.2">
      <c r="A52" s="574" t="s">
        <v>8288</v>
      </c>
      <c r="B52" s="574" t="s">
        <v>8289</v>
      </c>
      <c r="C52" s="575">
        <v>0</v>
      </c>
      <c r="D52" s="575">
        <v>0</v>
      </c>
      <c r="E52" s="575">
        <v>0</v>
      </c>
      <c r="F52" s="575">
        <v>0</v>
      </c>
      <c r="G52" s="575">
        <v>0</v>
      </c>
      <c r="H52" s="575">
        <v>1</v>
      </c>
    </row>
    <row r="53" spans="1:8" x14ac:dyDescent="0.2">
      <c r="A53" s="574" t="s">
        <v>8290</v>
      </c>
      <c r="B53" s="574" t="s">
        <v>8291</v>
      </c>
      <c r="C53" s="575">
        <v>0</v>
      </c>
      <c r="D53" s="575">
        <v>0</v>
      </c>
      <c r="E53" s="575">
        <v>0</v>
      </c>
      <c r="F53" s="575">
        <v>0</v>
      </c>
      <c r="G53" s="575">
        <v>0</v>
      </c>
      <c r="H53" s="575">
        <v>0.8</v>
      </c>
    </row>
    <row r="54" spans="1:8" x14ac:dyDescent="0.2">
      <c r="A54" s="574" t="s">
        <v>8292</v>
      </c>
      <c r="B54" s="574" t="s">
        <v>8293</v>
      </c>
      <c r="C54" s="575">
        <v>0</v>
      </c>
      <c r="D54" s="575">
        <v>0</v>
      </c>
      <c r="E54" s="575">
        <v>0</v>
      </c>
      <c r="F54" s="575">
        <v>0</v>
      </c>
      <c r="G54" s="575">
        <v>0</v>
      </c>
      <c r="H54" s="575">
        <v>0.01</v>
      </c>
    </row>
    <row r="55" spans="1:8" x14ac:dyDescent="0.2">
      <c r="A55" s="574" t="s">
        <v>8294</v>
      </c>
      <c r="B55" s="574" t="s">
        <v>8295</v>
      </c>
      <c r="C55" s="575">
        <v>0</v>
      </c>
      <c r="D55" s="575">
        <v>0</v>
      </c>
      <c r="E55" s="575">
        <v>0</v>
      </c>
      <c r="F55" s="575">
        <v>0</v>
      </c>
      <c r="G55" s="575">
        <v>0</v>
      </c>
      <c r="H55" s="575">
        <v>-2068.6999999999998</v>
      </c>
    </row>
    <row r="56" spans="1:8" x14ac:dyDescent="0.2">
      <c r="A56" s="574" t="s">
        <v>8296</v>
      </c>
      <c r="B56" s="574" t="s">
        <v>8297</v>
      </c>
      <c r="C56" s="575">
        <v>0</v>
      </c>
      <c r="D56" s="575">
        <v>0</v>
      </c>
      <c r="E56" s="575">
        <v>0</v>
      </c>
      <c r="F56" s="575">
        <v>0.45</v>
      </c>
      <c r="G56" s="575">
        <v>0.45</v>
      </c>
      <c r="H56" s="575">
        <v>6206.55</v>
      </c>
    </row>
    <row r="57" spans="1:8" x14ac:dyDescent="0.2">
      <c r="A57" s="574" t="s">
        <v>8298</v>
      </c>
      <c r="B57" s="574" t="s">
        <v>8299</v>
      </c>
      <c r="C57" s="575">
        <v>0</v>
      </c>
      <c r="D57" s="575">
        <v>0</v>
      </c>
      <c r="E57" s="575">
        <v>0</v>
      </c>
      <c r="F57" s="575">
        <v>0</v>
      </c>
      <c r="G57" s="575">
        <v>0</v>
      </c>
      <c r="H57" s="575">
        <v>0.43</v>
      </c>
    </row>
    <row r="58" spans="1:8" x14ac:dyDescent="0.2">
      <c r="A58" s="574" t="s">
        <v>8300</v>
      </c>
      <c r="B58" s="574" t="s">
        <v>8301</v>
      </c>
      <c r="C58" s="575">
        <v>0</v>
      </c>
      <c r="D58" s="575">
        <v>0</v>
      </c>
      <c r="E58" s="575">
        <v>0</v>
      </c>
      <c r="F58" s="575">
        <v>0</v>
      </c>
      <c r="G58" s="575">
        <v>0</v>
      </c>
      <c r="H58" s="575">
        <v>13446.55</v>
      </c>
    </row>
    <row r="59" spans="1:8" x14ac:dyDescent="0.2">
      <c r="A59" s="574" t="s">
        <v>8302</v>
      </c>
      <c r="B59" s="574" t="s">
        <v>8303</v>
      </c>
      <c r="C59" s="575">
        <v>0</v>
      </c>
      <c r="D59" s="575">
        <v>0</v>
      </c>
      <c r="E59" s="575">
        <v>0</v>
      </c>
      <c r="F59" s="575">
        <v>0</v>
      </c>
      <c r="G59" s="575">
        <v>0</v>
      </c>
      <c r="H59" s="575">
        <v>10343.5</v>
      </c>
    </row>
    <row r="60" spans="1:8" x14ac:dyDescent="0.2">
      <c r="A60" s="574" t="s">
        <v>8304</v>
      </c>
      <c r="B60" s="574" t="s">
        <v>8305</v>
      </c>
      <c r="C60" s="575">
        <v>0</v>
      </c>
      <c r="D60" s="575">
        <v>0</v>
      </c>
      <c r="E60" s="575">
        <v>0</v>
      </c>
      <c r="F60" s="575">
        <v>0</v>
      </c>
      <c r="G60" s="575">
        <v>0</v>
      </c>
      <c r="H60" s="575">
        <v>13446.55</v>
      </c>
    </row>
    <row r="61" spans="1:8" x14ac:dyDescent="0.2">
      <c r="A61" s="574" t="s">
        <v>8306</v>
      </c>
      <c r="B61" s="574" t="s">
        <v>8307</v>
      </c>
      <c r="C61" s="575">
        <v>0</v>
      </c>
      <c r="D61" s="575">
        <v>0</v>
      </c>
      <c r="E61" s="575">
        <v>0</v>
      </c>
      <c r="F61" s="575">
        <v>0</v>
      </c>
      <c r="G61" s="575">
        <v>0</v>
      </c>
      <c r="H61" s="575">
        <v>-1.42</v>
      </c>
    </row>
    <row r="62" spans="1:8" x14ac:dyDescent="0.2">
      <c r="A62" s="574" t="s">
        <v>8308</v>
      </c>
      <c r="B62" s="574" t="s">
        <v>8309</v>
      </c>
      <c r="C62" s="575">
        <v>0</v>
      </c>
      <c r="D62" s="575">
        <v>0</v>
      </c>
      <c r="E62" s="575">
        <v>0</v>
      </c>
      <c r="F62" s="575">
        <v>0</v>
      </c>
      <c r="G62" s="575">
        <v>0</v>
      </c>
      <c r="H62" s="575">
        <v>16930.5</v>
      </c>
    </row>
    <row r="63" spans="1:8" x14ac:dyDescent="0.2">
      <c r="A63" s="574" t="s">
        <v>8310</v>
      </c>
      <c r="B63" s="574" t="s">
        <v>8311</v>
      </c>
      <c r="C63" s="575">
        <v>0</v>
      </c>
      <c r="D63" s="575">
        <v>0</v>
      </c>
      <c r="E63" s="575">
        <v>0</v>
      </c>
      <c r="F63" s="575">
        <v>0</v>
      </c>
      <c r="G63" s="575">
        <v>0</v>
      </c>
      <c r="H63" s="575">
        <v>-10</v>
      </c>
    </row>
    <row r="64" spans="1:8" x14ac:dyDescent="0.2">
      <c r="A64" s="574" t="s">
        <v>8312</v>
      </c>
      <c r="B64" s="574" t="s">
        <v>8313</v>
      </c>
      <c r="C64" s="575">
        <v>0</v>
      </c>
      <c r="D64" s="575">
        <v>0</v>
      </c>
      <c r="E64" s="575">
        <v>0</v>
      </c>
      <c r="F64" s="575">
        <v>0</v>
      </c>
      <c r="G64" s="575">
        <v>0</v>
      </c>
      <c r="H64" s="575">
        <v>10343.5</v>
      </c>
    </row>
    <row r="65" spans="1:8" x14ac:dyDescent="0.2">
      <c r="A65" s="574" t="s">
        <v>8314</v>
      </c>
      <c r="B65" s="574" t="s">
        <v>8315</v>
      </c>
      <c r="C65" s="575">
        <v>0</v>
      </c>
      <c r="D65" s="575">
        <v>0</v>
      </c>
      <c r="E65" s="575">
        <v>0</v>
      </c>
      <c r="F65" s="575">
        <v>0</v>
      </c>
      <c r="G65" s="575">
        <v>0</v>
      </c>
      <c r="H65" s="575">
        <v>0.5</v>
      </c>
    </row>
    <row r="66" spans="1:8" x14ac:dyDescent="0.2">
      <c r="A66" s="574" t="s">
        <v>8316</v>
      </c>
      <c r="B66" s="574" t="s">
        <v>8317</v>
      </c>
      <c r="C66" s="575">
        <v>0</v>
      </c>
      <c r="D66" s="575">
        <v>0</v>
      </c>
      <c r="E66" s="575">
        <v>0</v>
      </c>
      <c r="F66" s="575">
        <v>0</v>
      </c>
      <c r="G66" s="575">
        <v>0</v>
      </c>
      <c r="H66" s="575">
        <v>10343.5</v>
      </c>
    </row>
    <row r="67" spans="1:8" x14ac:dyDescent="0.2">
      <c r="A67" s="574" t="s">
        <v>8318</v>
      </c>
      <c r="B67" s="574" t="s">
        <v>8319</v>
      </c>
      <c r="C67" s="575">
        <v>0</v>
      </c>
      <c r="D67" s="575">
        <v>0</v>
      </c>
      <c r="E67" s="575">
        <v>0</v>
      </c>
      <c r="F67" s="575">
        <v>0</v>
      </c>
      <c r="G67" s="575">
        <v>0</v>
      </c>
      <c r="H67" s="575">
        <v>27582</v>
      </c>
    </row>
    <row r="68" spans="1:8" x14ac:dyDescent="0.2">
      <c r="A68" s="574" t="s">
        <v>8320</v>
      </c>
      <c r="B68" s="574" t="s">
        <v>8321</v>
      </c>
      <c r="C68" s="575">
        <v>0</v>
      </c>
      <c r="D68" s="575">
        <v>0</v>
      </c>
      <c r="E68" s="575">
        <v>0</v>
      </c>
      <c r="F68" s="575">
        <v>0</v>
      </c>
      <c r="G68" s="575">
        <v>0</v>
      </c>
      <c r="H68" s="575">
        <v>8645</v>
      </c>
    </row>
    <row r="69" spans="1:8" x14ac:dyDescent="0.2">
      <c r="A69" s="574" t="s">
        <v>8322</v>
      </c>
      <c r="B69" s="574" t="s">
        <v>8323</v>
      </c>
      <c r="C69" s="575">
        <v>0</v>
      </c>
      <c r="D69" s="575">
        <v>0</v>
      </c>
      <c r="E69" s="575">
        <v>0</v>
      </c>
      <c r="F69" s="575">
        <v>0</v>
      </c>
      <c r="G69" s="575">
        <v>0</v>
      </c>
      <c r="H69" s="575">
        <v>13446.55</v>
      </c>
    </row>
    <row r="70" spans="1:8" x14ac:dyDescent="0.2">
      <c r="A70" s="574" t="s">
        <v>8324</v>
      </c>
      <c r="B70" s="574" t="s">
        <v>8325</v>
      </c>
      <c r="C70" s="575">
        <v>0</v>
      </c>
      <c r="D70" s="575">
        <v>0</v>
      </c>
      <c r="E70" s="575">
        <v>0</v>
      </c>
      <c r="F70" s="575">
        <v>0</v>
      </c>
      <c r="G70" s="575">
        <v>0</v>
      </c>
      <c r="H70" s="575">
        <v>6206.1</v>
      </c>
    </row>
    <row r="71" spans="1:8" x14ac:dyDescent="0.2">
      <c r="A71" s="574" t="s">
        <v>8326</v>
      </c>
      <c r="B71" s="574" t="s">
        <v>8327</v>
      </c>
      <c r="C71" s="575">
        <v>0</v>
      </c>
      <c r="D71" s="575">
        <v>0</v>
      </c>
      <c r="E71" s="575">
        <v>0</v>
      </c>
      <c r="F71" s="575">
        <v>0</v>
      </c>
      <c r="G71" s="575">
        <v>0</v>
      </c>
      <c r="H71" s="575">
        <v>10343.5</v>
      </c>
    </row>
    <row r="72" spans="1:8" x14ac:dyDescent="0.2">
      <c r="A72" s="574" t="s">
        <v>8328</v>
      </c>
      <c r="B72" s="574" t="s">
        <v>8329</v>
      </c>
      <c r="C72" s="575">
        <v>0</v>
      </c>
      <c r="D72" s="575">
        <v>0</v>
      </c>
      <c r="E72" s="575">
        <v>0</v>
      </c>
      <c r="F72" s="575">
        <v>0</v>
      </c>
      <c r="G72" s="575">
        <v>0</v>
      </c>
      <c r="H72" s="575">
        <v>18618.3</v>
      </c>
    </row>
    <row r="73" spans="1:8" x14ac:dyDescent="0.2">
      <c r="A73" s="574" t="s">
        <v>8330</v>
      </c>
      <c r="B73" s="574" t="s">
        <v>8331</v>
      </c>
      <c r="C73" s="575">
        <v>0</v>
      </c>
      <c r="D73" s="575">
        <v>0</v>
      </c>
      <c r="E73" s="575">
        <v>0</v>
      </c>
      <c r="F73" s="575">
        <v>0</v>
      </c>
      <c r="G73" s="575">
        <v>0</v>
      </c>
      <c r="H73" s="575">
        <v>10343.5</v>
      </c>
    </row>
    <row r="74" spans="1:8" x14ac:dyDescent="0.2">
      <c r="A74" s="574" t="s">
        <v>8332</v>
      </c>
      <c r="B74" s="574" t="s">
        <v>8333</v>
      </c>
      <c r="C74" s="575">
        <v>0</v>
      </c>
      <c r="D74" s="575">
        <v>0</v>
      </c>
      <c r="E74" s="575">
        <v>0</v>
      </c>
      <c r="F74" s="575">
        <v>0</v>
      </c>
      <c r="G74" s="575">
        <v>0</v>
      </c>
      <c r="H74" s="575">
        <v>206.87</v>
      </c>
    </row>
    <row r="75" spans="1:8" x14ac:dyDescent="0.2">
      <c r="A75" s="574" t="s">
        <v>8334</v>
      </c>
      <c r="B75" s="574" t="s">
        <v>8335</v>
      </c>
      <c r="C75" s="575">
        <v>0</v>
      </c>
      <c r="D75" s="575">
        <v>0</v>
      </c>
      <c r="E75" s="575">
        <v>0</v>
      </c>
      <c r="F75" s="575">
        <v>0</v>
      </c>
      <c r="G75" s="575">
        <v>0</v>
      </c>
      <c r="H75" s="575">
        <v>10344</v>
      </c>
    </row>
    <row r="76" spans="1:8" x14ac:dyDescent="0.2">
      <c r="A76" s="574" t="s">
        <v>8336</v>
      </c>
      <c r="B76" s="574" t="s">
        <v>8337</v>
      </c>
      <c r="C76" s="575">
        <v>0</v>
      </c>
      <c r="D76" s="575">
        <v>0</v>
      </c>
      <c r="E76" s="575">
        <v>0</v>
      </c>
      <c r="F76" s="575">
        <v>0</v>
      </c>
      <c r="G76" s="575">
        <v>0</v>
      </c>
      <c r="H76" s="575">
        <v>10343.5</v>
      </c>
    </row>
    <row r="77" spans="1:8" x14ac:dyDescent="0.2">
      <c r="A77" s="574" t="s">
        <v>8338</v>
      </c>
      <c r="B77" s="574" t="s">
        <v>8339</v>
      </c>
      <c r="C77" s="575">
        <v>0</v>
      </c>
      <c r="D77" s="575">
        <v>0</v>
      </c>
      <c r="E77" s="575">
        <v>0</v>
      </c>
      <c r="F77" s="575">
        <v>0</v>
      </c>
      <c r="G77" s="575">
        <v>0</v>
      </c>
      <c r="H77" s="575">
        <v>15687</v>
      </c>
    </row>
    <row r="78" spans="1:8" x14ac:dyDescent="0.2">
      <c r="A78" s="574" t="s">
        <v>8340</v>
      </c>
      <c r="B78" s="574" t="s">
        <v>8341</v>
      </c>
      <c r="C78" s="575">
        <v>0</v>
      </c>
      <c r="D78" s="575">
        <v>0</v>
      </c>
      <c r="E78" s="575">
        <v>0</v>
      </c>
      <c r="F78" s="575">
        <v>0</v>
      </c>
      <c r="G78" s="575">
        <v>0</v>
      </c>
      <c r="H78" s="575">
        <v>23672.25</v>
      </c>
    </row>
    <row r="79" spans="1:8" x14ac:dyDescent="0.2">
      <c r="A79" s="574" t="s">
        <v>8342</v>
      </c>
      <c r="B79" s="574" t="s">
        <v>8343</v>
      </c>
      <c r="C79" s="575">
        <v>0</v>
      </c>
      <c r="D79" s="575">
        <v>0</v>
      </c>
      <c r="E79" s="575">
        <v>0</v>
      </c>
      <c r="F79" s="575">
        <v>0.01</v>
      </c>
      <c r="G79" s="575">
        <v>0</v>
      </c>
      <c r="H79" s="575">
        <v>0</v>
      </c>
    </row>
    <row r="80" spans="1:8" x14ac:dyDescent="0.2">
      <c r="A80" s="574" t="s">
        <v>8344</v>
      </c>
      <c r="B80" s="574" t="s">
        <v>8345</v>
      </c>
      <c r="C80" s="575">
        <v>0</v>
      </c>
      <c r="D80" s="575">
        <v>0</v>
      </c>
      <c r="E80" s="575">
        <v>0</v>
      </c>
      <c r="F80" s="575">
        <v>0</v>
      </c>
      <c r="G80" s="575">
        <v>0</v>
      </c>
      <c r="H80" s="575">
        <v>10343.5</v>
      </c>
    </row>
    <row r="81" spans="1:8" x14ac:dyDescent="0.2">
      <c r="A81" s="574" t="s">
        <v>8346</v>
      </c>
      <c r="B81" s="574" t="s">
        <v>8347</v>
      </c>
      <c r="C81" s="575">
        <v>0</v>
      </c>
      <c r="D81" s="575">
        <v>0</v>
      </c>
      <c r="E81" s="575">
        <v>0</v>
      </c>
      <c r="F81" s="575">
        <v>0</v>
      </c>
      <c r="G81" s="575">
        <v>0</v>
      </c>
      <c r="H81" s="575">
        <v>10343.5</v>
      </c>
    </row>
    <row r="82" spans="1:8" x14ac:dyDescent="0.2">
      <c r="A82" s="574" t="s">
        <v>8348</v>
      </c>
      <c r="B82" s="574" t="s">
        <v>8349</v>
      </c>
      <c r="C82" s="575">
        <v>0</v>
      </c>
      <c r="D82" s="575">
        <v>0</v>
      </c>
      <c r="E82" s="575">
        <v>0</v>
      </c>
      <c r="F82" s="575">
        <v>0</v>
      </c>
      <c r="G82" s="575">
        <v>0</v>
      </c>
      <c r="H82" s="575">
        <v>-0.1</v>
      </c>
    </row>
    <row r="83" spans="1:8" x14ac:dyDescent="0.2">
      <c r="A83" s="574" t="s">
        <v>8350</v>
      </c>
      <c r="B83" s="574" t="s">
        <v>8351</v>
      </c>
      <c r="C83" s="575">
        <v>0</v>
      </c>
      <c r="D83" s="575">
        <v>0</v>
      </c>
      <c r="E83" s="575">
        <v>0</v>
      </c>
      <c r="F83" s="575">
        <v>0</v>
      </c>
      <c r="G83" s="575">
        <v>0</v>
      </c>
      <c r="H83" s="575">
        <v>10343.5</v>
      </c>
    </row>
    <row r="84" spans="1:8" x14ac:dyDescent="0.2">
      <c r="A84" s="574" t="s">
        <v>8352</v>
      </c>
      <c r="B84" s="574" t="s">
        <v>8353</v>
      </c>
      <c r="C84" s="575">
        <v>0</v>
      </c>
      <c r="D84" s="575">
        <v>0</v>
      </c>
      <c r="E84" s="575">
        <v>0</v>
      </c>
      <c r="F84" s="575">
        <v>0</v>
      </c>
      <c r="G84" s="575">
        <v>0</v>
      </c>
      <c r="H84" s="575">
        <v>13446.55</v>
      </c>
    </row>
    <row r="85" spans="1:8" x14ac:dyDescent="0.2">
      <c r="A85" s="574" t="s">
        <v>8354</v>
      </c>
      <c r="B85" s="574" t="s">
        <v>8355</v>
      </c>
      <c r="C85" s="575">
        <v>0</v>
      </c>
      <c r="D85" s="575">
        <v>0</v>
      </c>
      <c r="E85" s="575">
        <v>0</v>
      </c>
      <c r="F85" s="575">
        <v>0</v>
      </c>
      <c r="G85" s="575">
        <v>0</v>
      </c>
      <c r="H85" s="575">
        <v>10343.5</v>
      </c>
    </row>
    <row r="86" spans="1:8" x14ac:dyDescent="0.2">
      <c r="A86" s="574" t="s">
        <v>8356</v>
      </c>
      <c r="B86" s="574" t="s">
        <v>8357</v>
      </c>
      <c r="C86" s="575">
        <v>0</v>
      </c>
      <c r="D86" s="575">
        <v>0</v>
      </c>
      <c r="E86" s="575">
        <v>0</v>
      </c>
      <c r="F86" s="575">
        <v>0</v>
      </c>
      <c r="G86" s="575">
        <v>0</v>
      </c>
      <c r="H86" s="575">
        <v>8645</v>
      </c>
    </row>
    <row r="87" spans="1:8" x14ac:dyDescent="0.2">
      <c r="A87" s="574" t="s">
        <v>8358</v>
      </c>
      <c r="B87" s="574" t="s">
        <v>8359</v>
      </c>
      <c r="C87" s="575">
        <v>0</v>
      </c>
      <c r="D87" s="575">
        <v>0</v>
      </c>
      <c r="E87" s="575">
        <v>0</v>
      </c>
      <c r="F87" s="575">
        <v>0</v>
      </c>
      <c r="G87" s="575">
        <v>0</v>
      </c>
      <c r="H87" s="575">
        <v>14753.7</v>
      </c>
    </row>
    <row r="88" spans="1:8" x14ac:dyDescent="0.2">
      <c r="A88" s="574" t="s">
        <v>8360</v>
      </c>
      <c r="B88" s="574" t="s">
        <v>8249</v>
      </c>
      <c r="C88" s="575">
        <v>0</v>
      </c>
      <c r="D88" s="575">
        <v>0</v>
      </c>
      <c r="E88" s="575">
        <v>0</v>
      </c>
      <c r="F88" s="575">
        <v>0</v>
      </c>
      <c r="G88" s="575">
        <v>0</v>
      </c>
      <c r="H88" s="575">
        <v>14753.7</v>
      </c>
    </row>
    <row r="89" spans="1:8" x14ac:dyDescent="0.2">
      <c r="A89" s="574" t="s">
        <v>8361</v>
      </c>
      <c r="B89" s="574" t="s">
        <v>8362</v>
      </c>
      <c r="C89" s="575">
        <v>0</v>
      </c>
      <c r="D89" s="575">
        <v>0</v>
      </c>
      <c r="E89" s="575">
        <v>0</v>
      </c>
      <c r="F89" s="575">
        <v>0</v>
      </c>
      <c r="G89" s="575">
        <v>0</v>
      </c>
      <c r="H89" s="575">
        <v>28200.25</v>
      </c>
    </row>
    <row r="90" spans="1:8" x14ac:dyDescent="0.2">
      <c r="A90" s="574" t="s">
        <v>8363</v>
      </c>
      <c r="B90" s="574" t="s">
        <v>8364</v>
      </c>
      <c r="C90" s="575">
        <v>0</v>
      </c>
      <c r="D90" s="575">
        <v>0</v>
      </c>
      <c r="E90" s="575">
        <v>0</v>
      </c>
      <c r="F90" s="575">
        <v>0</v>
      </c>
      <c r="G90" s="575">
        <v>0</v>
      </c>
      <c r="H90" s="575">
        <v>1</v>
      </c>
    </row>
    <row r="91" spans="1:8" x14ac:dyDescent="0.2">
      <c r="A91" s="574" t="s">
        <v>8365</v>
      </c>
      <c r="B91" s="574" t="s">
        <v>8366</v>
      </c>
      <c r="C91" s="575">
        <v>0</v>
      </c>
      <c r="D91" s="575">
        <v>0</v>
      </c>
      <c r="E91" s="575">
        <v>0</v>
      </c>
      <c r="F91" s="575">
        <v>0</v>
      </c>
      <c r="G91" s="575">
        <v>0</v>
      </c>
      <c r="H91" s="575">
        <v>15184.75</v>
      </c>
    </row>
    <row r="92" spans="1:8" x14ac:dyDescent="0.2">
      <c r="A92" s="574" t="s">
        <v>8367</v>
      </c>
      <c r="B92" s="574" t="s">
        <v>8368</v>
      </c>
      <c r="C92" s="575">
        <v>0</v>
      </c>
      <c r="D92" s="575">
        <v>0</v>
      </c>
      <c r="E92" s="575">
        <v>0</v>
      </c>
      <c r="F92" s="575">
        <v>0</v>
      </c>
      <c r="G92" s="575">
        <v>0</v>
      </c>
      <c r="H92" s="575">
        <v>-1</v>
      </c>
    </row>
    <row r="93" spans="1:8" x14ac:dyDescent="0.2">
      <c r="A93" s="574" t="s">
        <v>8369</v>
      </c>
      <c r="B93" s="574" t="s">
        <v>8370</v>
      </c>
      <c r="C93" s="575">
        <v>0</v>
      </c>
      <c r="D93" s="575">
        <v>0</v>
      </c>
      <c r="E93" s="575">
        <v>0</v>
      </c>
      <c r="F93" s="575">
        <v>0</v>
      </c>
      <c r="G93" s="575">
        <v>0</v>
      </c>
      <c r="H93" s="575">
        <v>12412.2</v>
      </c>
    </row>
    <row r="94" spans="1:8" x14ac:dyDescent="0.2">
      <c r="A94" s="574" t="s">
        <v>8371</v>
      </c>
      <c r="B94" s="574" t="s">
        <v>8372</v>
      </c>
      <c r="C94" s="575">
        <v>0</v>
      </c>
      <c r="D94" s="575">
        <v>0</v>
      </c>
      <c r="E94" s="575">
        <v>0</v>
      </c>
      <c r="F94" s="575">
        <v>0</v>
      </c>
      <c r="G94" s="575">
        <v>0</v>
      </c>
      <c r="H94" s="575">
        <v>20687</v>
      </c>
    </row>
    <row r="95" spans="1:8" x14ac:dyDescent="0.2">
      <c r="A95" s="574" t="s">
        <v>8373</v>
      </c>
      <c r="B95" s="574" t="s">
        <v>8374</v>
      </c>
      <c r="C95" s="575">
        <v>-3.7</v>
      </c>
      <c r="D95" s="575">
        <v>-3.7</v>
      </c>
      <c r="E95" s="575">
        <v>-60</v>
      </c>
      <c r="F95" s="575">
        <v>-60</v>
      </c>
      <c r="G95" s="575">
        <v>-60</v>
      </c>
      <c r="H95" s="575">
        <v>-60</v>
      </c>
    </row>
    <row r="96" spans="1:8" x14ac:dyDescent="0.2">
      <c r="A96" s="574" t="s">
        <v>8375</v>
      </c>
      <c r="B96" s="574" t="s">
        <v>8376</v>
      </c>
      <c r="C96" s="575">
        <v>0</v>
      </c>
      <c r="D96" s="575">
        <v>0</v>
      </c>
      <c r="E96" s="575">
        <v>0</v>
      </c>
      <c r="F96" s="575">
        <v>0.02</v>
      </c>
      <c r="G96" s="575">
        <v>0.02</v>
      </c>
      <c r="H96" s="575">
        <v>435336.76</v>
      </c>
    </row>
    <row r="97" spans="1:8" x14ac:dyDescent="0.2">
      <c r="A97" s="574" t="s">
        <v>8377</v>
      </c>
      <c r="B97" s="574" t="s">
        <v>8378</v>
      </c>
      <c r="C97" s="575">
        <v>0</v>
      </c>
      <c r="D97" s="575">
        <v>0</v>
      </c>
      <c r="E97" s="575">
        <v>0</v>
      </c>
      <c r="F97" s="575">
        <v>0</v>
      </c>
      <c r="G97" s="575">
        <v>0</v>
      </c>
      <c r="H97" s="575">
        <v>73150</v>
      </c>
    </row>
    <row r="98" spans="1:8" x14ac:dyDescent="0.2">
      <c r="A98" s="574" t="s">
        <v>8379</v>
      </c>
      <c r="B98" s="574" t="s">
        <v>8380</v>
      </c>
      <c r="C98" s="575">
        <v>0</v>
      </c>
      <c r="D98" s="575">
        <v>0</v>
      </c>
      <c r="E98" s="575">
        <v>0</v>
      </c>
      <c r="F98" s="575">
        <v>0</v>
      </c>
      <c r="G98" s="575">
        <v>0</v>
      </c>
      <c r="H98" s="575">
        <v>11143.5</v>
      </c>
    </row>
    <row r="99" spans="1:8" x14ac:dyDescent="0.2">
      <c r="A99" s="574" t="s">
        <v>8381</v>
      </c>
      <c r="B99" s="574" t="s">
        <v>8382</v>
      </c>
      <c r="C99" s="575">
        <v>0</v>
      </c>
      <c r="D99" s="575">
        <v>0</v>
      </c>
      <c r="E99" s="575">
        <v>0</v>
      </c>
      <c r="F99" s="575">
        <v>0</v>
      </c>
      <c r="G99" s="575">
        <v>0</v>
      </c>
      <c r="H99" s="575">
        <v>6115.5</v>
      </c>
    </row>
    <row r="100" spans="1:8" x14ac:dyDescent="0.2">
      <c r="A100" s="574" t="s">
        <v>8383</v>
      </c>
      <c r="B100" s="574" t="s">
        <v>8384</v>
      </c>
      <c r="C100" s="575">
        <v>0</v>
      </c>
      <c r="D100" s="575">
        <v>0</v>
      </c>
      <c r="E100" s="575">
        <v>0</v>
      </c>
      <c r="F100" s="575">
        <v>0</v>
      </c>
      <c r="G100" s="575">
        <v>0</v>
      </c>
      <c r="H100" s="575">
        <v>2049</v>
      </c>
    </row>
    <row r="101" spans="1:8" x14ac:dyDescent="0.2">
      <c r="A101" s="574" t="s">
        <v>8385</v>
      </c>
      <c r="B101" s="574" t="s">
        <v>8386</v>
      </c>
      <c r="C101" s="575">
        <v>0</v>
      </c>
      <c r="D101" s="575">
        <v>0</v>
      </c>
      <c r="E101" s="575">
        <v>0</v>
      </c>
      <c r="F101" s="575">
        <v>0</v>
      </c>
      <c r="G101" s="575">
        <v>0</v>
      </c>
      <c r="H101" s="575">
        <v>1</v>
      </c>
    </row>
    <row r="102" spans="1:8" x14ac:dyDescent="0.2">
      <c r="A102" s="574" t="s">
        <v>8387</v>
      </c>
      <c r="B102" s="574" t="s">
        <v>8388</v>
      </c>
      <c r="C102" s="575">
        <v>0</v>
      </c>
      <c r="D102" s="575">
        <v>0</v>
      </c>
      <c r="E102" s="575">
        <v>0</v>
      </c>
      <c r="F102" s="575">
        <v>0</v>
      </c>
      <c r="G102" s="575">
        <v>0</v>
      </c>
      <c r="H102" s="575">
        <v>30</v>
      </c>
    </row>
    <row r="103" spans="1:8" x14ac:dyDescent="0.2">
      <c r="A103" s="574" t="s">
        <v>8389</v>
      </c>
      <c r="B103" s="574" t="s">
        <v>8390</v>
      </c>
      <c r="C103" s="575">
        <v>0</v>
      </c>
      <c r="D103" s="575">
        <v>0</v>
      </c>
      <c r="E103" s="575">
        <v>0</v>
      </c>
      <c r="F103" s="575">
        <v>0</v>
      </c>
      <c r="G103" s="575">
        <v>0</v>
      </c>
      <c r="H103" s="575">
        <v>20710.8</v>
      </c>
    </row>
    <row r="104" spans="1:8" x14ac:dyDescent="0.2">
      <c r="A104" s="574" t="s">
        <v>8391</v>
      </c>
      <c r="B104" s="574" t="s">
        <v>8392</v>
      </c>
      <c r="C104" s="575">
        <v>0</v>
      </c>
      <c r="D104" s="575">
        <v>0</v>
      </c>
      <c r="E104" s="575">
        <v>0</v>
      </c>
      <c r="F104" s="575">
        <v>0</v>
      </c>
      <c r="G104" s="575">
        <v>0</v>
      </c>
      <c r="H104" s="575">
        <v>-0.1</v>
      </c>
    </row>
    <row r="105" spans="1:8" x14ac:dyDescent="0.2">
      <c r="A105" s="574" t="s">
        <v>8393</v>
      </c>
      <c r="B105" s="574" t="s">
        <v>8394</v>
      </c>
      <c r="C105" s="575">
        <v>0</v>
      </c>
      <c r="D105" s="575">
        <v>0</v>
      </c>
      <c r="E105" s="575">
        <v>0</v>
      </c>
      <c r="F105" s="575">
        <v>0</v>
      </c>
      <c r="G105" s="575">
        <v>0</v>
      </c>
      <c r="H105" s="575">
        <v>20107</v>
      </c>
    </row>
    <row r="106" spans="1:8" x14ac:dyDescent="0.2">
      <c r="A106" s="574" t="s">
        <v>8395</v>
      </c>
      <c r="B106" s="574" t="s">
        <v>8396</v>
      </c>
      <c r="C106" s="575">
        <v>0</v>
      </c>
      <c r="D106" s="575">
        <v>0</v>
      </c>
      <c r="E106" s="575">
        <v>0</v>
      </c>
      <c r="F106" s="575">
        <v>0</v>
      </c>
      <c r="G106" s="575">
        <v>0</v>
      </c>
      <c r="H106" s="575">
        <v>-0.01</v>
      </c>
    </row>
    <row r="107" spans="1:8" x14ac:dyDescent="0.2">
      <c r="A107" s="574" t="s">
        <v>8397</v>
      </c>
      <c r="B107" s="574" t="s">
        <v>8398</v>
      </c>
      <c r="C107" s="575">
        <v>0</v>
      </c>
      <c r="D107" s="575">
        <v>0</v>
      </c>
      <c r="E107" s="575">
        <v>0</v>
      </c>
      <c r="F107" s="575">
        <v>0</v>
      </c>
      <c r="G107" s="575">
        <v>0</v>
      </c>
      <c r="H107" s="575">
        <v>35942.5</v>
      </c>
    </row>
    <row r="108" spans="1:8" x14ac:dyDescent="0.2">
      <c r="A108" s="574" t="s">
        <v>8399</v>
      </c>
      <c r="B108" s="574" t="s">
        <v>8400</v>
      </c>
      <c r="C108" s="575">
        <v>0</v>
      </c>
      <c r="D108" s="575">
        <v>0</v>
      </c>
      <c r="E108" s="575">
        <v>0</v>
      </c>
      <c r="F108" s="575">
        <v>0</v>
      </c>
      <c r="G108" s="575">
        <v>0</v>
      </c>
      <c r="H108" s="575">
        <v>0.05</v>
      </c>
    </row>
    <row r="109" spans="1:8" x14ac:dyDescent="0.2">
      <c r="A109" s="574" t="s">
        <v>8401</v>
      </c>
      <c r="B109" s="574" t="s">
        <v>8402</v>
      </c>
      <c r="C109" s="575">
        <v>0</v>
      </c>
      <c r="D109" s="575">
        <v>0</v>
      </c>
      <c r="E109" s="575">
        <v>0</v>
      </c>
      <c r="F109" s="575">
        <v>0</v>
      </c>
      <c r="G109" s="575">
        <v>0</v>
      </c>
      <c r="H109" s="575">
        <v>159846.5</v>
      </c>
    </row>
    <row r="110" spans="1:8" x14ac:dyDescent="0.2">
      <c r="A110" s="574" t="s">
        <v>8403</v>
      </c>
      <c r="B110" s="574" t="s">
        <v>8404</v>
      </c>
      <c r="C110" s="575">
        <v>0</v>
      </c>
      <c r="D110" s="575">
        <v>0</v>
      </c>
      <c r="E110" s="575">
        <v>0</v>
      </c>
      <c r="F110" s="575">
        <v>0.02</v>
      </c>
      <c r="G110" s="575">
        <v>0.02</v>
      </c>
      <c r="H110" s="575">
        <v>11921.02</v>
      </c>
    </row>
    <row r="111" spans="1:8" x14ac:dyDescent="0.2">
      <c r="A111" s="574" t="s">
        <v>8405</v>
      </c>
      <c r="B111" s="574" t="s">
        <v>8406</v>
      </c>
      <c r="C111" s="575">
        <v>0</v>
      </c>
      <c r="D111" s="575">
        <v>0</v>
      </c>
      <c r="E111" s="575">
        <v>0</v>
      </c>
      <c r="F111" s="575">
        <v>0</v>
      </c>
      <c r="G111" s="575">
        <v>0</v>
      </c>
      <c r="H111" s="575">
        <v>71885</v>
      </c>
    </row>
    <row r="112" spans="1:8" x14ac:dyDescent="0.2">
      <c r="A112" s="574" t="s">
        <v>8407</v>
      </c>
      <c r="B112" s="574" t="s">
        <v>8265</v>
      </c>
      <c r="C112" s="575">
        <v>0</v>
      </c>
      <c r="D112" s="575">
        <v>0</v>
      </c>
      <c r="E112" s="575">
        <v>0</v>
      </c>
      <c r="F112" s="575">
        <v>0</v>
      </c>
      <c r="G112" s="575">
        <v>0</v>
      </c>
      <c r="H112" s="575">
        <v>22435</v>
      </c>
    </row>
    <row r="113" spans="1:8" x14ac:dyDescent="0.2">
      <c r="A113" s="574" t="s">
        <v>8408</v>
      </c>
      <c r="B113" s="574" t="s">
        <v>8409</v>
      </c>
      <c r="C113" s="575">
        <v>0</v>
      </c>
      <c r="D113" s="575">
        <v>0</v>
      </c>
      <c r="E113" s="575">
        <v>0</v>
      </c>
      <c r="F113" s="575">
        <v>-0.45</v>
      </c>
      <c r="G113" s="575">
        <v>-0.45</v>
      </c>
      <c r="H113" s="575">
        <v>4313.95</v>
      </c>
    </row>
    <row r="114" spans="1:8" x14ac:dyDescent="0.2">
      <c r="A114" s="574" t="s">
        <v>8410</v>
      </c>
      <c r="B114" s="574" t="s">
        <v>8411</v>
      </c>
      <c r="C114" s="575">
        <v>0</v>
      </c>
      <c r="D114" s="575">
        <v>0</v>
      </c>
      <c r="E114" s="575">
        <v>0</v>
      </c>
      <c r="F114" s="575">
        <v>0</v>
      </c>
      <c r="G114" s="575">
        <v>0</v>
      </c>
      <c r="H114" s="575">
        <v>0.1</v>
      </c>
    </row>
    <row r="115" spans="1:8" x14ac:dyDescent="0.2">
      <c r="A115" s="574" t="s">
        <v>8412</v>
      </c>
      <c r="B115" s="574" t="s">
        <v>8413</v>
      </c>
      <c r="C115" s="575">
        <v>0</v>
      </c>
      <c r="D115" s="575">
        <v>0</v>
      </c>
      <c r="E115" s="575">
        <v>0</v>
      </c>
      <c r="F115" s="575">
        <v>-0.45</v>
      </c>
      <c r="G115" s="575">
        <v>-0.45</v>
      </c>
      <c r="H115" s="575">
        <v>-0.45</v>
      </c>
    </row>
    <row r="116" spans="1:8" x14ac:dyDescent="0.2">
      <c r="A116" s="574" t="s">
        <v>8414</v>
      </c>
      <c r="B116" s="574" t="s">
        <v>8415</v>
      </c>
      <c r="C116" s="575">
        <v>0</v>
      </c>
      <c r="D116" s="575">
        <v>0</v>
      </c>
      <c r="E116" s="575">
        <v>0</v>
      </c>
      <c r="F116" s="575">
        <v>0</v>
      </c>
      <c r="G116" s="575">
        <v>0</v>
      </c>
      <c r="H116" s="575">
        <v>4314.3</v>
      </c>
    </row>
    <row r="117" spans="1:8" x14ac:dyDescent="0.2">
      <c r="A117" s="574" t="s">
        <v>8416</v>
      </c>
      <c r="B117" s="574" t="s">
        <v>8417</v>
      </c>
      <c r="C117" s="575">
        <v>0</v>
      </c>
      <c r="D117" s="575">
        <v>0</v>
      </c>
      <c r="E117" s="575">
        <v>115</v>
      </c>
      <c r="F117" s="575">
        <v>115</v>
      </c>
      <c r="G117" s="575">
        <v>115</v>
      </c>
      <c r="H117" s="575">
        <v>115</v>
      </c>
    </row>
    <row r="118" spans="1:8" x14ac:dyDescent="0.2">
      <c r="A118" s="574" t="s">
        <v>8418</v>
      </c>
      <c r="B118" s="574" t="s">
        <v>8419</v>
      </c>
      <c r="C118" s="575">
        <v>0</v>
      </c>
      <c r="D118" s="575">
        <v>0</v>
      </c>
      <c r="E118" s="575">
        <v>115</v>
      </c>
      <c r="F118" s="575">
        <v>115</v>
      </c>
      <c r="G118" s="575">
        <v>115</v>
      </c>
      <c r="H118" s="575">
        <v>115</v>
      </c>
    </row>
    <row r="119" spans="1:8" x14ac:dyDescent="0.2">
      <c r="A119" s="574" t="s">
        <v>8420</v>
      </c>
      <c r="B119" s="574" t="s">
        <v>8421</v>
      </c>
      <c r="C119" s="575">
        <v>0</v>
      </c>
      <c r="D119" s="575">
        <v>0</v>
      </c>
      <c r="E119" s="575">
        <v>167366.22</v>
      </c>
      <c r="F119" s="575">
        <v>167366.22</v>
      </c>
      <c r="G119" s="575">
        <v>167366.22</v>
      </c>
      <c r="H119" s="575">
        <v>2262259.85</v>
      </c>
    </row>
    <row r="120" spans="1:8" x14ac:dyDescent="0.2">
      <c r="A120" s="574" t="s">
        <v>8422</v>
      </c>
      <c r="B120" s="574" t="s">
        <v>8423</v>
      </c>
      <c r="C120" s="575">
        <v>0</v>
      </c>
      <c r="D120" s="575">
        <v>0</v>
      </c>
      <c r="E120" s="575">
        <v>0</v>
      </c>
      <c r="F120" s="575">
        <v>0</v>
      </c>
      <c r="G120" s="575">
        <v>0</v>
      </c>
      <c r="H120" s="575">
        <v>364683.25</v>
      </c>
    </row>
    <row r="121" spans="1:8" x14ac:dyDescent="0.2">
      <c r="A121" s="574" t="s">
        <v>8424</v>
      </c>
      <c r="B121" s="574" t="s">
        <v>8425</v>
      </c>
      <c r="C121" s="575">
        <v>0</v>
      </c>
      <c r="D121" s="575">
        <v>0</v>
      </c>
      <c r="E121" s="575">
        <v>0</v>
      </c>
      <c r="F121" s="575">
        <v>0</v>
      </c>
      <c r="G121" s="575">
        <v>0</v>
      </c>
      <c r="H121" s="575">
        <v>160113</v>
      </c>
    </row>
    <row r="122" spans="1:8" x14ac:dyDescent="0.2">
      <c r="A122" s="574" t="s">
        <v>8426</v>
      </c>
      <c r="B122" s="574" t="s">
        <v>8427</v>
      </c>
      <c r="C122" s="575">
        <v>0</v>
      </c>
      <c r="D122" s="575">
        <v>0</v>
      </c>
      <c r="E122" s="575">
        <v>0</v>
      </c>
      <c r="F122" s="575">
        <v>0</v>
      </c>
      <c r="G122" s="575">
        <v>0</v>
      </c>
      <c r="H122" s="575">
        <v>-0.02</v>
      </c>
    </row>
    <row r="123" spans="1:8" x14ac:dyDescent="0.2">
      <c r="A123" s="574" t="s">
        <v>8428</v>
      </c>
      <c r="B123" s="574" t="s">
        <v>8429</v>
      </c>
      <c r="C123" s="575">
        <v>0</v>
      </c>
      <c r="D123" s="575">
        <v>0</v>
      </c>
      <c r="E123" s="575">
        <v>117430.2</v>
      </c>
      <c r="F123" s="575">
        <v>117430.2</v>
      </c>
      <c r="G123" s="575">
        <v>117430.2</v>
      </c>
      <c r="H123" s="575">
        <v>117430.2</v>
      </c>
    </row>
    <row r="124" spans="1:8" x14ac:dyDescent="0.2">
      <c r="A124" s="574" t="s">
        <v>8430</v>
      </c>
      <c r="B124" s="574" t="s">
        <v>8431</v>
      </c>
      <c r="C124" s="575">
        <v>0</v>
      </c>
      <c r="D124" s="575">
        <v>0</v>
      </c>
      <c r="E124" s="575">
        <v>0</v>
      </c>
      <c r="F124" s="575">
        <v>0</v>
      </c>
      <c r="G124" s="575">
        <v>0</v>
      </c>
      <c r="H124" s="575">
        <v>269311.88</v>
      </c>
    </row>
    <row r="125" spans="1:8" x14ac:dyDescent="0.2">
      <c r="A125" s="574" t="s">
        <v>8432</v>
      </c>
      <c r="B125" s="574" t="s">
        <v>8433</v>
      </c>
      <c r="C125" s="575">
        <v>0</v>
      </c>
      <c r="D125" s="575">
        <v>0</v>
      </c>
      <c r="E125" s="575">
        <v>0</v>
      </c>
      <c r="F125" s="575">
        <v>0</v>
      </c>
      <c r="G125" s="575">
        <v>0</v>
      </c>
      <c r="H125" s="575">
        <v>234062.5</v>
      </c>
    </row>
    <row r="126" spans="1:8" x14ac:dyDescent="0.2">
      <c r="A126" s="574" t="s">
        <v>8434</v>
      </c>
      <c r="B126" s="574" t="s">
        <v>8435</v>
      </c>
      <c r="C126" s="575">
        <v>0</v>
      </c>
      <c r="D126" s="575">
        <v>0</v>
      </c>
      <c r="E126" s="575">
        <v>0</v>
      </c>
      <c r="F126" s="575">
        <v>0</v>
      </c>
      <c r="G126" s="575">
        <v>0</v>
      </c>
      <c r="H126" s="575">
        <v>111630</v>
      </c>
    </row>
    <row r="127" spans="1:8" x14ac:dyDescent="0.2">
      <c r="A127" s="574" t="s">
        <v>8436</v>
      </c>
      <c r="B127" s="574" t="s">
        <v>8437</v>
      </c>
      <c r="C127" s="575">
        <v>0</v>
      </c>
      <c r="D127" s="575">
        <v>0</v>
      </c>
      <c r="E127" s="575">
        <v>0</v>
      </c>
      <c r="F127" s="575">
        <v>0</v>
      </c>
      <c r="G127" s="575">
        <v>0</v>
      </c>
      <c r="H127" s="575">
        <v>278028</v>
      </c>
    </row>
    <row r="128" spans="1:8" x14ac:dyDescent="0.2">
      <c r="A128" s="574" t="s">
        <v>8438</v>
      </c>
      <c r="B128" s="574" t="s">
        <v>8419</v>
      </c>
      <c r="C128" s="575">
        <v>0</v>
      </c>
      <c r="D128" s="575">
        <v>0</v>
      </c>
      <c r="E128" s="575">
        <v>49936.02</v>
      </c>
      <c r="F128" s="575">
        <v>49936.02</v>
      </c>
      <c r="G128" s="575">
        <v>49936.02</v>
      </c>
      <c r="H128" s="575">
        <v>49936.02</v>
      </c>
    </row>
    <row r="129" spans="1:8" x14ac:dyDescent="0.2">
      <c r="A129" s="574" t="s">
        <v>8439</v>
      </c>
      <c r="B129" s="574" t="s">
        <v>8440</v>
      </c>
      <c r="C129" s="575">
        <v>0</v>
      </c>
      <c r="D129" s="575">
        <v>0</v>
      </c>
      <c r="E129" s="575">
        <v>0</v>
      </c>
      <c r="F129" s="575">
        <v>0</v>
      </c>
      <c r="G129" s="575">
        <v>0</v>
      </c>
      <c r="H129" s="575">
        <v>0.02</v>
      </c>
    </row>
    <row r="130" spans="1:8" x14ac:dyDescent="0.2">
      <c r="A130" s="574" t="s">
        <v>8441</v>
      </c>
      <c r="B130" s="574" t="s">
        <v>8442</v>
      </c>
      <c r="C130" s="575">
        <v>0</v>
      </c>
      <c r="D130" s="575">
        <v>0</v>
      </c>
      <c r="E130" s="575">
        <v>0</v>
      </c>
      <c r="F130" s="575">
        <v>0</v>
      </c>
      <c r="G130" s="575">
        <v>0</v>
      </c>
      <c r="H130" s="575">
        <v>91730</v>
      </c>
    </row>
    <row r="131" spans="1:8" x14ac:dyDescent="0.2">
      <c r="A131" s="574" t="s">
        <v>8443</v>
      </c>
      <c r="B131" s="574" t="s">
        <v>8444</v>
      </c>
      <c r="C131" s="575">
        <v>0</v>
      </c>
      <c r="D131" s="575">
        <v>0</v>
      </c>
      <c r="E131" s="575">
        <v>0</v>
      </c>
      <c r="F131" s="575">
        <v>0</v>
      </c>
      <c r="G131" s="575">
        <v>0</v>
      </c>
      <c r="H131" s="575">
        <v>62260</v>
      </c>
    </row>
    <row r="132" spans="1:8" x14ac:dyDescent="0.2">
      <c r="A132" s="574" t="s">
        <v>8445</v>
      </c>
      <c r="B132" s="574" t="s">
        <v>8446</v>
      </c>
      <c r="C132" s="575">
        <v>0</v>
      </c>
      <c r="D132" s="575">
        <v>0</v>
      </c>
      <c r="E132" s="575">
        <v>0</v>
      </c>
      <c r="F132" s="575">
        <v>0</v>
      </c>
      <c r="G132" s="575">
        <v>0</v>
      </c>
      <c r="H132" s="575">
        <v>50000</v>
      </c>
    </row>
    <row r="133" spans="1:8" x14ac:dyDescent="0.2">
      <c r="A133" s="574" t="s">
        <v>8447</v>
      </c>
      <c r="B133" s="574" t="s">
        <v>8448</v>
      </c>
      <c r="C133" s="575">
        <v>0</v>
      </c>
      <c r="D133" s="575">
        <v>0</v>
      </c>
      <c r="E133" s="575">
        <v>0</v>
      </c>
      <c r="F133" s="575">
        <v>0</v>
      </c>
      <c r="G133" s="575">
        <v>0</v>
      </c>
      <c r="H133" s="575">
        <v>176250</v>
      </c>
    </row>
    <row r="134" spans="1:8" x14ac:dyDescent="0.2">
      <c r="A134" s="574" t="s">
        <v>8449</v>
      </c>
      <c r="B134" s="574" t="s">
        <v>8450</v>
      </c>
      <c r="C134" s="575">
        <v>0</v>
      </c>
      <c r="D134" s="575">
        <v>0</v>
      </c>
      <c r="E134" s="575">
        <v>0</v>
      </c>
      <c r="F134" s="575">
        <v>0</v>
      </c>
      <c r="G134" s="575">
        <v>0</v>
      </c>
      <c r="H134" s="575">
        <v>58000</v>
      </c>
    </row>
    <row r="135" spans="1:8" x14ac:dyDescent="0.2">
      <c r="A135" s="574" t="s">
        <v>8451</v>
      </c>
      <c r="B135" s="574" t="s">
        <v>8452</v>
      </c>
      <c r="C135" s="575">
        <v>0</v>
      </c>
      <c r="D135" s="575">
        <v>0</v>
      </c>
      <c r="E135" s="575">
        <v>0</v>
      </c>
      <c r="F135" s="575">
        <v>0</v>
      </c>
      <c r="G135" s="575">
        <v>0</v>
      </c>
      <c r="H135" s="575">
        <v>238825</v>
      </c>
    </row>
    <row r="136" spans="1:8" x14ac:dyDescent="0.2">
      <c r="A136" s="574" t="s">
        <v>8453</v>
      </c>
      <c r="B136" s="574" t="s">
        <v>8454</v>
      </c>
      <c r="C136" s="575">
        <v>1000</v>
      </c>
      <c r="D136" s="575">
        <v>1000</v>
      </c>
      <c r="E136" s="575">
        <v>1000</v>
      </c>
      <c r="F136" s="575">
        <v>1000</v>
      </c>
      <c r="G136" s="575">
        <v>1000</v>
      </c>
      <c r="H136" s="575">
        <v>4572934.16</v>
      </c>
    </row>
    <row r="137" spans="1:8" x14ac:dyDescent="0.2">
      <c r="A137" s="574" t="s">
        <v>8455</v>
      </c>
      <c r="B137" s="574" t="s">
        <v>8456</v>
      </c>
      <c r="C137" s="575">
        <v>1000</v>
      </c>
      <c r="D137" s="575">
        <v>1000</v>
      </c>
      <c r="E137" s="575">
        <v>1000</v>
      </c>
      <c r="F137" s="575">
        <v>1000</v>
      </c>
      <c r="G137" s="575">
        <v>1000</v>
      </c>
      <c r="H137" s="575">
        <v>1000</v>
      </c>
    </row>
    <row r="138" spans="1:8" x14ac:dyDescent="0.2">
      <c r="A138" s="574" t="s">
        <v>8457</v>
      </c>
      <c r="B138" s="574" t="s">
        <v>8458</v>
      </c>
      <c r="C138" s="575">
        <v>0</v>
      </c>
      <c r="D138" s="575">
        <v>0</v>
      </c>
      <c r="E138" s="575">
        <v>0</v>
      </c>
      <c r="F138" s="575">
        <v>0</v>
      </c>
      <c r="G138" s="575">
        <v>0</v>
      </c>
      <c r="H138" s="575">
        <v>0.03</v>
      </c>
    </row>
    <row r="139" spans="1:8" x14ac:dyDescent="0.2">
      <c r="A139" s="574" t="s">
        <v>8459</v>
      </c>
      <c r="B139" s="574" t="s">
        <v>8460</v>
      </c>
      <c r="C139" s="575">
        <v>0</v>
      </c>
      <c r="D139" s="575">
        <v>0</v>
      </c>
      <c r="E139" s="575">
        <v>0</v>
      </c>
      <c r="F139" s="575">
        <v>0</v>
      </c>
      <c r="G139" s="575">
        <v>0</v>
      </c>
      <c r="H139" s="575">
        <v>0.01</v>
      </c>
    </row>
    <row r="140" spans="1:8" x14ac:dyDescent="0.2">
      <c r="A140" s="574" t="s">
        <v>8461</v>
      </c>
      <c r="B140" s="574" t="s">
        <v>8462</v>
      </c>
      <c r="C140" s="575">
        <v>0</v>
      </c>
      <c r="D140" s="575">
        <v>0</v>
      </c>
      <c r="E140" s="575">
        <v>0</v>
      </c>
      <c r="F140" s="575">
        <v>0</v>
      </c>
      <c r="G140" s="575">
        <v>0</v>
      </c>
      <c r="H140" s="575">
        <v>2775399.12</v>
      </c>
    </row>
    <row r="141" spans="1:8" x14ac:dyDescent="0.2">
      <c r="A141" s="574" t="s">
        <v>8463</v>
      </c>
      <c r="B141" s="574" t="s">
        <v>8464</v>
      </c>
      <c r="C141" s="575">
        <v>0</v>
      </c>
      <c r="D141" s="575">
        <v>0</v>
      </c>
      <c r="E141" s="575">
        <v>0</v>
      </c>
      <c r="F141" s="575">
        <v>0</v>
      </c>
      <c r="G141" s="575">
        <v>0</v>
      </c>
      <c r="H141" s="575">
        <v>1269579.48</v>
      </c>
    </row>
    <row r="142" spans="1:8" x14ac:dyDescent="0.2">
      <c r="A142" s="574" t="s">
        <v>8465</v>
      </c>
      <c r="B142" s="574" t="s">
        <v>8466</v>
      </c>
      <c r="C142" s="575">
        <v>0</v>
      </c>
      <c r="D142" s="575">
        <v>0</v>
      </c>
      <c r="E142" s="575">
        <v>0</v>
      </c>
      <c r="F142" s="575">
        <v>0</v>
      </c>
      <c r="G142" s="575">
        <v>0</v>
      </c>
      <c r="H142" s="575">
        <v>526955.52000000002</v>
      </c>
    </row>
    <row r="143" spans="1:8" x14ac:dyDescent="0.2">
      <c r="A143" s="574" t="s">
        <v>8467</v>
      </c>
      <c r="B143" s="574" t="s">
        <v>8468</v>
      </c>
      <c r="C143" s="575">
        <v>0</v>
      </c>
      <c r="D143" s="575">
        <v>0</v>
      </c>
      <c r="E143" s="575">
        <v>0</v>
      </c>
      <c r="F143" s="575">
        <v>0</v>
      </c>
      <c r="G143" s="575">
        <v>0</v>
      </c>
      <c r="H143" s="575">
        <v>1031842.07</v>
      </c>
    </row>
    <row r="144" spans="1:8" x14ac:dyDescent="0.2">
      <c r="A144" s="574" t="s">
        <v>8469</v>
      </c>
      <c r="B144" s="574" t="s">
        <v>8470</v>
      </c>
      <c r="C144" s="575">
        <v>0</v>
      </c>
      <c r="D144" s="575">
        <v>0</v>
      </c>
      <c r="E144" s="575">
        <v>0</v>
      </c>
      <c r="F144" s="575">
        <v>0</v>
      </c>
      <c r="G144" s="575">
        <v>0</v>
      </c>
      <c r="H144" s="575">
        <v>666999.99</v>
      </c>
    </row>
    <row r="145" spans="1:8" x14ac:dyDescent="0.2">
      <c r="A145" s="574" t="s">
        <v>8471</v>
      </c>
      <c r="B145" s="574" t="s">
        <v>8472</v>
      </c>
      <c r="C145" s="575">
        <v>0</v>
      </c>
      <c r="D145" s="575">
        <v>0</v>
      </c>
      <c r="E145" s="575">
        <v>0</v>
      </c>
      <c r="F145" s="575">
        <v>0</v>
      </c>
      <c r="G145" s="575">
        <v>0</v>
      </c>
      <c r="H145" s="575">
        <v>500</v>
      </c>
    </row>
    <row r="146" spans="1:8" x14ac:dyDescent="0.2">
      <c r="A146" s="574" t="s">
        <v>8473</v>
      </c>
      <c r="B146" s="574" t="s">
        <v>8474</v>
      </c>
      <c r="C146" s="575">
        <v>0</v>
      </c>
      <c r="D146" s="575">
        <v>0</v>
      </c>
      <c r="E146" s="575">
        <v>0</v>
      </c>
      <c r="F146" s="575">
        <v>0</v>
      </c>
      <c r="G146" s="575">
        <v>0</v>
      </c>
      <c r="H146" s="575">
        <v>364342.08</v>
      </c>
    </row>
    <row r="147" spans="1:8" x14ac:dyDescent="0.2">
      <c r="A147" s="574" t="s">
        <v>8475</v>
      </c>
      <c r="B147" s="574" t="s">
        <v>8476</v>
      </c>
      <c r="C147" s="575">
        <v>0</v>
      </c>
      <c r="D147" s="575">
        <v>0</v>
      </c>
      <c r="E147" s="575">
        <v>66059.899999999994</v>
      </c>
      <c r="F147" s="575">
        <v>40889.08</v>
      </c>
      <c r="G147" s="575">
        <v>40889.08</v>
      </c>
      <c r="H147" s="575">
        <v>1133237.67</v>
      </c>
    </row>
    <row r="148" spans="1:8" x14ac:dyDescent="0.2">
      <c r="A148" s="574" t="s">
        <v>8477</v>
      </c>
      <c r="B148" s="574" t="s">
        <v>8478</v>
      </c>
      <c r="C148" s="575">
        <v>0</v>
      </c>
      <c r="D148" s="575">
        <v>0</v>
      </c>
      <c r="E148" s="575">
        <v>0</v>
      </c>
      <c r="F148" s="575">
        <v>0</v>
      </c>
      <c r="G148" s="575">
        <v>0</v>
      </c>
      <c r="H148" s="575">
        <v>0.01</v>
      </c>
    </row>
    <row r="149" spans="1:8" x14ac:dyDescent="0.2">
      <c r="A149" s="574" t="s">
        <v>8479</v>
      </c>
      <c r="B149" s="574" t="s">
        <v>8480</v>
      </c>
      <c r="C149" s="575">
        <v>0</v>
      </c>
      <c r="D149" s="575">
        <v>0</v>
      </c>
      <c r="E149" s="575">
        <v>0</v>
      </c>
      <c r="F149" s="575">
        <v>0</v>
      </c>
      <c r="G149" s="575">
        <v>0</v>
      </c>
      <c r="H149" s="575">
        <v>32103.15</v>
      </c>
    </row>
    <row r="150" spans="1:8" x14ac:dyDescent="0.2">
      <c r="A150" s="574" t="s">
        <v>8481</v>
      </c>
      <c r="B150" s="574" t="s">
        <v>452</v>
      </c>
      <c r="C150" s="575">
        <v>0</v>
      </c>
      <c r="D150" s="575">
        <v>0</v>
      </c>
      <c r="E150" s="575">
        <v>0</v>
      </c>
      <c r="F150" s="575">
        <v>0</v>
      </c>
      <c r="G150" s="575">
        <v>0</v>
      </c>
      <c r="H150" s="575">
        <v>310279.98</v>
      </c>
    </row>
    <row r="151" spans="1:8" x14ac:dyDescent="0.2">
      <c r="A151" s="574" t="s">
        <v>8482</v>
      </c>
      <c r="B151" s="574" t="s">
        <v>8483</v>
      </c>
      <c r="C151" s="575">
        <v>0</v>
      </c>
      <c r="D151" s="575">
        <v>0</v>
      </c>
      <c r="E151" s="575">
        <v>20.89</v>
      </c>
      <c r="F151" s="575">
        <v>20.89</v>
      </c>
      <c r="G151" s="575">
        <v>20.89</v>
      </c>
      <c r="H151" s="575">
        <v>20.89</v>
      </c>
    </row>
    <row r="152" spans="1:8" x14ac:dyDescent="0.2">
      <c r="A152" s="574" t="s">
        <v>8484</v>
      </c>
      <c r="B152" s="574" t="s">
        <v>8485</v>
      </c>
      <c r="C152" s="575">
        <v>0</v>
      </c>
      <c r="D152" s="575">
        <v>0</v>
      </c>
      <c r="E152" s="575">
        <v>0</v>
      </c>
      <c r="F152" s="575">
        <v>-0.01</v>
      </c>
      <c r="G152" s="575">
        <v>-0.01</v>
      </c>
      <c r="H152" s="575">
        <v>-0.01</v>
      </c>
    </row>
    <row r="153" spans="1:8" x14ac:dyDescent="0.2">
      <c r="A153" s="574" t="s">
        <v>8486</v>
      </c>
      <c r="B153" s="574" t="s">
        <v>8487</v>
      </c>
      <c r="C153" s="575">
        <v>0</v>
      </c>
      <c r="D153" s="575">
        <v>0</v>
      </c>
      <c r="E153" s="575">
        <v>0</v>
      </c>
      <c r="F153" s="575">
        <v>0</v>
      </c>
      <c r="G153" s="575">
        <v>0</v>
      </c>
      <c r="H153" s="575">
        <v>0.21</v>
      </c>
    </row>
    <row r="154" spans="1:8" x14ac:dyDescent="0.2">
      <c r="A154" s="574" t="s">
        <v>8488</v>
      </c>
      <c r="B154" s="574" t="s">
        <v>8489</v>
      </c>
      <c r="C154" s="575">
        <v>0</v>
      </c>
      <c r="D154" s="575">
        <v>0</v>
      </c>
      <c r="E154" s="575">
        <v>0</v>
      </c>
      <c r="F154" s="575">
        <v>0</v>
      </c>
      <c r="G154" s="575">
        <v>0</v>
      </c>
      <c r="H154" s="575">
        <v>273750.14</v>
      </c>
    </row>
    <row r="155" spans="1:8" x14ac:dyDescent="0.2">
      <c r="A155" s="574" t="s">
        <v>8490</v>
      </c>
      <c r="B155" s="574" t="s">
        <v>8491</v>
      </c>
      <c r="C155" s="575">
        <v>0</v>
      </c>
      <c r="D155" s="575">
        <v>0</v>
      </c>
      <c r="E155" s="575">
        <v>9871</v>
      </c>
      <c r="F155" s="575">
        <v>9871</v>
      </c>
      <c r="G155" s="575">
        <v>9871</v>
      </c>
      <c r="H155" s="575">
        <v>9871</v>
      </c>
    </row>
    <row r="156" spans="1:8" x14ac:dyDescent="0.2">
      <c r="A156" s="574" t="s">
        <v>8492</v>
      </c>
      <c r="B156" s="574" t="s">
        <v>8493</v>
      </c>
      <c r="C156" s="575">
        <v>0</v>
      </c>
      <c r="D156" s="575">
        <v>0</v>
      </c>
      <c r="E156" s="575">
        <v>9871</v>
      </c>
      <c r="F156" s="575">
        <v>9871</v>
      </c>
      <c r="G156" s="575">
        <v>9871</v>
      </c>
      <c r="H156" s="575">
        <v>9871</v>
      </c>
    </row>
    <row r="157" spans="1:8" x14ac:dyDescent="0.2">
      <c r="A157" s="574" t="s">
        <v>8494</v>
      </c>
      <c r="B157" s="574" t="s">
        <v>8495</v>
      </c>
      <c r="C157" s="575">
        <v>0</v>
      </c>
      <c r="D157" s="575">
        <v>0</v>
      </c>
      <c r="E157" s="575">
        <v>0</v>
      </c>
      <c r="F157" s="575">
        <v>0</v>
      </c>
      <c r="G157" s="575">
        <v>0</v>
      </c>
      <c r="H157" s="575">
        <v>3379</v>
      </c>
    </row>
    <row r="158" spans="1:8" x14ac:dyDescent="0.2">
      <c r="A158" s="574" t="s">
        <v>8496</v>
      </c>
      <c r="B158" s="574" t="s">
        <v>8497</v>
      </c>
      <c r="C158" s="575">
        <v>0</v>
      </c>
      <c r="D158" s="575">
        <v>0</v>
      </c>
      <c r="E158" s="575">
        <v>0</v>
      </c>
      <c r="F158" s="575">
        <v>0</v>
      </c>
      <c r="G158" s="575">
        <v>0</v>
      </c>
      <c r="H158" s="575">
        <v>0.02</v>
      </c>
    </row>
    <row r="159" spans="1:8" x14ac:dyDescent="0.2">
      <c r="A159" s="574" t="s">
        <v>8498</v>
      </c>
      <c r="B159" s="574" t="s">
        <v>8499</v>
      </c>
      <c r="C159" s="575">
        <v>0</v>
      </c>
      <c r="D159" s="575">
        <v>0</v>
      </c>
      <c r="E159" s="575">
        <v>0</v>
      </c>
      <c r="F159" s="575">
        <v>0</v>
      </c>
      <c r="G159" s="575">
        <v>0</v>
      </c>
      <c r="H159" s="575">
        <v>0.01</v>
      </c>
    </row>
    <row r="160" spans="1:8" x14ac:dyDescent="0.2">
      <c r="A160" s="574" t="s">
        <v>8500</v>
      </c>
      <c r="B160" s="574" t="s">
        <v>8501</v>
      </c>
      <c r="C160" s="575">
        <v>0</v>
      </c>
      <c r="D160" s="575">
        <v>0</v>
      </c>
      <c r="E160" s="575">
        <v>18806</v>
      </c>
      <c r="F160" s="575">
        <v>18806</v>
      </c>
      <c r="G160" s="575">
        <v>18806</v>
      </c>
      <c r="H160" s="575">
        <v>18806</v>
      </c>
    </row>
    <row r="161" spans="1:8" x14ac:dyDescent="0.2">
      <c r="A161" s="574" t="s">
        <v>8502</v>
      </c>
      <c r="B161" s="574" t="s">
        <v>8503</v>
      </c>
      <c r="C161" s="575">
        <v>0</v>
      </c>
      <c r="D161" s="575">
        <v>0</v>
      </c>
      <c r="E161" s="575">
        <v>0</v>
      </c>
      <c r="F161" s="575">
        <v>0</v>
      </c>
      <c r="G161" s="575">
        <v>0</v>
      </c>
      <c r="H161" s="575">
        <v>0.01</v>
      </c>
    </row>
    <row r="162" spans="1:8" x14ac:dyDescent="0.2">
      <c r="A162" s="574" t="s">
        <v>8504</v>
      </c>
      <c r="B162" s="574" t="s">
        <v>8505</v>
      </c>
      <c r="C162" s="575">
        <v>0</v>
      </c>
      <c r="D162" s="575">
        <v>0</v>
      </c>
      <c r="E162" s="575">
        <v>0</v>
      </c>
      <c r="F162" s="575">
        <v>0</v>
      </c>
      <c r="G162" s="575">
        <v>0</v>
      </c>
      <c r="H162" s="575">
        <v>0.03</v>
      </c>
    </row>
    <row r="163" spans="1:8" x14ac:dyDescent="0.2">
      <c r="A163" s="574" t="s">
        <v>8506</v>
      </c>
      <c r="B163" s="574" t="s">
        <v>8507</v>
      </c>
      <c r="C163" s="575">
        <v>0</v>
      </c>
      <c r="D163" s="575">
        <v>0</v>
      </c>
      <c r="E163" s="575">
        <v>2320</v>
      </c>
      <c r="F163" s="575">
        <v>2320</v>
      </c>
      <c r="G163" s="575">
        <v>2320</v>
      </c>
      <c r="H163" s="575">
        <v>2320</v>
      </c>
    </row>
    <row r="164" spans="1:8" x14ac:dyDescent="0.2">
      <c r="A164" s="574" t="s">
        <v>8508</v>
      </c>
      <c r="B164" s="574" t="s">
        <v>8509</v>
      </c>
      <c r="C164" s="575">
        <v>0</v>
      </c>
      <c r="D164" s="575">
        <v>0</v>
      </c>
      <c r="E164" s="575">
        <v>0</v>
      </c>
      <c r="F164" s="575">
        <v>0</v>
      </c>
      <c r="G164" s="575">
        <v>0</v>
      </c>
      <c r="H164" s="575">
        <v>0.02</v>
      </c>
    </row>
    <row r="165" spans="1:8" x14ac:dyDescent="0.2">
      <c r="A165" s="574" t="s">
        <v>8510</v>
      </c>
      <c r="B165" s="574" t="s">
        <v>8511</v>
      </c>
      <c r="C165" s="575">
        <v>0</v>
      </c>
      <c r="D165" s="575">
        <v>0</v>
      </c>
      <c r="E165" s="575">
        <v>0</v>
      </c>
      <c r="F165" s="575">
        <v>0</v>
      </c>
      <c r="G165" s="575">
        <v>0</v>
      </c>
      <c r="H165" s="575">
        <v>0.02</v>
      </c>
    </row>
    <row r="166" spans="1:8" x14ac:dyDescent="0.2">
      <c r="A166" s="574" t="s">
        <v>8512</v>
      </c>
      <c r="B166" s="574" t="s">
        <v>8513</v>
      </c>
      <c r="C166" s="575">
        <v>0</v>
      </c>
      <c r="D166" s="575">
        <v>0</v>
      </c>
      <c r="E166" s="575">
        <v>0</v>
      </c>
      <c r="F166" s="575">
        <v>0</v>
      </c>
      <c r="G166" s="575">
        <v>0</v>
      </c>
      <c r="H166" s="575">
        <v>18612</v>
      </c>
    </row>
    <row r="167" spans="1:8" x14ac:dyDescent="0.2">
      <c r="A167" s="574" t="s">
        <v>8514</v>
      </c>
      <c r="B167" s="574" t="s">
        <v>8515</v>
      </c>
      <c r="C167" s="575">
        <v>0</v>
      </c>
      <c r="D167" s="575">
        <v>0</v>
      </c>
      <c r="E167" s="575">
        <v>0</v>
      </c>
      <c r="F167" s="575">
        <v>0</v>
      </c>
      <c r="G167" s="575">
        <v>0</v>
      </c>
      <c r="H167" s="575">
        <v>2721</v>
      </c>
    </row>
    <row r="168" spans="1:8" x14ac:dyDescent="0.2">
      <c r="A168" s="574" t="s">
        <v>8516</v>
      </c>
      <c r="B168" s="574" t="s">
        <v>8517</v>
      </c>
      <c r="C168" s="575">
        <v>0</v>
      </c>
      <c r="D168" s="575">
        <v>0</v>
      </c>
      <c r="E168" s="575">
        <v>0</v>
      </c>
      <c r="F168" s="575">
        <v>0</v>
      </c>
      <c r="G168" s="575">
        <v>0</v>
      </c>
      <c r="H168" s="575">
        <v>750</v>
      </c>
    </row>
    <row r="169" spans="1:8" x14ac:dyDescent="0.2">
      <c r="A169" s="574" t="s">
        <v>8518</v>
      </c>
      <c r="B169" s="574" t="s">
        <v>8519</v>
      </c>
      <c r="C169" s="575">
        <v>0</v>
      </c>
      <c r="D169" s="575">
        <v>0</v>
      </c>
      <c r="E169" s="575">
        <v>0</v>
      </c>
      <c r="F169" s="575">
        <v>0</v>
      </c>
      <c r="G169" s="575">
        <v>0</v>
      </c>
      <c r="H169" s="575">
        <v>64960</v>
      </c>
    </row>
    <row r="170" spans="1:8" x14ac:dyDescent="0.2">
      <c r="A170" s="574" t="s">
        <v>8520</v>
      </c>
      <c r="B170" s="574" t="s">
        <v>8521</v>
      </c>
      <c r="C170" s="575">
        <v>0</v>
      </c>
      <c r="D170" s="575">
        <v>0</v>
      </c>
      <c r="E170" s="575">
        <v>0</v>
      </c>
      <c r="F170" s="575">
        <v>0</v>
      </c>
      <c r="G170" s="575">
        <v>0</v>
      </c>
      <c r="H170" s="575">
        <v>2721</v>
      </c>
    </row>
    <row r="171" spans="1:8" x14ac:dyDescent="0.2">
      <c r="A171" s="574" t="s">
        <v>8522</v>
      </c>
      <c r="B171" s="574" t="s">
        <v>8523</v>
      </c>
      <c r="C171" s="575">
        <v>0</v>
      </c>
      <c r="D171" s="575">
        <v>0</v>
      </c>
      <c r="E171" s="575">
        <v>0</v>
      </c>
      <c r="F171" s="575">
        <v>0</v>
      </c>
      <c r="G171" s="575">
        <v>0</v>
      </c>
      <c r="H171" s="575">
        <v>-0.01</v>
      </c>
    </row>
    <row r="172" spans="1:8" x14ac:dyDescent="0.2">
      <c r="A172" s="574" t="s">
        <v>8524</v>
      </c>
      <c r="B172" s="574" t="s">
        <v>8525</v>
      </c>
      <c r="C172" s="575">
        <v>0</v>
      </c>
      <c r="D172" s="575">
        <v>0</v>
      </c>
      <c r="E172" s="575">
        <v>0</v>
      </c>
      <c r="F172" s="575">
        <v>0</v>
      </c>
      <c r="G172" s="575">
        <v>0</v>
      </c>
      <c r="H172" s="575">
        <v>0.01</v>
      </c>
    </row>
    <row r="173" spans="1:8" x14ac:dyDescent="0.2">
      <c r="A173" s="574" t="s">
        <v>8526</v>
      </c>
      <c r="B173" s="574" t="s">
        <v>8527</v>
      </c>
      <c r="C173" s="575">
        <v>0</v>
      </c>
      <c r="D173" s="575">
        <v>0</v>
      </c>
      <c r="E173" s="575">
        <v>0</v>
      </c>
      <c r="F173" s="575">
        <v>0</v>
      </c>
      <c r="G173" s="575">
        <v>0</v>
      </c>
      <c r="H173" s="575">
        <v>1927</v>
      </c>
    </row>
    <row r="174" spans="1:8" x14ac:dyDescent="0.2">
      <c r="A174" s="574" t="s">
        <v>8528</v>
      </c>
      <c r="B174" s="574" t="s">
        <v>8529</v>
      </c>
      <c r="C174" s="575">
        <v>0</v>
      </c>
      <c r="D174" s="575">
        <v>0</v>
      </c>
      <c r="E174" s="575">
        <v>0</v>
      </c>
      <c r="F174" s="575">
        <v>0</v>
      </c>
      <c r="G174" s="575">
        <v>0</v>
      </c>
      <c r="H174" s="575">
        <v>64920</v>
      </c>
    </row>
    <row r="175" spans="1:8" x14ac:dyDescent="0.2">
      <c r="A175" s="574" t="s">
        <v>8530</v>
      </c>
      <c r="B175" s="574" t="s">
        <v>8531</v>
      </c>
      <c r="C175" s="575">
        <v>0</v>
      </c>
      <c r="D175" s="575">
        <v>0</v>
      </c>
      <c r="E175" s="575">
        <v>0</v>
      </c>
      <c r="F175" s="575">
        <v>0</v>
      </c>
      <c r="G175" s="575">
        <v>0</v>
      </c>
      <c r="H175" s="575">
        <v>3379</v>
      </c>
    </row>
    <row r="176" spans="1:8" x14ac:dyDescent="0.2">
      <c r="A176" s="574" t="s">
        <v>8532</v>
      </c>
      <c r="B176" s="574" t="s">
        <v>8533</v>
      </c>
      <c r="C176" s="575">
        <v>0</v>
      </c>
      <c r="D176" s="575">
        <v>0</v>
      </c>
      <c r="E176" s="575">
        <v>0</v>
      </c>
      <c r="F176" s="575">
        <v>0.2</v>
      </c>
      <c r="G176" s="575">
        <v>0.2</v>
      </c>
      <c r="H176" s="575">
        <v>0</v>
      </c>
    </row>
    <row r="177" spans="1:8" x14ac:dyDescent="0.2">
      <c r="A177" s="574" t="s">
        <v>8534</v>
      </c>
      <c r="B177" s="574" t="s">
        <v>8535</v>
      </c>
      <c r="C177" s="575">
        <v>0</v>
      </c>
      <c r="D177" s="575">
        <v>0</v>
      </c>
      <c r="E177" s="575">
        <v>0</v>
      </c>
      <c r="F177" s="575">
        <v>0</v>
      </c>
      <c r="G177" s="575">
        <v>0</v>
      </c>
      <c r="H177" s="575">
        <v>278123.96000000002</v>
      </c>
    </row>
    <row r="178" spans="1:8" x14ac:dyDescent="0.2">
      <c r="A178" s="574" t="s">
        <v>8536</v>
      </c>
      <c r="B178" s="574" t="s">
        <v>8537</v>
      </c>
      <c r="C178" s="575">
        <v>0</v>
      </c>
      <c r="D178" s="575">
        <v>0</v>
      </c>
      <c r="E178" s="575">
        <v>0</v>
      </c>
      <c r="F178" s="575">
        <v>0</v>
      </c>
      <c r="G178" s="575">
        <v>0</v>
      </c>
      <c r="H178" s="575">
        <v>28209</v>
      </c>
    </row>
    <row r="179" spans="1:8" x14ac:dyDescent="0.2">
      <c r="A179" s="574" t="s">
        <v>8538</v>
      </c>
      <c r="B179" s="574" t="s">
        <v>8539</v>
      </c>
      <c r="C179" s="575">
        <v>0</v>
      </c>
      <c r="D179" s="575">
        <v>0</v>
      </c>
      <c r="E179" s="575">
        <v>0</v>
      </c>
      <c r="F179" s="575">
        <v>0</v>
      </c>
      <c r="G179" s="575">
        <v>0</v>
      </c>
      <c r="H179" s="575">
        <v>2293</v>
      </c>
    </row>
    <row r="180" spans="1:8" x14ac:dyDescent="0.2">
      <c r="A180" s="574" t="s">
        <v>8540</v>
      </c>
      <c r="B180" s="574" t="s">
        <v>8541</v>
      </c>
      <c r="C180" s="575">
        <v>0</v>
      </c>
      <c r="D180" s="575">
        <v>0</v>
      </c>
      <c r="E180" s="575">
        <v>0</v>
      </c>
      <c r="F180" s="575">
        <v>0</v>
      </c>
      <c r="G180" s="575">
        <v>0</v>
      </c>
      <c r="H180" s="575">
        <v>1927</v>
      </c>
    </row>
    <row r="181" spans="1:8" x14ac:dyDescent="0.2">
      <c r="A181" s="574" t="s">
        <v>8542</v>
      </c>
      <c r="B181" s="574" t="s">
        <v>8543</v>
      </c>
      <c r="C181" s="575">
        <v>0</v>
      </c>
      <c r="D181" s="575">
        <v>0</v>
      </c>
      <c r="E181" s="575">
        <v>0</v>
      </c>
      <c r="F181" s="575">
        <v>0</v>
      </c>
      <c r="G181" s="575">
        <v>0</v>
      </c>
      <c r="H181" s="575">
        <v>2293</v>
      </c>
    </row>
    <row r="182" spans="1:8" x14ac:dyDescent="0.2">
      <c r="A182" s="574" t="s">
        <v>8544</v>
      </c>
      <c r="B182" s="574" t="s">
        <v>8545</v>
      </c>
      <c r="C182" s="575">
        <v>0</v>
      </c>
      <c r="D182" s="575">
        <v>0</v>
      </c>
      <c r="E182" s="575">
        <v>0</v>
      </c>
      <c r="F182" s="575">
        <v>0</v>
      </c>
      <c r="G182" s="575">
        <v>0</v>
      </c>
      <c r="H182" s="575">
        <v>0.24</v>
      </c>
    </row>
    <row r="183" spans="1:8" x14ac:dyDescent="0.2">
      <c r="A183" s="574" t="s">
        <v>8546</v>
      </c>
      <c r="B183" s="574" t="s">
        <v>8547</v>
      </c>
      <c r="C183" s="575">
        <v>0</v>
      </c>
      <c r="D183" s="575">
        <v>0</v>
      </c>
      <c r="E183" s="575">
        <v>0</v>
      </c>
      <c r="F183" s="575">
        <v>0</v>
      </c>
      <c r="G183" s="575">
        <v>0</v>
      </c>
      <c r="H183" s="575">
        <v>-0.01</v>
      </c>
    </row>
    <row r="184" spans="1:8" x14ac:dyDescent="0.2">
      <c r="A184" s="574" t="s">
        <v>8548</v>
      </c>
      <c r="B184" s="574" t="s">
        <v>2788</v>
      </c>
      <c r="C184" s="575">
        <v>0</v>
      </c>
      <c r="D184" s="575">
        <v>0</v>
      </c>
      <c r="E184" s="575">
        <v>25171.01</v>
      </c>
      <c r="F184" s="575">
        <v>0</v>
      </c>
      <c r="G184" s="575">
        <v>0</v>
      </c>
      <c r="H184" s="575">
        <v>0</v>
      </c>
    </row>
    <row r="185" spans="1:8" x14ac:dyDescent="0.2">
      <c r="A185" s="574" t="s">
        <v>8549</v>
      </c>
      <c r="B185" s="574" t="s">
        <v>8550</v>
      </c>
      <c r="C185" s="575">
        <v>1600.02</v>
      </c>
      <c r="D185" s="575">
        <v>1600.02</v>
      </c>
      <c r="E185" s="575">
        <v>1600</v>
      </c>
      <c r="F185" s="575">
        <v>1600</v>
      </c>
      <c r="G185" s="575">
        <v>1600</v>
      </c>
      <c r="H185" s="575">
        <v>3730</v>
      </c>
    </row>
    <row r="186" spans="1:8" x14ac:dyDescent="0.2">
      <c r="A186" s="574" t="s">
        <v>8551</v>
      </c>
      <c r="B186" s="574" t="s">
        <v>8552</v>
      </c>
      <c r="C186" s="575">
        <v>1600</v>
      </c>
      <c r="D186" s="575">
        <v>1600</v>
      </c>
      <c r="E186" s="575">
        <v>1600</v>
      </c>
      <c r="F186" s="575">
        <v>1600</v>
      </c>
      <c r="G186" s="575">
        <v>1600</v>
      </c>
      <c r="H186" s="575">
        <v>1600</v>
      </c>
    </row>
    <row r="187" spans="1:8" x14ac:dyDescent="0.2">
      <c r="A187" s="574" t="s">
        <v>8553</v>
      </c>
      <c r="B187" s="574" t="s">
        <v>8554</v>
      </c>
      <c r="C187" s="575">
        <v>1600</v>
      </c>
      <c r="D187" s="575">
        <v>1600</v>
      </c>
      <c r="E187" s="575">
        <v>1600</v>
      </c>
      <c r="F187" s="575">
        <v>1600</v>
      </c>
      <c r="G187" s="575">
        <v>1600</v>
      </c>
      <c r="H187" s="575">
        <v>1600</v>
      </c>
    </row>
    <row r="188" spans="1:8" x14ac:dyDescent="0.2">
      <c r="A188" s="574" t="s">
        <v>8555</v>
      </c>
      <c r="B188" s="574" t="s">
        <v>8556</v>
      </c>
      <c r="C188" s="575">
        <v>0</v>
      </c>
      <c r="D188" s="575">
        <v>0</v>
      </c>
      <c r="E188" s="575">
        <v>0</v>
      </c>
      <c r="F188" s="575">
        <v>0</v>
      </c>
      <c r="G188" s="575">
        <v>0</v>
      </c>
      <c r="H188" s="575">
        <v>570</v>
      </c>
    </row>
    <row r="189" spans="1:8" x14ac:dyDescent="0.2">
      <c r="A189" s="574" t="s">
        <v>8557</v>
      </c>
      <c r="B189" s="574" t="s">
        <v>8265</v>
      </c>
      <c r="C189" s="575">
        <v>0</v>
      </c>
      <c r="D189" s="575">
        <v>0</v>
      </c>
      <c r="E189" s="575">
        <v>0</v>
      </c>
      <c r="F189" s="575">
        <v>0</v>
      </c>
      <c r="G189" s="575">
        <v>0</v>
      </c>
      <c r="H189" s="575">
        <v>570</v>
      </c>
    </row>
    <row r="190" spans="1:8" x14ac:dyDescent="0.2">
      <c r="A190" s="574" t="s">
        <v>8558</v>
      </c>
      <c r="B190" s="574" t="s">
        <v>8559</v>
      </c>
      <c r="C190" s="575">
        <v>0.02</v>
      </c>
      <c r="D190" s="575">
        <v>0.02</v>
      </c>
      <c r="E190" s="575">
        <v>0</v>
      </c>
      <c r="F190" s="575">
        <v>0</v>
      </c>
      <c r="G190" s="575">
        <v>0</v>
      </c>
      <c r="H190" s="575">
        <v>1560</v>
      </c>
    </row>
    <row r="191" spans="1:8" x14ac:dyDescent="0.2">
      <c r="A191" s="574" t="s">
        <v>8560</v>
      </c>
      <c r="B191" s="574" t="s">
        <v>8561</v>
      </c>
      <c r="C191" s="575">
        <v>0.02</v>
      </c>
      <c r="D191" s="575">
        <v>0.02</v>
      </c>
      <c r="E191" s="575">
        <v>0</v>
      </c>
      <c r="F191" s="575">
        <v>0</v>
      </c>
      <c r="G191" s="575">
        <v>0</v>
      </c>
      <c r="H191" s="575">
        <v>0</v>
      </c>
    </row>
    <row r="192" spans="1:8" x14ac:dyDescent="0.2">
      <c r="A192" s="577"/>
      <c r="B192" s="577" t="s">
        <v>116</v>
      </c>
      <c r="C192" s="578">
        <f>+C21+C27+C41+C96+C113+C117+C119+C136+C143+C147+C185</f>
        <v>2596.3199999999997</v>
      </c>
      <c r="D192" s="578">
        <f t="shared" ref="D192:H192" si="1">+D21+D27+D41+D96+D113+D117+D119+D136+D143+D147+D185</f>
        <v>2596.3199999999997</v>
      </c>
      <c r="E192" s="578">
        <f t="shared" si="1"/>
        <v>293624.78000000003</v>
      </c>
      <c r="F192" s="578">
        <f t="shared" si="1"/>
        <v>268453.99</v>
      </c>
      <c r="G192" s="578">
        <f t="shared" si="1"/>
        <v>268453.98</v>
      </c>
      <c r="H192" s="578">
        <f t="shared" si="1"/>
        <v>10167556.65</v>
      </c>
    </row>
  </sheetData>
  <dataValidations count="8">
    <dataValidation allowBlank="1" showInputMessage="1" showErrorMessage="1" prompt="Saldo final al 31 de diciembre de 2016." sqref="D7 D19"/>
    <dataValidation allowBlank="1" showInputMessage="1" showErrorMessage="1" prompt="Saldo final de la Información Financiera Trimestral que se presenta (trimestral: 1er, 2do, 3ro. o 4to.)." sqref="C19 C7"/>
    <dataValidation allowBlank="1" showInputMessage="1" showErrorMessage="1" prompt="Corresponde al número de la cuenta de acuerdo al Plan de Cuentas emitido por el CONAC (DOF 23/12/2015)." sqref="A7 A19"/>
    <dataValidation allowBlank="1" showInputMessage="1" showErrorMessage="1" prompt="Saldo final al 31 de diciembre de 2015." sqref="E7 E19"/>
    <dataValidation allowBlank="1" showInputMessage="1" showErrorMessage="1" prompt="Saldo final al 31 de diciembre de 2014." sqref="F19 F7"/>
    <dataValidation allowBlank="1" showInputMessage="1" showErrorMessage="1" prompt="Saldo final al 31 de diciembre de 2013." sqref="G7 G19"/>
    <dataValidation allowBlank="1" showInputMessage="1" showErrorMessage="1" prompt="Corresponde al nombre o descripción de la cuenta de acuerdo al Plan de Cuentas emitido por el CONAC." sqref="B7 B19"/>
    <dataValidation allowBlank="1" showInputMessage="1" showErrorMessage="1" prompt="Saldo final al 31 de diciembre de 2012." sqref="H7 H19"/>
  </dataValidations>
  <pageMargins left="0.7" right="0.7" top="0.75" bottom="0.75" header="0.3" footer="0.3"/>
  <pageSetup scale="72"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3">
    <pageSetUpPr fitToPage="1"/>
  </sheetPr>
  <dimension ref="A1:K189"/>
  <sheetViews>
    <sheetView topLeftCell="A77" zoomScaleNormal="100" zoomScaleSheetLayoutView="100" workbookViewId="0">
      <selection activeCell="B102" sqref="B102"/>
    </sheetView>
  </sheetViews>
  <sheetFormatPr baseColWidth="10" defaultColWidth="11.44140625" defaultRowHeight="10.199999999999999" x14ac:dyDescent="0.2"/>
  <cols>
    <col min="1" max="1" width="26.5546875" style="567" customWidth="1"/>
    <col min="2" max="2" width="45.109375" style="567" bestFit="1" customWidth="1"/>
    <col min="3" max="7" width="17.6640625" style="565" customWidth="1"/>
    <col min="8" max="8" width="31.88671875" style="567" customWidth="1"/>
    <col min="9" max="9" width="30.33203125" style="567" customWidth="1"/>
    <col min="10" max="10" width="11.44140625" style="567" customWidth="1"/>
    <col min="11" max="16384" width="11.44140625" style="567"/>
  </cols>
  <sheetData>
    <row r="1" spans="1:10" x14ac:dyDescent="0.2">
      <c r="A1" s="564" t="s">
        <v>115</v>
      </c>
      <c r="B1" s="564"/>
      <c r="I1" s="581"/>
    </row>
    <row r="2" spans="1:10" x14ac:dyDescent="0.2">
      <c r="A2" s="564" t="s">
        <v>114</v>
      </c>
      <c r="B2" s="564"/>
    </row>
    <row r="3" spans="1:10" x14ac:dyDescent="0.2">
      <c r="J3" s="582"/>
    </row>
    <row r="4" spans="1:10" x14ac:dyDescent="0.2">
      <c r="J4" s="582"/>
    </row>
    <row r="5" spans="1:10" ht="11.25" customHeight="1" x14ac:dyDescent="0.2">
      <c r="A5" s="527" t="s">
        <v>274</v>
      </c>
      <c r="B5" s="528"/>
      <c r="E5" s="583"/>
      <c r="F5" s="583"/>
      <c r="I5" s="89" t="s">
        <v>233</v>
      </c>
    </row>
    <row r="6" spans="1:10" x14ac:dyDescent="0.2">
      <c r="A6" s="584"/>
      <c r="B6" s="584"/>
      <c r="C6" s="583"/>
      <c r="D6" s="583"/>
      <c r="E6" s="583"/>
      <c r="F6" s="583"/>
    </row>
    <row r="7" spans="1:10" ht="15" customHeight="1" x14ac:dyDescent="0.2">
      <c r="A7" s="532" t="s">
        <v>102</v>
      </c>
      <c r="B7" s="573" t="s">
        <v>101</v>
      </c>
      <c r="C7" s="585" t="s">
        <v>232</v>
      </c>
      <c r="D7" s="585" t="s">
        <v>231</v>
      </c>
      <c r="E7" s="585" t="s">
        <v>230</v>
      </c>
      <c r="F7" s="585" t="s">
        <v>229</v>
      </c>
      <c r="G7" s="586" t="s">
        <v>228</v>
      </c>
      <c r="H7" s="573" t="s">
        <v>227</v>
      </c>
      <c r="I7" s="573" t="s">
        <v>226</v>
      </c>
    </row>
    <row r="8" spans="1:10" x14ac:dyDescent="0.2">
      <c r="A8" s="587" t="s">
        <v>8562</v>
      </c>
      <c r="B8" s="587" t="s">
        <v>8563</v>
      </c>
      <c r="C8" s="588">
        <v>4865.1400000000003</v>
      </c>
      <c r="D8" s="589"/>
      <c r="E8" s="589"/>
      <c r="F8" s="589"/>
      <c r="G8" s="589"/>
      <c r="H8" s="590"/>
      <c r="I8" s="590"/>
    </row>
    <row r="9" spans="1:10" ht="105.75" customHeight="1" x14ac:dyDescent="0.2">
      <c r="A9" s="587" t="s">
        <v>8564</v>
      </c>
      <c r="B9" s="587" t="s">
        <v>8565</v>
      </c>
      <c r="C9" s="588">
        <v>1171.97</v>
      </c>
      <c r="D9" s="589"/>
      <c r="E9" s="589"/>
      <c r="F9" s="589"/>
      <c r="G9" s="589">
        <v>1171.97</v>
      </c>
      <c r="H9" s="590" t="s">
        <v>8566</v>
      </c>
      <c r="I9" s="590"/>
    </row>
    <row r="10" spans="1:10" ht="69.75" customHeight="1" x14ac:dyDescent="0.2">
      <c r="A10" s="587" t="s">
        <v>8567</v>
      </c>
      <c r="B10" s="587" t="s">
        <v>8568</v>
      </c>
      <c r="C10" s="588">
        <v>-1482.89</v>
      </c>
      <c r="D10" s="589"/>
      <c r="E10" s="589"/>
      <c r="F10" s="589"/>
      <c r="G10" s="589">
        <f>+C10</f>
        <v>-1482.89</v>
      </c>
      <c r="H10" s="590" t="s">
        <v>8569</v>
      </c>
      <c r="I10" s="590"/>
    </row>
    <row r="11" spans="1:10" ht="74.25" customHeight="1" x14ac:dyDescent="0.2">
      <c r="A11" s="587" t="s">
        <v>8570</v>
      </c>
      <c r="B11" s="587" t="s">
        <v>8571</v>
      </c>
      <c r="C11" s="588">
        <v>863.52</v>
      </c>
      <c r="D11" s="589"/>
      <c r="E11" s="589"/>
      <c r="F11" s="589"/>
      <c r="G11" s="589">
        <f>+C11</f>
        <v>863.52</v>
      </c>
      <c r="H11" s="590" t="s">
        <v>8572</v>
      </c>
      <c r="I11" s="590" t="s">
        <v>8573</v>
      </c>
    </row>
    <row r="12" spans="1:10" ht="51" x14ac:dyDescent="0.2">
      <c r="A12" s="587" t="s">
        <v>8574</v>
      </c>
      <c r="B12" s="587" t="s">
        <v>270</v>
      </c>
      <c r="C12" s="588">
        <v>4311.95</v>
      </c>
      <c r="D12" s="589"/>
      <c r="E12" s="589"/>
      <c r="F12" s="589"/>
      <c r="G12" s="589">
        <f>+C12</f>
        <v>4311.95</v>
      </c>
      <c r="H12" s="590" t="s">
        <v>8575</v>
      </c>
      <c r="I12" s="590" t="s">
        <v>8576</v>
      </c>
    </row>
    <row r="13" spans="1:10" ht="51" x14ac:dyDescent="0.2">
      <c r="A13" s="587" t="s">
        <v>8577</v>
      </c>
      <c r="B13" s="587" t="s">
        <v>3552</v>
      </c>
      <c r="C13" s="588">
        <v>0.59</v>
      </c>
      <c r="D13" s="589"/>
      <c r="E13" s="589"/>
      <c r="F13" s="589"/>
      <c r="G13" s="589">
        <f>+C13</f>
        <v>0.59</v>
      </c>
      <c r="H13" s="590" t="s">
        <v>8578</v>
      </c>
      <c r="I13" s="590"/>
    </row>
    <row r="14" spans="1:10" x14ac:dyDescent="0.2">
      <c r="A14" s="577"/>
      <c r="B14" s="577" t="s">
        <v>249</v>
      </c>
      <c r="C14" s="578">
        <f>SUM(C9:C13)</f>
        <v>4865.1399999999994</v>
      </c>
      <c r="D14" s="578">
        <f>SUM(D8:D13)</f>
        <v>0</v>
      </c>
      <c r="E14" s="578">
        <f>SUM(E8:E13)</f>
        <v>0</v>
      </c>
      <c r="F14" s="578">
        <f>SUM(F8:F13)</f>
        <v>0</v>
      </c>
      <c r="G14" s="578">
        <f>SUM(G8:G13)</f>
        <v>4865.1399999999994</v>
      </c>
      <c r="H14" s="591"/>
      <c r="I14" s="591"/>
    </row>
    <row r="15" spans="1:10" x14ac:dyDescent="0.2">
      <c r="A15" s="579"/>
      <c r="B15" s="579"/>
      <c r="C15" s="580"/>
      <c r="D15" s="580"/>
      <c r="E15" s="580"/>
      <c r="F15" s="580"/>
      <c r="G15" s="580"/>
      <c r="H15" s="579"/>
      <c r="I15" s="579"/>
    </row>
    <row r="16" spans="1:10" x14ac:dyDescent="0.2">
      <c r="A16" s="579"/>
      <c r="B16" s="579"/>
      <c r="C16" s="580"/>
      <c r="D16" s="580"/>
      <c r="E16" s="580"/>
      <c r="F16" s="580"/>
      <c r="G16" s="580"/>
      <c r="H16" s="579"/>
      <c r="I16" s="579"/>
    </row>
    <row r="17" spans="1:9" ht="11.25" customHeight="1" x14ac:dyDescent="0.2">
      <c r="A17" s="527" t="s">
        <v>248</v>
      </c>
      <c r="B17" s="528"/>
      <c r="E17" s="583"/>
      <c r="F17" s="583"/>
      <c r="I17" s="89" t="s">
        <v>233</v>
      </c>
    </row>
    <row r="18" spans="1:9" x14ac:dyDescent="0.2">
      <c r="A18" s="584"/>
      <c r="B18" s="584"/>
      <c r="C18" s="583"/>
      <c r="D18" s="583"/>
      <c r="E18" s="583"/>
      <c r="F18" s="583"/>
    </row>
    <row r="19" spans="1:9" ht="15" customHeight="1" x14ac:dyDescent="0.2">
      <c r="A19" s="532" t="s">
        <v>102</v>
      </c>
      <c r="B19" s="573" t="s">
        <v>101</v>
      </c>
      <c r="C19" s="585" t="s">
        <v>232</v>
      </c>
      <c r="D19" s="585" t="s">
        <v>231</v>
      </c>
      <c r="E19" s="585" t="s">
        <v>230</v>
      </c>
      <c r="F19" s="585" t="s">
        <v>229</v>
      </c>
      <c r="G19" s="586" t="s">
        <v>228</v>
      </c>
      <c r="H19" s="573" t="s">
        <v>227</v>
      </c>
      <c r="I19" s="573" t="s">
        <v>226</v>
      </c>
    </row>
    <row r="20" spans="1:9" x14ac:dyDescent="0.2">
      <c r="A20" s="587"/>
      <c r="B20" s="1225" t="s">
        <v>13593</v>
      </c>
      <c r="C20" s="588"/>
      <c r="D20" s="589"/>
      <c r="E20" s="589"/>
      <c r="F20" s="589"/>
      <c r="G20" s="589"/>
      <c r="H20" s="590"/>
      <c r="I20" s="590"/>
    </row>
    <row r="21" spans="1:9" x14ac:dyDescent="0.2">
      <c r="A21" s="592"/>
      <c r="B21" s="592" t="s">
        <v>247</v>
      </c>
      <c r="C21" s="591" t="e">
        <f>+#REF!+#REF!</f>
        <v>#REF!</v>
      </c>
      <c r="D21" s="591" t="e">
        <f>+#REF!+#REF!</f>
        <v>#REF!</v>
      </c>
      <c r="E21" s="591" t="e">
        <f>+#REF!+#REF!</f>
        <v>#REF!</v>
      </c>
      <c r="F21" s="591" t="e">
        <f>+#REF!+#REF!</f>
        <v>#REF!</v>
      </c>
      <c r="G21" s="591">
        <f>SUM(G20:G20)</f>
        <v>0</v>
      </c>
      <c r="H21" s="591"/>
      <c r="I21" s="591"/>
    </row>
    <row r="24" spans="1:9" x14ac:dyDescent="0.2">
      <c r="A24" s="527" t="s">
        <v>246</v>
      </c>
      <c r="B24" s="528"/>
      <c r="E24" s="583"/>
      <c r="F24" s="583"/>
      <c r="I24" s="89" t="s">
        <v>233</v>
      </c>
    </row>
    <row r="25" spans="1:9" x14ac:dyDescent="0.2">
      <c r="A25" s="584"/>
      <c r="B25" s="584"/>
      <c r="C25" s="583"/>
      <c r="D25" s="583"/>
      <c r="E25" s="583"/>
      <c r="F25" s="583"/>
    </row>
    <row r="26" spans="1:9" x14ac:dyDescent="0.2">
      <c r="A26" s="532" t="s">
        <v>102</v>
      </c>
      <c r="B26" s="573" t="s">
        <v>101</v>
      </c>
      <c r="C26" s="585" t="s">
        <v>232</v>
      </c>
      <c r="D26" s="585" t="s">
        <v>231</v>
      </c>
      <c r="E26" s="585" t="s">
        <v>230</v>
      </c>
      <c r="F26" s="585" t="s">
        <v>229</v>
      </c>
      <c r="G26" s="586" t="s">
        <v>228</v>
      </c>
      <c r="H26" s="573" t="s">
        <v>227</v>
      </c>
      <c r="I26" s="573" t="s">
        <v>226</v>
      </c>
    </row>
    <row r="27" spans="1:9" x14ac:dyDescent="0.2">
      <c r="A27" s="587"/>
      <c r="B27" s="1225" t="s">
        <v>13593</v>
      </c>
      <c r="C27" s="588"/>
      <c r="D27" s="589"/>
      <c r="E27" s="589"/>
      <c r="F27" s="589"/>
      <c r="G27" s="589"/>
      <c r="H27" s="590"/>
      <c r="I27" s="590"/>
    </row>
    <row r="28" spans="1:9" x14ac:dyDescent="0.2">
      <c r="A28" s="592"/>
      <c r="B28" s="592" t="s">
        <v>245</v>
      </c>
      <c r="C28" s="591">
        <f>SUM(C27:C27)</f>
        <v>0</v>
      </c>
      <c r="D28" s="591">
        <f>SUM(D27:D27)</f>
        <v>0</v>
      </c>
      <c r="E28" s="591">
        <f>SUM(E27:E27)</f>
        <v>0</v>
      </c>
      <c r="F28" s="591">
        <f>SUM(F27:F27)</f>
        <v>0</v>
      </c>
      <c r="G28" s="591">
        <f>SUM(G27:G27)</f>
        <v>0</v>
      </c>
      <c r="H28" s="591"/>
      <c r="I28" s="591"/>
    </row>
    <row r="31" spans="1:9" x14ac:dyDescent="0.2">
      <c r="A31" s="527" t="s">
        <v>244</v>
      </c>
      <c r="B31" s="528"/>
      <c r="E31" s="583"/>
      <c r="F31" s="583"/>
      <c r="I31" s="89" t="s">
        <v>233</v>
      </c>
    </row>
    <row r="32" spans="1:9" x14ac:dyDescent="0.2">
      <c r="A32" s="584"/>
      <c r="B32" s="584"/>
      <c r="C32" s="583"/>
      <c r="D32" s="583"/>
      <c r="E32" s="583"/>
      <c r="F32" s="583"/>
    </row>
    <row r="33" spans="1:9" x14ac:dyDescent="0.2">
      <c r="A33" s="532" t="s">
        <v>102</v>
      </c>
      <c r="B33" s="573" t="s">
        <v>101</v>
      </c>
      <c r="C33" s="585" t="s">
        <v>232</v>
      </c>
      <c r="D33" s="585" t="s">
        <v>231</v>
      </c>
      <c r="E33" s="585" t="s">
        <v>230</v>
      </c>
      <c r="F33" s="585" t="s">
        <v>229</v>
      </c>
      <c r="G33" s="586" t="s">
        <v>228</v>
      </c>
      <c r="H33" s="573" t="s">
        <v>227</v>
      </c>
      <c r="I33" s="573" t="s">
        <v>226</v>
      </c>
    </row>
    <row r="34" spans="1:9" x14ac:dyDescent="0.2">
      <c r="A34" s="587"/>
      <c r="B34" s="1225" t="s">
        <v>13593</v>
      </c>
      <c r="C34" s="588"/>
      <c r="D34" s="589"/>
      <c r="E34" s="589"/>
      <c r="F34" s="589"/>
      <c r="G34" s="589"/>
      <c r="H34" s="590"/>
      <c r="I34" s="590"/>
    </row>
    <row r="35" spans="1:9" x14ac:dyDescent="0.2">
      <c r="A35" s="592"/>
      <c r="B35" s="592" t="s">
        <v>243</v>
      </c>
      <c r="C35" s="591">
        <f>SUM(C34:C34)</f>
        <v>0</v>
      </c>
      <c r="D35" s="591">
        <f>SUM(D34:D34)</f>
        <v>0</v>
      </c>
      <c r="E35" s="591">
        <f>SUM(E34:E34)</f>
        <v>0</v>
      </c>
      <c r="F35" s="591">
        <f>SUM(F34:F34)</f>
        <v>0</v>
      </c>
      <c r="G35" s="591">
        <f>SUM(G34:G34)</f>
        <v>0</v>
      </c>
      <c r="H35" s="591"/>
      <c r="I35" s="591"/>
    </row>
    <row r="38" spans="1:9" x14ac:dyDescent="0.2">
      <c r="A38" s="527" t="s">
        <v>242</v>
      </c>
      <c r="B38" s="528"/>
      <c r="C38" s="583"/>
      <c r="D38" s="583"/>
      <c r="E38" s="583"/>
      <c r="F38" s="583"/>
    </row>
    <row r="39" spans="1:9" x14ac:dyDescent="0.2">
      <c r="A39" s="584"/>
      <c r="B39" s="584"/>
      <c r="C39" s="583"/>
      <c r="D39" s="583"/>
      <c r="E39" s="583"/>
      <c r="F39" s="583"/>
    </row>
    <row r="40" spans="1:9" x14ac:dyDescent="0.2">
      <c r="A40" s="532" t="s">
        <v>102</v>
      </c>
      <c r="B40" s="573" t="s">
        <v>101</v>
      </c>
      <c r="C40" s="585" t="s">
        <v>232</v>
      </c>
      <c r="D40" s="585" t="s">
        <v>231</v>
      </c>
      <c r="E40" s="585" t="s">
        <v>230</v>
      </c>
      <c r="F40" s="585" t="s">
        <v>229</v>
      </c>
      <c r="G40" s="586" t="s">
        <v>228</v>
      </c>
      <c r="H40" s="573" t="s">
        <v>227</v>
      </c>
      <c r="I40" s="573" t="s">
        <v>226</v>
      </c>
    </row>
    <row r="41" spans="1:9" x14ac:dyDescent="0.2">
      <c r="A41" s="587" t="s">
        <v>8579</v>
      </c>
      <c r="B41" s="587" t="s">
        <v>8580</v>
      </c>
      <c r="C41" s="588">
        <v>15238710.07</v>
      </c>
      <c r="D41" s="589"/>
      <c r="E41" s="589"/>
      <c r="F41" s="589"/>
      <c r="G41" s="589"/>
      <c r="H41" s="590"/>
      <c r="I41" s="590"/>
    </row>
    <row r="42" spans="1:9" x14ac:dyDescent="0.2">
      <c r="A42" s="587" t="s">
        <v>8581</v>
      </c>
      <c r="B42" s="587" t="s">
        <v>8582</v>
      </c>
      <c r="C42" s="588">
        <v>15238710.060000001</v>
      </c>
      <c r="D42" s="589"/>
      <c r="E42" s="589"/>
      <c r="F42" s="589"/>
      <c r="G42" s="589"/>
      <c r="H42" s="590"/>
      <c r="I42" s="590"/>
    </row>
    <row r="43" spans="1:9" x14ac:dyDescent="0.2">
      <c r="A43" s="587" t="s">
        <v>8583</v>
      </c>
      <c r="B43" s="587" t="s">
        <v>8584</v>
      </c>
      <c r="C43" s="588">
        <v>15238710.060000001</v>
      </c>
      <c r="D43" s="589"/>
      <c r="E43" s="589"/>
      <c r="F43" s="589"/>
      <c r="G43" s="589"/>
      <c r="H43" s="590"/>
      <c r="I43" s="590"/>
    </row>
    <row r="44" spans="1:9" ht="40.799999999999997" x14ac:dyDescent="0.2">
      <c r="A44" s="587" t="s">
        <v>8585</v>
      </c>
      <c r="B44" s="587" t="s">
        <v>8586</v>
      </c>
      <c r="C44" s="588">
        <v>40000</v>
      </c>
      <c r="D44" s="589"/>
      <c r="E44" s="589"/>
      <c r="F44" s="589"/>
      <c r="G44" s="589">
        <f>+C44</f>
        <v>40000</v>
      </c>
      <c r="H44" s="590" t="s">
        <v>8587</v>
      </c>
      <c r="I44" s="590" t="s">
        <v>8588</v>
      </c>
    </row>
    <row r="45" spans="1:9" ht="40.799999999999997" x14ac:dyDescent="0.2">
      <c r="A45" s="587" t="s">
        <v>8589</v>
      </c>
      <c r="B45" s="587" t="s">
        <v>8590</v>
      </c>
      <c r="C45" s="588">
        <v>10980.04</v>
      </c>
      <c r="D45" s="589"/>
      <c r="E45" s="589"/>
      <c r="F45" s="589"/>
      <c r="G45" s="589">
        <f>+C45</f>
        <v>10980.04</v>
      </c>
      <c r="H45" s="590" t="s">
        <v>8587</v>
      </c>
      <c r="I45" s="590" t="s">
        <v>8588</v>
      </c>
    </row>
    <row r="46" spans="1:9" ht="20.399999999999999" x14ac:dyDescent="0.2">
      <c r="A46" s="587" t="s">
        <v>8591</v>
      </c>
      <c r="B46" s="587" t="s">
        <v>8592</v>
      </c>
      <c r="C46" s="588">
        <v>42000</v>
      </c>
      <c r="D46" s="589">
        <f t="shared" ref="D46:D72" si="0">+C46</f>
        <v>42000</v>
      </c>
      <c r="E46" s="589"/>
      <c r="F46" s="589"/>
      <c r="G46" s="589"/>
      <c r="H46" s="590" t="s">
        <v>8593</v>
      </c>
      <c r="I46" s="590" t="s">
        <v>8594</v>
      </c>
    </row>
    <row r="47" spans="1:9" ht="20.399999999999999" x14ac:dyDescent="0.2">
      <c r="A47" s="587" t="s">
        <v>8595</v>
      </c>
      <c r="B47" s="587" t="s">
        <v>8596</v>
      </c>
      <c r="C47" s="588">
        <v>2547567.7999999998</v>
      </c>
      <c r="D47" s="589">
        <f t="shared" si="0"/>
        <v>2547567.7999999998</v>
      </c>
      <c r="E47" s="589"/>
      <c r="F47" s="589"/>
      <c r="G47" s="589"/>
      <c r="H47" s="590" t="s">
        <v>8593</v>
      </c>
      <c r="I47" s="590" t="s">
        <v>8594</v>
      </c>
    </row>
    <row r="48" spans="1:9" ht="30.6" x14ac:dyDescent="0.2">
      <c r="A48" s="587" t="s">
        <v>8597</v>
      </c>
      <c r="B48" s="587" t="s">
        <v>8598</v>
      </c>
      <c r="C48" s="588">
        <v>647500</v>
      </c>
      <c r="D48" s="589">
        <f t="shared" si="0"/>
        <v>647500</v>
      </c>
      <c r="E48" s="589"/>
      <c r="F48" s="589"/>
      <c r="G48" s="589"/>
      <c r="H48" s="590" t="s">
        <v>8599</v>
      </c>
      <c r="I48" s="590" t="s">
        <v>8594</v>
      </c>
    </row>
    <row r="49" spans="1:9" ht="20.399999999999999" x14ac:dyDescent="0.2">
      <c r="A49" s="587" t="s">
        <v>8600</v>
      </c>
      <c r="B49" s="587" t="s">
        <v>8601</v>
      </c>
      <c r="C49" s="588">
        <v>660000</v>
      </c>
      <c r="D49" s="589">
        <f t="shared" si="0"/>
        <v>660000</v>
      </c>
      <c r="E49" s="589"/>
      <c r="F49" s="589"/>
      <c r="G49" s="589"/>
      <c r="H49" s="590" t="s">
        <v>8593</v>
      </c>
      <c r="I49" s="590" t="s">
        <v>8594</v>
      </c>
    </row>
    <row r="50" spans="1:9" ht="20.399999999999999" x14ac:dyDescent="0.2">
      <c r="A50" s="587" t="s">
        <v>8602</v>
      </c>
      <c r="B50" s="587" t="s">
        <v>8603</v>
      </c>
      <c r="C50" s="588">
        <v>1170</v>
      </c>
      <c r="D50" s="589">
        <f t="shared" si="0"/>
        <v>1170</v>
      </c>
      <c r="E50" s="589"/>
      <c r="F50" s="589"/>
      <c r="G50" s="589"/>
      <c r="H50" s="590" t="s">
        <v>8593</v>
      </c>
      <c r="I50" s="590" t="s">
        <v>8594</v>
      </c>
    </row>
    <row r="51" spans="1:9" ht="30.6" x14ac:dyDescent="0.2">
      <c r="A51" s="587" t="s">
        <v>8604</v>
      </c>
      <c r="B51" s="587" t="s">
        <v>8605</v>
      </c>
      <c r="C51" s="588">
        <v>340000</v>
      </c>
      <c r="D51" s="589">
        <f t="shared" si="0"/>
        <v>340000</v>
      </c>
      <c r="E51" s="589"/>
      <c r="F51" s="589"/>
      <c r="G51" s="589"/>
      <c r="H51" s="590" t="s">
        <v>8606</v>
      </c>
      <c r="I51" s="590" t="s">
        <v>8607</v>
      </c>
    </row>
    <row r="52" spans="1:9" ht="30.6" x14ac:dyDescent="0.2">
      <c r="A52" s="587" t="s">
        <v>8608</v>
      </c>
      <c r="B52" s="587" t="s">
        <v>8609</v>
      </c>
      <c r="C52" s="588">
        <v>18900</v>
      </c>
      <c r="D52" s="589">
        <f t="shared" si="0"/>
        <v>18900</v>
      </c>
      <c r="E52" s="589"/>
      <c r="F52" s="589"/>
      <c r="G52" s="589"/>
      <c r="H52" s="590" t="s">
        <v>8606</v>
      </c>
      <c r="I52" s="590" t="s">
        <v>8607</v>
      </c>
    </row>
    <row r="53" spans="1:9" ht="30.6" x14ac:dyDescent="0.2">
      <c r="A53" s="587" t="s">
        <v>8610</v>
      </c>
      <c r="B53" s="587" t="s">
        <v>8611</v>
      </c>
      <c r="C53" s="588">
        <v>27905</v>
      </c>
      <c r="D53" s="589">
        <f t="shared" si="0"/>
        <v>27905</v>
      </c>
      <c r="E53" s="589"/>
      <c r="F53" s="589"/>
      <c r="G53" s="589"/>
      <c r="H53" s="590" t="s">
        <v>8606</v>
      </c>
      <c r="I53" s="590" t="s">
        <v>8607</v>
      </c>
    </row>
    <row r="54" spans="1:9" ht="30.6" x14ac:dyDescent="0.2">
      <c r="A54" s="587" t="s">
        <v>8612</v>
      </c>
      <c r="B54" s="587" t="s">
        <v>8613</v>
      </c>
      <c r="C54" s="588">
        <v>120000</v>
      </c>
      <c r="D54" s="589">
        <f t="shared" si="0"/>
        <v>120000</v>
      </c>
      <c r="E54" s="589"/>
      <c r="F54" s="589"/>
      <c r="G54" s="589"/>
      <c r="H54" s="590" t="s">
        <v>8606</v>
      </c>
      <c r="I54" s="590" t="s">
        <v>8607</v>
      </c>
    </row>
    <row r="55" spans="1:9" ht="30.6" x14ac:dyDescent="0.2">
      <c r="A55" s="587" t="s">
        <v>8614</v>
      </c>
      <c r="B55" s="587" t="s">
        <v>8615</v>
      </c>
      <c r="C55" s="588">
        <v>12000</v>
      </c>
      <c r="D55" s="589">
        <f t="shared" si="0"/>
        <v>12000</v>
      </c>
      <c r="E55" s="589"/>
      <c r="F55" s="589"/>
      <c r="G55" s="589"/>
      <c r="H55" s="590" t="s">
        <v>8606</v>
      </c>
      <c r="I55" s="590" t="s">
        <v>8607</v>
      </c>
    </row>
    <row r="56" spans="1:9" ht="30.6" x14ac:dyDescent="0.2">
      <c r="A56" s="587" t="s">
        <v>8616</v>
      </c>
      <c r="B56" s="587" t="s">
        <v>8617</v>
      </c>
      <c r="C56" s="588">
        <v>750000</v>
      </c>
      <c r="D56" s="589">
        <f t="shared" si="0"/>
        <v>750000</v>
      </c>
      <c r="E56" s="589"/>
      <c r="F56" s="589"/>
      <c r="G56" s="589"/>
      <c r="H56" s="590" t="s">
        <v>8606</v>
      </c>
      <c r="I56" s="590" t="s">
        <v>8607</v>
      </c>
    </row>
    <row r="57" spans="1:9" ht="30.6" x14ac:dyDescent="0.2">
      <c r="A57" s="587" t="s">
        <v>8618</v>
      </c>
      <c r="B57" s="587" t="s">
        <v>8619</v>
      </c>
      <c r="C57" s="588">
        <v>5949015.46</v>
      </c>
      <c r="D57" s="589">
        <f t="shared" si="0"/>
        <v>5949015.46</v>
      </c>
      <c r="E57" s="589"/>
      <c r="F57" s="589"/>
      <c r="G57" s="589"/>
      <c r="H57" s="590" t="s">
        <v>8599</v>
      </c>
      <c r="I57" s="590" t="s">
        <v>8594</v>
      </c>
    </row>
    <row r="58" spans="1:9" ht="30.6" x14ac:dyDescent="0.2">
      <c r="A58" s="587" t="s">
        <v>8620</v>
      </c>
      <c r="B58" s="587" t="s">
        <v>8621</v>
      </c>
      <c r="C58" s="588">
        <v>255552.15</v>
      </c>
      <c r="D58" s="589">
        <f t="shared" si="0"/>
        <v>255552.15</v>
      </c>
      <c r="E58" s="589"/>
      <c r="F58" s="589"/>
      <c r="G58" s="589"/>
      <c r="H58" s="590" t="s">
        <v>8606</v>
      </c>
      <c r="I58" s="590" t="s">
        <v>8607</v>
      </c>
    </row>
    <row r="59" spans="1:9" ht="30.6" x14ac:dyDescent="0.2">
      <c r="A59" s="587" t="s">
        <v>8622</v>
      </c>
      <c r="B59" s="587" t="s">
        <v>8623</v>
      </c>
      <c r="C59" s="588">
        <v>512500</v>
      </c>
      <c r="D59" s="589">
        <f t="shared" si="0"/>
        <v>512500</v>
      </c>
      <c r="E59" s="589"/>
      <c r="F59" s="589"/>
      <c r="G59" s="589"/>
      <c r="H59" s="590" t="s">
        <v>8606</v>
      </c>
      <c r="I59" s="590" t="s">
        <v>8607</v>
      </c>
    </row>
    <row r="60" spans="1:9" ht="30.6" x14ac:dyDescent="0.2">
      <c r="A60" s="587" t="s">
        <v>8624</v>
      </c>
      <c r="B60" s="587" t="s">
        <v>8625</v>
      </c>
      <c r="C60" s="588">
        <v>340000</v>
      </c>
      <c r="D60" s="589">
        <f t="shared" si="0"/>
        <v>340000</v>
      </c>
      <c r="E60" s="589"/>
      <c r="F60" s="589"/>
      <c r="G60" s="589"/>
      <c r="H60" s="590" t="s">
        <v>8606</v>
      </c>
      <c r="I60" s="590" t="s">
        <v>8607</v>
      </c>
    </row>
    <row r="61" spans="1:9" ht="30.6" x14ac:dyDescent="0.2">
      <c r="A61" s="587" t="s">
        <v>8626</v>
      </c>
      <c r="B61" s="587" t="s">
        <v>8627</v>
      </c>
      <c r="C61" s="588">
        <v>415000</v>
      </c>
      <c r="D61" s="589">
        <f t="shared" si="0"/>
        <v>415000</v>
      </c>
      <c r="E61" s="589"/>
      <c r="F61" s="589"/>
      <c r="G61" s="589"/>
      <c r="H61" s="590" t="s">
        <v>8606</v>
      </c>
      <c r="I61" s="590" t="s">
        <v>8607</v>
      </c>
    </row>
    <row r="62" spans="1:9" ht="30.6" x14ac:dyDescent="0.2">
      <c r="A62" s="587" t="s">
        <v>8628</v>
      </c>
      <c r="B62" s="587" t="s">
        <v>8629</v>
      </c>
      <c r="C62" s="588">
        <v>125000</v>
      </c>
      <c r="D62" s="589">
        <f t="shared" si="0"/>
        <v>125000</v>
      </c>
      <c r="E62" s="589"/>
      <c r="F62" s="589"/>
      <c r="G62" s="589"/>
      <c r="H62" s="590" t="s">
        <v>8606</v>
      </c>
      <c r="I62" s="590" t="s">
        <v>8607</v>
      </c>
    </row>
    <row r="63" spans="1:9" ht="30.6" x14ac:dyDescent="0.2">
      <c r="A63" s="587" t="s">
        <v>8630</v>
      </c>
      <c r="B63" s="587" t="s">
        <v>8631</v>
      </c>
      <c r="C63" s="588">
        <v>1235000</v>
      </c>
      <c r="D63" s="589">
        <f t="shared" si="0"/>
        <v>1235000</v>
      </c>
      <c r="E63" s="589"/>
      <c r="F63" s="589"/>
      <c r="G63" s="589"/>
      <c r="H63" s="590" t="s">
        <v>8606</v>
      </c>
      <c r="I63" s="590" t="s">
        <v>8607</v>
      </c>
    </row>
    <row r="64" spans="1:9" ht="30.6" x14ac:dyDescent="0.2">
      <c r="A64" s="587" t="s">
        <v>8632</v>
      </c>
      <c r="B64" s="587" t="s">
        <v>8633</v>
      </c>
      <c r="C64" s="588">
        <v>16500</v>
      </c>
      <c r="D64" s="589">
        <f t="shared" si="0"/>
        <v>16500</v>
      </c>
      <c r="E64" s="589"/>
      <c r="F64" s="589"/>
      <c r="G64" s="589"/>
      <c r="H64" s="590" t="s">
        <v>8606</v>
      </c>
      <c r="I64" s="590" t="s">
        <v>8607</v>
      </c>
    </row>
    <row r="65" spans="1:9" ht="30.6" x14ac:dyDescent="0.2">
      <c r="A65" s="587" t="s">
        <v>8634</v>
      </c>
      <c r="B65" s="587" t="s">
        <v>8635</v>
      </c>
      <c r="C65" s="588">
        <v>175000</v>
      </c>
      <c r="D65" s="589">
        <f t="shared" si="0"/>
        <v>175000</v>
      </c>
      <c r="E65" s="589"/>
      <c r="F65" s="589"/>
      <c r="G65" s="589"/>
      <c r="H65" s="590" t="s">
        <v>8606</v>
      </c>
      <c r="I65" s="590" t="s">
        <v>8607</v>
      </c>
    </row>
    <row r="66" spans="1:9" ht="30.6" x14ac:dyDescent="0.2">
      <c r="A66" s="587" t="s">
        <v>8636</v>
      </c>
      <c r="B66" s="587" t="s">
        <v>8637</v>
      </c>
      <c r="C66" s="588">
        <v>21000</v>
      </c>
      <c r="D66" s="589">
        <f t="shared" si="0"/>
        <v>21000</v>
      </c>
      <c r="E66" s="589"/>
      <c r="F66" s="589"/>
      <c r="G66" s="589"/>
      <c r="H66" s="590" t="s">
        <v>8606</v>
      </c>
      <c r="I66" s="590" t="s">
        <v>8607</v>
      </c>
    </row>
    <row r="67" spans="1:9" ht="30.6" x14ac:dyDescent="0.2">
      <c r="A67" s="587" t="s">
        <v>8638</v>
      </c>
      <c r="B67" s="587" t="s">
        <v>8639</v>
      </c>
      <c r="C67" s="588">
        <v>175000</v>
      </c>
      <c r="D67" s="589">
        <f t="shared" si="0"/>
        <v>175000</v>
      </c>
      <c r="E67" s="589"/>
      <c r="F67" s="589"/>
      <c r="G67" s="589"/>
      <c r="H67" s="590" t="s">
        <v>8606</v>
      </c>
      <c r="I67" s="590" t="s">
        <v>8607</v>
      </c>
    </row>
    <row r="68" spans="1:9" ht="30.6" x14ac:dyDescent="0.2">
      <c r="A68" s="587" t="s">
        <v>8640</v>
      </c>
      <c r="B68" s="587" t="s">
        <v>8641</v>
      </c>
      <c r="C68" s="588">
        <v>37500</v>
      </c>
      <c r="D68" s="589">
        <f t="shared" si="0"/>
        <v>37500</v>
      </c>
      <c r="E68" s="589"/>
      <c r="F68" s="589"/>
      <c r="G68" s="589"/>
      <c r="H68" s="590" t="s">
        <v>8606</v>
      </c>
      <c r="I68" s="590" t="s">
        <v>8607</v>
      </c>
    </row>
    <row r="69" spans="1:9" ht="30.6" x14ac:dyDescent="0.2">
      <c r="A69" s="587" t="s">
        <v>8642</v>
      </c>
      <c r="B69" s="587" t="s">
        <v>8643</v>
      </c>
      <c r="C69" s="588">
        <v>55170.3</v>
      </c>
      <c r="D69" s="589">
        <f t="shared" si="0"/>
        <v>55170.3</v>
      </c>
      <c r="E69" s="589"/>
      <c r="F69" s="589"/>
      <c r="G69" s="589"/>
      <c r="H69" s="590" t="s">
        <v>8606</v>
      </c>
      <c r="I69" s="590" t="s">
        <v>8607</v>
      </c>
    </row>
    <row r="70" spans="1:9" ht="30.6" x14ac:dyDescent="0.2">
      <c r="A70" s="587" t="s">
        <v>8644</v>
      </c>
      <c r="B70" s="587" t="s">
        <v>8645</v>
      </c>
      <c r="C70" s="588">
        <v>1803</v>
      </c>
      <c r="D70" s="589">
        <f t="shared" si="0"/>
        <v>1803</v>
      </c>
      <c r="E70" s="589"/>
      <c r="F70" s="589"/>
      <c r="G70" s="589"/>
      <c r="H70" s="590" t="s">
        <v>8606</v>
      </c>
      <c r="I70" s="590" t="s">
        <v>8607</v>
      </c>
    </row>
    <row r="71" spans="1:9" ht="30.6" x14ac:dyDescent="0.2">
      <c r="A71" s="587" t="s">
        <v>8646</v>
      </c>
      <c r="B71" s="587" t="s">
        <v>8647</v>
      </c>
      <c r="C71" s="588">
        <v>73681.8</v>
      </c>
      <c r="D71" s="589">
        <f t="shared" si="0"/>
        <v>73681.8</v>
      </c>
      <c r="E71" s="589"/>
      <c r="F71" s="589"/>
      <c r="G71" s="589"/>
      <c r="H71" s="590" t="s">
        <v>8606</v>
      </c>
      <c r="I71" s="590" t="s">
        <v>8607</v>
      </c>
    </row>
    <row r="72" spans="1:9" ht="30.6" x14ac:dyDescent="0.2">
      <c r="A72" s="587" t="s">
        <v>8648</v>
      </c>
      <c r="B72" s="587" t="s">
        <v>8649</v>
      </c>
      <c r="C72" s="588">
        <v>632964.51</v>
      </c>
      <c r="D72" s="589">
        <f t="shared" si="0"/>
        <v>632964.51</v>
      </c>
      <c r="E72" s="589"/>
      <c r="F72" s="589"/>
      <c r="G72" s="589"/>
      <c r="H72" s="590" t="s">
        <v>8606</v>
      </c>
      <c r="I72" s="590" t="s">
        <v>8607</v>
      </c>
    </row>
    <row r="73" spans="1:9" ht="30.6" x14ac:dyDescent="0.2">
      <c r="A73" s="587" t="s">
        <v>8650</v>
      </c>
      <c r="B73" s="587" t="s">
        <v>8651</v>
      </c>
      <c r="C73" s="588">
        <v>0.01</v>
      </c>
      <c r="D73" s="589"/>
      <c r="E73" s="589"/>
      <c r="F73" s="589"/>
      <c r="G73" s="589"/>
      <c r="H73" s="590" t="s">
        <v>8652</v>
      </c>
      <c r="I73" s="590"/>
    </row>
    <row r="74" spans="1:9" x14ac:dyDescent="0.2">
      <c r="A74" s="587" t="s">
        <v>8653</v>
      </c>
      <c r="B74" s="587" t="s">
        <v>8654</v>
      </c>
      <c r="C74" s="588">
        <v>0.01</v>
      </c>
      <c r="D74" s="589"/>
      <c r="E74" s="589"/>
      <c r="F74" s="589"/>
      <c r="G74" s="589"/>
      <c r="H74" s="590"/>
      <c r="I74" s="590"/>
    </row>
    <row r="75" spans="1:9" x14ac:dyDescent="0.2">
      <c r="A75" s="592"/>
      <c r="B75" s="592" t="s">
        <v>241</v>
      </c>
      <c r="C75" s="591">
        <f>+C43+C73</f>
        <v>15238710.07</v>
      </c>
      <c r="D75" s="591">
        <f>SUM(D41:D74)</f>
        <v>15187730.020000001</v>
      </c>
      <c r="E75" s="591">
        <f>SUM(E41:E74)</f>
        <v>0</v>
      </c>
      <c r="F75" s="591">
        <f>SUM(F41:F74)</f>
        <v>0</v>
      </c>
      <c r="G75" s="591">
        <f>SUM(G41:G74)</f>
        <v>50980.04</v>
      </c>
      <c r="H75" s="591"/>
      <c r="I75" s="591"/>
    </row>
    <row r="78" spans="1:9" x14ac:dyDescent="0.2">
      <c r="A78" s="527" t="s">
        <v>240</v>
      </c>
      <c r="B78" s="528"/>
      <c r="C78" s="593"/>
      <c r="E78" s="583"/>
      <c r="F78" s="583"/>
      <c r="I78" s="89" t="s">
        <v>233</v>
      </c>
    </row>
    <row r="79" spans="1:9" x14ac:dyDescent="0.2">
      <c r="A79" s="584"/>
      <c r="B79" s="584"/>
      <c r="C79" s="583"/>
      <c r="D79" s="583"/>
      <c r="E79" s="583"/>
      <c r="F79" s="583"/>
    </row>
    <row r="80" spans="1:9" x14ac:dyDescent="0.2">
      <c r="A80" s="532" t="s">
        <v>102</v>
      </c>
      <c r="B80" s="573" t="s">
        <v>101</v>
      </c>
      <c r="C80" s="585" t="s">
        <v>232</v>
      </c>
      <c r="D80" s="585" t="s">
        <v>231</v>
      </c>
      <c r="E80" s="585" t="s">
        <v>230</v>
      </c>
      <c r="F80" s="585" t="s">
        <v>229</v>
      </c>
      <c r="G80" s="586" t="s">
        <v>228</v>
      </c>
      <c r="H80" s="573" t="s">
        <v>227</v>
      </c>
      <c r="I80" s="573" t="s">
        <v>226</v>
      </c>
    </row>
    <row r="81" spans="1:11" x14ac:dyDescent="0.2">
      <c r="A81" s="587"/>
      <c r="B81" s="1225" t="s">
        <v>13593</v>
      </c>
      <c r="C81" s="588"/>
      <c r="D81" s="589"/>
      <c r="E81" s="589"/>
      <c r="F81" s="589"/>
      <c r="G81" s="589"/>
      <c r="H81" s="590"/>
      <c r="I81" s="590"/>
    </row>
    <row r="82" spans="1:11" x14ac:dyDescent="0.2">
      <c r="A82" s="592"/>
      <c r="B82" s="592" t="s">
        <v>239</v>
      </c>
      <c r="C82" s="591">
        <f>SUM(C81:C81)</f>
        <v>0</v>
      </c>
      <c r="D82" s="591">
        <f>SUM(D81:D81)</f>
        <v>0</v>
      </c>
      <c r="E82" s="591">
        <f>SUM(E81:E81)</f>
        <v>0</v>
      </c>
      <c r="F82" s="591">
        <f>SUM(F81:F81)</f>
        <v>0</v>
      </c>
      <c r="G82" s="591">
        <f>SUM(G81:G81)</f>
        <v>0</v>
      </c>
      <c r="H82" s="591"/>
      <c r="I82" s="591"/>
      <c r="K82" s="565"/>
    </row>
    <row r="85" spans="1:11" x14ac:dyDescent="0.2">
      <c r="A85" s="527" t="s">
        <v>238</v>
      </c>
      <c r="B85" s="528"/>
      <c r="E85" s="583"/>
      <c r="F85" s="583"/>
      <c r="I85" s="89" t="s">
        <v>233</v>
      </c>
    </row>
    <row r="86" spans="1:11" x14ac:dyDescent="0.2">
      <c r="A86" s="584"/>
      <c r="B86" s="584"/>
      <c r="C86" s="583"/>
      <c r="D86" s="583"/>
      <c r="E86" s="583"/>
      <c r="F86" s="583"/>
    </row>
    <row r="87" spans="1:11" x14ac:dyDescent="0.2">
      <c r="A87" s="532" t="s">
        <v>102</v>
      </c>
      <c r="B87" s="573" t="s">
        <v>101</v>
      </c>
      <c r="C87" s="585" t="s">
        <v>232</v>
      </c>
      <c r="D87" s="585" t="s">
        <v>231</v>
      </c>
      <c r="E87" s="585" t="s">
        <v>230</v>
      </c>
      <c r="F87" s="585" t="s">
        <v>229</v>
      </c>
      <c r="G87" s="586" t="s">
        <v>228</v>
      </c>
      <c r="H87" s="573" t="s">
        <v>227</v>
      </c>
      <c r="I87" s="573" t="s">
        <v>226</v>
      </c>
    </row>
    <row r="88" spans="1:11" x14ac:dyDescent="0.2">
      <c r="A88" s="587"/>
      <c r="B88" s="1225" t="s">
        <v>13593</v>
      </c>
      <c r="C88" s="588"/>
      <c r="D88" s="589"/>
      <c r="E88" s="589"/>
      <c r="F88" s="589"/>
      <c r="G88" s="589"/>
      <c r="H88" s="590"/>
      <c r="I88" s="590"/>
    </row>
    <row r="89" spans="1:11" x14ac:dyDescent="0.2">
      <c r="A89" s="592"/>
      <c r="B89" s="592" t="s">
        <v>237</v>
      </c>
      <c r="C89" s="591">
        <f>SUM(C88:C88)</f>
        <v>0</v>
      </c>
      <c r="D89" s="591">
        <f>SUM(D88:D88)</f>
        <v>0</v>
      </c>
      <c r="E89" s="591">
        <f>SUM(E88:E88)</f>
        <v>0</v>
      </c>
      <c r="F89" s="591">
        <f>SUM(F88:F88)</f>
        <v>0</v>
      </c>
      <c r="G89" s="591">
        <f>SUM(G88:G88)</f>
        <v>0</v>
      </c>
      <c r="H89" s="591"/>
      <c r="I89" s="591"/>
    </row>
    <row r="92" spans="1:11" x14ac:dyDescent="0.2">
      <c r="A92" s="527" t="s">
        <v>236</v>
      </c>
      <c r="B92" s="528"/>
      <c r="E92" s="583"/>
      <c r="F92" s="583"/>
      <c r="I92" s="89" t="s">
        <v>233</v>
      </c>
    </row>
    <row r="93" spans="1:11" x14ac:dyDescent="0.2">
      <c r="A93" s="584"/>
      <c r="B93" s="584"/>
      <c r="C93" s="583"/>
      <c r="D93" s="583"/>
      <c r="E93" s="583"/>
      <c r="F93" s="583"/>
    </row>
    <row r="94" spans="1:11" x14ac:dyDescent="0.2">
      <c r="A94" s="532" t="s">
        <v>102</v>
      </c>
      <c r="B94" s="573" t="s">
        <v>101</v>
      </c>
      <c r="C94" s="585" t="s">
        <v>232</v>
      </c>
      <c r="D94" s="585" t="s">
        <v>231</v>
      </c>
      <c r="E94" s="585" t="s">
        <v>230</v>
      </c>
      <c r="F94" s="585" t="s">
        <v>229</v>
      </c>
      <c r="G94" s="586" t="s">
        <v>228</v>
      </c>
      <c r="H94" s="573" t="s">
        <v>227</v>
      </c>
      <c r="I94" s="573" t="s">
        <v>226</v>
      </c>
    </row>
    <row r="95" spans="1:11" x14ac:dyDescent="0.2">
      <c r="A95" s="587"/>
      <c r="B95" s="1225" t="s">
        <v>13593</v>
      </c>
      <c r="C95" s="588"/>
      <c r="D95" s="589"/>
      <c r="E95" s="589"/>
      <c r="F95" s="589"/>
      <c r="G95" s="589"/>
      <c r="H95" s="590"/>
      <c r="I95" s="590"/>
      <c r="K95" s="565"/>
    </row>
    <row r="96" spans="1:11" x14ac:dyDescent="0.2">
      <c r="A96" s="592"/>
      <c r="B96" s="592" t="s">
        <v>235</v>
      </c>
      <c r="C96" s="591">
        <f>SUM(C95:C95)</f>
        <v>0</v>
      </c>
      <c r="D96" s="591">
        <f>SUM(D95:D95)</f>
        <v>0</v>
      </c>
      <c r="E96" s="591">
        <f>SUM(E95:E95)</f>
        <v>0</v>
      </c>
      <c r="F96" s="591">
        <f>SUM(F95:F95)</f>
        <v>0</v>
      </c>
      <c r="G96" s="591">
        <f>SUM(G95:G95)</f>
        <v>0</v>
      </c>
      <c r="H96" s="591"/>
      <c r="I96" s="591"/>
    </row>
    <row r="99" spans="1:9" x14ac:dyDescent="0.2">
      <c r="A99" s="527" t="s">
        <v>234</v>
      </c>
      <c r="B99" s="528"/>
      <c r="E99" s="583"/>
      <c r="F99" s="583"/>
      <c r="I99" s="89" t="s">
        <v>233</v>
      </c>
    </row>
    <row r="100" spans="1:9" x14ac:dyDescent="0.2">
      <c r="A100" s="584"/>
      <c r="B100" s="584"/>
      <c r="C100" s="583"/>
      <c r="D100" s="583"/>
      <c r="E100" s="583"/>
      <c r="F100" s="583"/>
    </row>
    <row r="101" spans="1:9" x14ac:dyDescent="0.2">
      <c r="A101" s="532" t="s">
        <v>102</v>
      </c>
      <c r="B101" s="573" t="s">
        <v>101</v>
      </c>
      <c r="C101" s="585" t="s">
        <v>232</v>
      </c>
      <c r="D101" s="585" t="s">
        <v>231</v>
      </c>
      <c r="E101" s="585" t="s">
        <v>230</v>
      </c>
      <c r="F101" s="585" t="s">
        <v>229</v>
      </c>
      <c r="G101" s="586" t="s">
        <v>228</v>
      </c>
      <c r="H101" s="573" t="s">
        <v>227</v>
      </c>
      <c r="I101" s="573" t="s">
        <v>226</v>
      </c>
    </row>
    <row r="102" spans="1:9" x14ac:dyDescent="0.2">
      <c r="A102" s="587"/>
      <c r="B102" s="1225" t="s">
        <v>13593</v>
      </c>
      <c r="C102" s="588"/>
      <c r="D102" s="589"/>
      <c r="E102" s="589"/>
      <c r="F102" s="589"/>
      <c r="G102" s="589"/>
      <c r="H102" s="590"/>
      <c r="I102" s="590"/>
    </row>
    <row r="103" spans="1:9" x14ac:dyDescent="0.2">
      <c r="A103" s="592"/>
      <c r="B103" s="592" t="s">
        <v>219</v>
      </c>
      <c r="C103" s="591">
        <f>SUM(C102:C102)</f>
        <v>0</v>
      </c>
      <c r="D103" s="591">
        <f>SUM(D102:D102)</f>
        <v>0</v>
      </c>
      <c r="E103" s="591">
        <f>SUM(E102:E102)</f>
        <v>0</v>
      </c>
      <c r="F103" s="591">
        <f>SUM(F102:F102)</f>
        <v>0</v>
      </c>
      <c r="G103" s="591">
        <f>SUM(G102:G102)</f>
        <v>0</v>
      </c>
      <c r="H103" s="591"/>
      <c r="I103" s="591"/>
    </row>
    <row r="184" spans="1:8" x14ac:dyDescent="0.2">
      <c r="A184" s="594"/>
      <c r="B184" s="594"/>
      <c r="C184" s="595"/>
      <c r="D184" s="595"/>
      <c r="E184" s="595"/>
      <c r="F184" s="595"/>
      <c r="G184" s="595"/>
      <c r="H184" s="594"/>
    </row>
    <row r="185" spans="1:8" x14ac:dyDescent="0.2">
      <c r="A185" s="596"/>
      <c r="B185" s="597"/>
    </row>
    <row r="186" spans="1:8" x14ac:dyDescent="0.2">
      <c r="A186" s="596"/>
      <c r="B186" s="597"/>
    </row>
    <row r="187" spans="1:8" x14ac:dyDescent="0.2">
      <c r="A187" s="596"/>
      <c r="B187" s="597"/>
    </row>
    <row r="188" spans="1:8" x14ac:dyDescent="0.2">
      <c r="A188" s="596"/>
      <c r="B188" s="597"/>
    </row>
    <row r="189" spans="1:8" x14ac:dyDescent="0.2">
      <c r="A189" s="596"/>
      <c r="B189" s="597"/>
    </row>
  </sheetData>
  <dataValidations count="9">
    <dataValidation allowBlank="1" showInputMessage="1" showErrorMessage="1" prompt="Indicar si el deudor ya sobrepasó el plazo estipulado para pago, 90, 180 o 365 días." sqref="I7 I19 I40 I80 I87 I94 I101 I26 I33"/>
    <dataValidation allowBlank="1" showInputMessage="1" showErrorMessage="1" prompt="Informar sobre caraterísticas cualitativas de la cuenta, ejemplo: acciones implementadas para su recuperación, causas de la demora en su recuperación." sqref="H7 H19 H40 H80 H87 H94 H101 H26 H33"/>
    <dataValidation allowBlank="1" showInputMessage="1" showErrorMessage="1" prompt="Importe de la cuentas por cobrar con vencimiento mayor a 365 días." sqref="G7 G19 G40 G80 G87 G94 G101 G26 G33"/>
    <dataValidation allowBlank="1" showInputMessage="1" showErrorMessage="1" prompt="Importe de la cuentas por cobrar con fecha de vencimiento de 181 a 365 días." sqref="F7 F19 F40 F80 F87 F94 F101 F26 F33"/>
    <dataValidation allowBlank="1" showInputMessage="1" showErrorMessage="1" prompt="Importe de la cuentas por cobrar con fecha de vencimiento de 91 a 180 días." sqref="E7 E19 E40 E80 E87 E94 E101 E26 E33"/>
    <dataValidation allowBlank="1" showInputMessage="1" showErrorMessage="1" prompt="Importe de la cuentas por cobrar con fecha de vencimiento de 1 a 90 días." sqref="D7 D19 D40 D80 D87 D94 D101 D26 D33"/>
    <dataValidation allowBlank="1" showInputMessage="1" showErrorMessage="1" prompt="Corresponde al nombre o descripción de la cuenta de acuerdo al Plan de Cuentas emitido por el CONAC." sqref="B7 B19 B40 B80 B87 B94 B101 B26 B33"/>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9 A26 A33 A40 A80 A87 A94 A101"/>
    <dataValidation allowBlank="1" showInputMessage="1" showErrorMessage="1" prompt="Saldo final del periodo de la información financiera trimestral presentada, el cual debe coincidir con la suma de las columnas de 90, 180, 365 y más de 365 días." sqref="C7 C19 C26 C33 C40 C80 C87 C94 C101"/>
  </dataValidations>
  <pageMargins left="0.70866141732283472" right="0.70866141732283472" top="0.74803149606299213" bottom="0.74803149606299213" header="0.31496062992125984" footer="0.31496062992125984"/>
  <pageSetup scale="42"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4"/>
  <dimension ref="A1:Q8"/>
  <sheetViews>
    <sheetView topLeftCell="A2" zoomScaleNormal="100" zoomScaleSheetLayoutView="100" workbookViewId="0">
      <selection activeCell="A8" sqref="A8:H8"/>
    </sheetView>
  </sheetViews>
  <sheetFormatPr baseColWidth="10" defaultColWidth="11.44140625" defaultRowHeight="10.199999999999999" x14ac:dyDescent="0.2"/>
  <cols>
    <col min="1" max="1" width="20.6640625" style="598" customWidth="1"/>
    <col min="2" max="7" width="11.44140625" style="598"/>
    <col min="8" max="8" width="17.6640625" style="598" customWidth="1"/>
    <col min="9" max="16384" width="11.44140625" style="598"/>
  </cols>
  <sheetData>
    <row r="1" spans="1:17" x14ac:dyDescent="0.2">
      <c r="A1" s="564" t="s">
        <v>115</v>
      </c>
      <c r="B1" s="564"/>
      <c r="C1" s="564"/>
      <c r="D1" s="564"/>
      <c r="E1" s="564"/>
      <c r="F1" s="564"/>
      <c r="G1" s="564"/>
      <c r="H1" s="581"/>
    </row>
    <row r="2" spans="1:17" x14ac:dyDescent="0.2">
      <c r="A2" s="564" t="s">
        <v>114</v>
      </c>
      <c r="B2" s="564"/>
      <c r="C2" s="564"/>
      <c r="D2" s="564"/>
      <c r="E2" s="564"/>
      <c r="F2" s="564"/>
      <c r="G2" s="564"/>
      <c r="H2" s="567"/>
    </row>
    <row r="3" spans="1:17" x14ac:dyDescent="0.2">
      <c r="A3" s="564"/>
      <c r="B3" s="564"/>
      <c r="C3" s="564"/>
      <c r="D3" s="564"/>
      <c r="E3" s="564"/>
      <c r="F3" s="564"/>
      <c r="G3" s="564"/>
      <c r="H3" s="567"/>
    </row>
    <row r="4" spans="1:17" ht="11.25" customHeight="1" x14ac:dyDescent="0.2">
      <c r="A4" s="567"/>
      <c r="B4" s="567"/>
      <c r="C4" s="567"/>
      <c r="D4" s="567"/>
      <c r="E4" s="567"/>
      <c r="F4" s="567"/>
      <c r="G4" s="564"/>
      <c r="H4" s="567"/>
    </row>
    <row r="5" spans="1:17" ht="11.25" customHeight="1" x14ac:dyDescent="0.2">
      <c r="A5" s="599" t="s">
        <v>278</v>
      </c>
      <c r="B5" s="600"/>
      <c r="C5" s="600"/>
      <c r="D5" s="600"/>
      <c r="E5" s="600"/>
      <c r="F5" s="601"/>
      <c r="G5" s="601"/>
      <c r="H5" s="529" t="s">
        <v>277</v>
      </c>
    </row>
    <row r="6" spans="1:17" x14ac:dyDescent="0.2">
      <c r="J6" s="1367"/>
      <c r="K6" s="1367"/>
      <c r="L6" s="1367"/>
      <c r="M6" s="1367"/>
      <c r="N6" s="1367"/>
      <c r="O6" s="1367"/>
      <c r="P6" s="1367"/>
      <c r="Q6" s="1367"/>
    </row>
    <row r="7" spans="1:17" x14ac:dyDescent="0.2">
      <c r="A7" s="564" t="s">
        <v>276</v>
      </c>
    </row>
    <row r="8" spans="1:17" ht="52.5" customHeight="1" x14ac:dyDescent="0.2">
      <c r="A8" s="1368" t="s">
        <v>13593</v>
      </c>
      <c r="B8" s="1368"/>
      <c r="C8" s="1368"/>
      <c r="D8" s="1368"/>
      <c r="E8" s="1368"/>
      <c r="F8" s="1368"/>
      <c r="G8" s="1368"/>
      <c r="H8" s="1368"/>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5">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567" customWidth="1"/>
    <col min="2" max="2" width="50.6640625" style="567" customWidth="1"/>
    <col min="3" max="3" width="17.6640625" style="565" customWidth="1"/>
    <col min="4" max="4" width="17.6640625" style="567" customWidth="1"/>
    <col min="5" max="16384" width="11.44140625" style="567"/>
  </cols>
  <sheetData>
    <row r="1" spans="1:4" x14ac:dyDescent="0.2">
      <c r="A1" s="564" t="s">
        <v>115</v>
      </c>
      <c r="B1" s="564"/>
      <c r="D1" s="581"/>
    </row>
    <row r="2" spans="1:4" x14ac:dyDescent="0.2">
      <c r="A2" s="564" t="s">
        <v>114</v>
      </c>
      <c r="B2" s="564"/>
    </row>
    <row r="5" spans="1:4" s="570" customFormat="1" ht="11.25" customHeight="1" x14ac:dyDescent="0.2">
      <c r="A5" s="569" t="s">
        <v>284</v>
      </c>
      <c r="B5" s="567"/>
      <c r="C5" s="602"/>
      <c r="D5" s="109" t="s">
        <v>281</v>
      </c>
    </row>
    <row r="6" spans="1:4" x14ac:dyDescent="0.2">
      <c r="A6" s="603"/>
      <c r="B6" s="603"/>
      <c r="C6" s="604"/>
      <c r="D6" s="106"/>
    </row>
    <row r="7" spans="1:4" ht="15" customHeight="1" x14ac:dyDescent="0.2">
      <c r="A7" s="532" t="s">
        <v>102</v>
      </c>
      <c r="B7" s="573" t="s">
        <v>101</v>
      </c>
      <c r="C7" s="27" t="s">
        <v>100</v>
      </c>
      <c r="D7" s="605" t="s">
        <v>280</v>
      </c>
    </row>
    <row r="8" spans="1:4" x14ac:dyDescent="0.2">
      <c r="A8" s="587"/>
      <c r="B8" s="1225" t="s">
        <v>13593</v>
      </c>
      <c r="C8" s="589"/>
      <c r="D8" s="590"/>
    </row>
    <row r="9" spans="1:4" x14ac:dyDescent="0.2">
      <c r="A9" s="606"/>
      <c r="B9" s="606" t="s">
        <v>283</v>
      </c>
      <c r="C9" s="607">
        <f>SUM(C8:C8)</f>
        <v>0</v>
      </c>
      <c r="D9" s="608"/>
    </row>
    <row r="10" spans="1:4" x14ac:dyDescent="0.2">
      <c r="A10" s="579"/>
      <c r="B10" s="579"/>
      <c r="C10" s="580"/>
      <c r="D10" s="579"/>
    </row>
    <row r="11" spans="1:4" x14ac:dyDescent="0.2">
      <c r="A11" s="579"/>
      <c r="B11" s="579"/>
      <c r="C11" s="580"/>
      <c r="D11" s="579"/>
    </row>
    <row r="12" spans="1:4" s="570" customFormat="1" ht="11.25" customHeight="1" x14ac:dyDescent="0.2">
      <c r="A12" s="569" t="s">
        <v>282</v>
      </c>
      <c r="B12" s="579"/>
      <c r="C12" s="602"/>
      <c r="D12" s="109" t="s">
        <v>281</v>
      </c>
    </row>
    <row r="13" spans="1:4" x14ac:dyDescent="0.2">
      <c r="A13" s="603"/>
      <c r="B13" s="603"/>
      <c r="C13" s="604"/>
      <c r="D13" s="106"/>
    </row>
    <row r="14" spans="1:4" ht="15" customHeight="1" x14ac:dyDescent="0.2">
      <c r="A14" s="532" t="s">
        <v>102</v>
      </c>
      <c r="B14" s="573" t="s">
        <v>101</v>
      </c>
      <c r="C14" s="27" t="s">
        <v>100</v>
      </c>
      <c r="D14" s="605" t="s">
        <v>280</v>
      </c>
    </row>
    <row r="15" spans="1:4" x14ac:dyDescent="0.2">
      <c r="A15" s="609"/>
      <c r="B15" s="1225" t="s">
        <v>13593</v>
      </c>
      <c r="C15" s="589"/>
      <c r="D15" s="590"/>
    </row>
    <row r="16" spans="1:4" x14ac:dyDescent="0.2">
      <c r="A16" s="577"/>
      <c r="B16" s="577" t="s">
        <v>279</v>
      </c>
      <c r="C16" s="610">
        <f>SUM(C15:C15)</f>
        <v>0</v>
      </c>
      <c r="D16" s="608"/>
    </row>
    <row r="18" spans="2:2" x14ac:dyDescent="0.2">
      <c r="B18" s="567"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84" orientation="portrait"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6">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567" customWidth="1"/>
    <col min="2" max="2" width="50.6640625" style="567" customWidth="1"/>
    <col min="3" max="3" width="17.6640625" style="565" customWidth="1"/>
    <col min="4" max="5" width="17.6640625" style="567" customWidth="1"/>
    <col min="6" max="7" width="22.6640625" style="567" customWidth="1"/>
    <col min="8" max="16384" width="11.44140625" style="567"/>
  </cols>
  <sheetData>
    <row r="1" spans="1:7" s="570" customFormat="1" ht="11.25" customHeight="1" x14ac:dyDescent="0.3">
      <c r="A1" s="611" t="s">
        <v>115</v>
      </c>
      <c r="B1" s="611"/>
      <c r="C1" s="612"/>
      <c r="D1" s="611"/>
      <c r="E1" s="611"/>
      <c r="F1" s="611"/>
      <c r="G1" s="613"/>
    </row>
    <row r="2" spans="1:7" s="570" customFormat="1" ht="11.25" customHeight="1" x14ac:dyDescent="0.3">
      <c r="A2" s="611" t="s">
        <v>114</v>
      </c>
      <c r="B2" s="611"/>
      <c r="C2" s="612"/>
      <c r="D2" s="611"/>
      <c r="E2" s="611"/>
      <c r="F2" s="611"/>
      <c r="G2" s="611"/>
    </row>
    <row r="5" spans="1:7" ht="11.25" customHeight="1" x14ac:dyDescent="0.2">
      <c r="A5" s="527" t="s">
        <v>290</v>
      </c>
      <c r="B5" s="527"/>
      <c r="G5" s="529" t="s">
        <v>289</v>
      </c>
    </row>
    <row r="6" spans="1:7" x14ac:dyDescent="0.2">
      <c r="A6" s="614"/>
      <c r="B6" s="614"/>
      <c r="C6" s="615"/>
      <c r="D6" s="614"/>
      <c r="E6" s="614"/>
      <c r="F6" s="614"/>
      <c r="G6" s="614"/>
    </row>
    <row r="7" spans="1:7" ht="15" customHeight="1" x14ac:dyDescent="0.2">
      <c r="A7" s="532" t="s">
        <v>102</v>
      </c>
      <c r="B7" s="573" t="s">
        <v>101</v>
      </c>
      <c r="C7" s="27" t="s">
        <v>100</v>
      </c>
      <c r="D7" s="616" t="s">
        <v>99</v>
      </c>
      <c r="E7" s="616" t="s">
        <v>288</v>
      </c>
      <c r="F7" s="573" t="s">
        <v>287</v>
      </c>
      <c r="G7" s="573" t="s">
        <v>286</v>
      </c>
    </row>
    <row r="8" spans="1:7" x14ac:dyDescent="0.2">
      <c r="A8" s="617"/>
      <c r="B8" s="1225" t="s">
        <v>13593</v>
      </c>
      <c r="C8" s="588"/>
      <c r="D8" s="618"/>
      <c r="E8" s="619"/>
      <c r="F8" s="617"/>
      <c r="G8" s="617"/>
    </row>
    <row r="9" spans="1:7" x14ac:dyDescent="0.2">
      <c r="A9" s="592"/>
      <c r="B9" s="592" t="s">
        <v>285</v>
      </c>
      <c r="C9" s="591">
        <f>SUM(C8:C8)</f>
        <v>0</v>
      </c>
      <c r="D9" s="592"/>
      <c r="E9" s="592"/>
      <c r="F9" s="592"/>
      <c r="G9" s="592"/>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dimension ref="A1:E9"/>
  <sheetViews>
    <sheetView zoomScaleNormal="100" zoomScaleSheetLayoutView="100" workbookViewId="0">
      <selection activeCell="B9" sqref="A9:XFD15"/>
    </sheetView>
  </sheetViews>
  <sheetFormatPr baseColWidth="10" defaultColWidth="11.44140625" defaultRowHeight="10.199999999999999" x14ac:dyDescent="0.2"/>
  <cols>
    <col min="1" max="1" width="20.6640625" style="567" customWidth="1"/>
    <col min="2" max="2" width="50.6640625" style="567" customWidth="1"/>
    <col min="3" max="3" width="17.6640625" style="565" customWidth="1"/>
    <col min="4" max="5" width="17.6640625" style="567" customWidth="1"/>
    <col min="6" max="16384" width="11.44140625" style="567"/>
  </cols>
  <sheetData>
    <row r="1" spans="1:5" x14ac:dyDescent="0.2">
      <c r="A1" s="564" t="s">
        <v>115</v>
      </c>
      <c r="B1" s="564"/>
      <c r="C1" s="572"/>
      <c r="D1" s="564"/>
      <c r="E1" s="581"/>
    </row>
    <row r="2" spans="1:5" x14ac:dyDescent="0.2">
      <c r="A2" s="564" t="s">
        <v>114</v>
      </c>
      <c r="B2" s="564"/>
      <c r="C2" s="572"/>
      <c r="D2" s="564"/>
      <c r="E2" s="564"/>
    </row>
    <row r="5" spans="1:5" ht="11.25" customHeight="1" x14ac:dyDescent="0.2">
      <c r="A5" s="527" t="s">
        <v>294</v>
      </c>
      <c r="B5" s="527"/>
      <c r="E5" s="529" t="s">
        <v>293</v>
      </c>
    </row>
    <row r="6" spans="1:5" x14ac:dyDescent="0.2">
      <c r="A6" s="614"/>
      <c r="B6" s="614"/>
      <c r="C6" s="615"/>
      <c r="D6" s="614"/>
      <c r="E6" s="614"/>
    </row>
    <row r="7" spans="1:5" ht="15" customHeight="1" x14ac:dyDescent="0.2">
      <c r="A7" s="532" t="s">
        <v>102</v>
      </c>
      <c r="B7" s="573" t="s">
        <v>101</v>
      </c>
      <c r="C7" s="27" t="s">
        <v>100</v>
      </c>
      <c r="D7" s="616" t="s">
        <v>99</v>
      </c>
      <c r="E7" s="573" t="s">
        <v>292</v>
      </c>
    </row>
    <row r="8" spans="1:5" ht="11.25" customHeight="1" x14ac:dyDescent="0.2">
      <c r="A8" s="618" t="s">
        <v>8655</v>
      </c>
      <c r="B8" s="618" t="s">
        <v>8656</v>
      </c>
      <c r="C8" s="575">
        <v>2514077.21</v>
      </c>
      <c r="D8" s="618"/>
      <c r="E8" s="618" t="s">
        <v>8657</v>
      </c>
    </row>
    <row r="9" spans="1:5" x14ac:dyDescent="0.2">
      <c r="A9" s="577"/>
      <c r="B9" s="577" t="s">
        <v>291</v>
      </c>
      <c r="C9" s="578">
        <f>SUM(C8:C8)</f>
        <v>2514077.21</v>
      </c>
      <c r="D9" s="577"/>
      <c r="E9" s="577"/>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dimension ref="A1:H192"/>
  <sheetViews>
    <sheetView topLeftCell="A175" zoomScaleNormal="100" zoomScaleSheetLayoutView="100" workbookViewId="0">
      <selection activeCell="B191" sqref="B191"/>
    </sheetView>
  </sheetViews>
  <sheetFormatPr baseColWidth="10" defaultColWidth="11.44140625" defaultRowHeight="10.199999999999999" x14ac:dyDescent="0.2"/>
  <cols>
    <col min="1" max="1" width="20.6640625" style="567" customWidth="1"/>
    <col min="2" max="2" width="50.6640625" style="567" customWidth="1"/>
    <col min="3" max="4" width="17.6640625" style="565" customWidth="1"/>
    <col min="5" max="5" width="17.6640625" style="621" customWidth="1"/>
    <col min="6" max="6" width="51.5546875" style="567" customWidth="1"/>
    <col min="7" max="7" width="17.6640625" style="567" customWidth="1"/>
    <col min="8" max="8" width="8.6640625" style="567" customWidth="1"/>
    <col min="9" max="16384" width="11.44140625" style="567"/>
  </cols>
  <sheetData>
    <row r="1" spans="1:6" x14ac:dyDescent="0.2">
      <c r="A1" s="564" t="s">
        <v>115</v>
      </c>
      <c r="B1" s="564"/>
      <c r="C1" s="572"/>
      <c r="D1" s="572"/>
      <c r="E1" s="620"/>
      <c r="F1" s="581"/>
    </row>
    <row r="2" spans="1:6" x14ac:dyDescent="0.2">
      <c r="A2" s="564" t="s">
        <v>114</v>
      </c>
      <c r="B2" s="564"/>
      <c r="C2" s="572"/>
      <c r="D2" s="572"/>
      <c r="E2" s="620"/>
      <c r="F2" s="48"/>
    </row>
    <row r="3" spans="1:6" x14ac:dyDescent="0.2">
      <c r="F3" s="48"/>
    </row>
    <row r="4" spans="1:6" x14ac:dyDescent="0.2">
      <c r="F4" s="48"/>
    </row>
    <row r="5" spans="1:6" ht="11.25" customHeight="1" x14ac:dyDescent="0.2">
      <c r="A5" s="527" t="s">
        <v>387</v>
      </c>
      <c r="B5" s="527"/>
      <c r="C5" s="622"/>
      <c r="D5" s="622"/>
      <c r="E5" s="623"/>
      <c r="F5" s="89" t="s">
        <v>302</v>
      </c>
    </row>
    <row r="6" spans="1:6" x14ac:dyDescent="0.2">
      <c r="A6" s="624"/>
      <c r="B6" s="624"/>
      <c r="C6" s="622"/>
      <c r="D6" s="625"/>
      <c r="E6" s="626"/>
      <c r="F6" s="627"/>
    </row>
    <row r="7" spans="1:6" ht="15" customHeight="1" x14ac:dyDescent="0.2">
      <c r="A7" s="532" t="s">
        <v>102</v>
      </c>
      <c r="B7" s="573" t="s">
        <v>101</v>
      </c>
      <c r="C7" s="628" t="s">
        <v>301</v>
      </c>
      <c r="D7" s="628" t="s">
        <v>300</v>
      </c>
      <c r="E7" s="629" t="s">
        <v>299</v>
      </c>
      <c r="F7" s="119" t="s">
        <v>298</v>
      </c>
    </row>
    <row r="8" spans="1:6" ht="71.400000000000006" x14ac:dyDescent="0.2">
      <c r="A8" s="587" t="s">
        <v>8658</v>
      </c>
      <c r="B8" s="587" t="s">
        <v>8659</v>
      </c>
      <c r="C8" s="588">
        <v>223226326.44999999</v>
      </c>
      <c r="D8" s="588">
        <v>231531138.34</v>
      </c>
      <c r="E8" s="630">
        <v>8304811.8900000155</v>
      </c>
      <c r="F8" s="588" t="s">
        <v>8660</v>
      </c>
    </row>
    <row r="9" spans="1:6" x14ac:dyDescent="0.2">
      <c r="A9" s="587" t="s">
        <v>8661</v>
      </c>
      <c r="B9" s="587" t="s">
        <v>8662</v>
      </c>
      <c r="C9" s="588">
        <v>223226326.44999999</v>
      </c>
      <c r="D9" s="588">
        <v>231531138.34</v>
      </c>
      <c r="E9" s="630">
        <v>8304811.8900000155</v>
      </c>
      <c r="F9" s="588"/>
    </row>
    <row r="10" spans="1:6" x14ac:dyDescent="0.2">
      <c r="A10" s="587" t="s">
        <v>8663</v>
      </c>
      <c r="B10" s="587" t="s">
        <v>6844</v>
      </c>
      <c r="C10" s="588">
        <v>223226326.44999999</v>
      </c>
      <c r="D10" s="588">
        <v>231531138.34</v>
      </c>
      <c r="E10" s="630">
        <v>8304811.8900000155</v>
      </c>
      <c r="F10" s="588"/>
    </row>
    <row r="11" spans="1:6" x14ac:dyDescent="0.2">
      <c r="A11" s="587" t="s">
        <v>8664</v>
      </c>
      <c r="B11" s="587" t="s">
        <v>12</v>
      </c>
      <c r="C11" s="588">
        <v>2845157.27</v>
      </c>
      <c r="D11" s="588">
        <v>2845157.27</v>
      </c>
      <c r="E11" s="630">
        <v>0</v>
      </c>
      <c r="F11" s="588"/>
    </row>
    <row r="12" spans="1:6" x14ac:dyDescent="0.2">
      <c r="A12" s="587" t="s">
        <v>8665</v>
      </c>
      <c r="B12" s="587" t="s">
        <v>8666</v>
      </c>
      <c r="C12" s="588">
        <v>7248662.3399999999</v>
      </c>
      <c r="D12" s="588">
        <v>7248662.3399999999</v>
      </c>
      <c r="E12" s="630">
        <v>0</v>
      </c>
      <c r="F12" s="588"/>
    </row>
    <row r="13" spans="1:6" x14ac:dyDescent="0.2">
      <c r="A13" s="587" t="s">
        <v>8667</v>
      </c>
      <c r="B13" s="587" t="s">
        <v>8668</v>
      </c>
      <c r="C13" s="588">
        <v>3633734.21</v>
      </c>
      <c r="D13" s="588">
        <v>3633734.21</v>
      </c>
      <c r="E13" s="630">
        <v>0</v>
      </c>
      <c r="F13" s="588"/>
    </row>
    <row r="14" spans="1:6" x14ac:dyDescent="0.2">
      <c r="A14" s="587" t="s">
        <v>8669</v>
      </c>
      <c r="B14" s="587" t="s">
        <v>8670</v>
      </c>
      <c r="C14" s="588">
        <v>11754904.32</v>
      </c>
      <c r="D14" s="588">
        <v>11754904.32</v>
      </c>
      <c r="E14" s="630">
        <v>0</v>
      </c>
      <c r="F14" s="588"/>
    </row>
    <row r="15" spans="1:6" x14ac:dyDescent="0.2">
      <c r="A15" s="587" t="s">
        <v>8671</v>
      </c>
      <c r="B15" s="587" t="s">
        <v>8672</v>
      </c>
      <c r="C15" s="588">
        <v>6969885</v>
      </c>
      <c r="D15" s="588">
        <v>6969885</v>
      </c>
      <c r="E15" s="630">
        <v>0</v>
      </c>
      <c r="F15" s="588"/>
    </row>
    <row r="16" spans="1:6" x14ac:dyDescent="0.2">
      <c r="A16" s="587" t="s">
        <v>8673</v>
      </c>
      <c r="B16" s="587" t="s">
        <v>8674</v>
      </c>
      <c r="C16" s="588">
        <v>119588719.98999999</v>
      </c>
      <c r="D16" s="588">
        <v>127893531.88</v>
      </c>
      <c r="E16" s="630">
        <v>8304811.8900000006</v>
      </c>
      <c r="F16" s="588" t="s">
        <v>8675</v>
      </c>
    </row>
    <row r="17" spans="1:6" x14ac:dyDescent="0.2">
      <c r="A17" s="587" t="s">
        <v>8676</v>
      </c>
      <c r="B17" s="587" t="s">
        <v>8677</v>
      </c>
      <c r="C17" s="588">
        <v>33869454.729999997</v>
      </c>
      <c r="D17" s="588">
        <v>33869454.729999997</v>
      </c>
      <c r="E17" s="630">
        <v>0</v>
      </c>
      <c r="F17" s="588"/>
    </row>
    <row r="18" spans="1:6" x14ac:dyDescent="0.2">
      <c r="A18" s="587" t="s">
        <v>8678</v>
      </c>
      <c r="B18" s="587" t="s">
        <v>8679</v>
      </c>
      <c r="C18" s="588">
        <v>10255464.189999999</v>
      </c>
      <c r="D18" s="588">
        <v>10255464.189999999</v>
      </c>
      <c r="E18" s="630">
        <v>0</v>
      </c>
      <c r="F18" s="588"/>
    </row>
    <row r="19" spans="1:6" x14ac:dyDescent="0.2">
      <c r="A19" s="587" t="s">
        <v>8680</v>
      </c>
      <c r="B19" s="587" t="s">
        <v>8681</v>
      </c>
      <c r="C19" s="588">
        <v>27060344.399999999</v>
      </c>
      <c r="D19" s="588">
        <v>27060344.399999999</v>
      </c>
      <c r="E19" s="630">
        <v>0</v>
      </c>
      <c r="F19" s="588"/>
    </row>
    <row r="20" spans="1:6" x14ac:dyDescent="0.2">
      <c r="A20" s="592"/>
      <c r="B20" s="592" t="s">
        <v>381</v>
      </c>
      <c r="C20" s="591">
        <f>SUM(C11:C19)</f>
        <v>223226326.44999999</v>
      </c>
      <c r="D20" s="591">
        <f>SUM(D11:D19)</f>
        <v>231531138.33999997</v>
      </c>
      <c r="E20" s="631">
        <f>SUM(E11:E19)</f>
        <v>8304811.8900000006</v>
      </c>
      <c r="F20" s="591"/>
    </row>
    <row r="21" spans="1:6" x14ac:dyDescent="0.2">
      <c r="A21" s="579"/>
      <c r="B21" s="579"/>
      <c r="C21" s="580"/>
      <c r="D21" s="580"/>
      <c r="E21" s="632"/>
      <c r="F21" s="579"/>
    </row>
    <row r="22" spans="1:6" x14ac:dyDescent="0.2">
      <c r="A22" s="579"/>
      <c r="B22" s="579"/>
      <c r="C22" s="580"/>
      <c r="D22" s="580"/>
      <c r="E22" s="632"/>
      <c r="F22" s="579"/>
    </row>
    <row r="23" spans="1:6" ht="11.25" customHeight="1" x14ac:dyDescent="0.2">
      <c r="A23" s="527" t="s">
        <v>380</v>
      </c>
      <c r="B23" s="579"/>
      <c r="C23" s="622"/>
      <c r="D23" s="622"/>
      <c r="E23" s="623"/>
      <c r="F23" s="89" t="s">
        <v>302</v>
      </c>
    </row>
    <row r="24" spans="1:6" ht="12.75" customHeight="1" x14ac:dyDescent="0.2">
      <c r="A24" s="603"/>
      <c r="B24" s="603"/>
      <c r="C24" s="545"/>
    </row>
    <row r="25" spans="1:6" ht="15" customHeight="1" x14ac:dyDescent="0.2">
      <c r="A25" s="532" t="s">
        <v>102</v>
      </c>
      <c r="B25" s="573" t="s">
        <v>101</v>
      </c>
      <c r="C25" s="628" t="s">
        <v>301</v>
      </c>
      <c r="D25" s="628" t="s">
        <v>300</v>
      </c>
      <c r="E25" s="629" t="s">
        <v>299</v>
      </c>
      <c r="F25" s="119" t="s">
        <v>298</v>
      </c>
    </row>
    <row r="26" spans="1:6" ht="40.799999999999997" x14ac:dyDescent="0.2">
      <c r="A26" s="587" t="s">
        <v>8682</v>
      </c>
      <c r="B26" s="590" t="s">
        <v>8683</v>
      </c>
      <c r="C26" s="589">
        <v>12278387.880000001</v>
      </c>
      <c r="D26" s="589">
        <v>12431343.789999999</v>
      </c>
      <c r="E26" s="633">
        <v>152955.90999999829</v>
      </c>
      <c r="F26" s="590" t="s">
        <v>8684</v>
      </c>
    </row>
    <row r="27" spans="1:6" x14ac:dyDescent="0.2">
      <c r="A27" s="587" t="s">
        <v>8685</v>
      </c>
      <c r="B27" s="590" t="s">
        <v>6834</v>
      </c>
      <c r="C27" s="589">
        <v>2346903.84</v>
      </c>
      <c r="D27" s="589">
        <v>2436790.7799999998</v>
      </c>
      <c r="E27" s="633">
        <v>89886.939999999944</v>
      </c>
      <c r="F27" s="590" t="s">
        <v>8686</v>
      </c>
    </row>
    <row r="28" spans="1:6" x14ac:dyDescent="0.2">
      <c r="A28" s="587" t="s">
        <v>8687</v>
      </c>
      <c r="B28" s="590" t="s">
        <v>6846</v>
      </c>
      <c r="C28" s="589">
        <v>494421.09</v>
      </c>
      <c r="D28" s="589">
        <v>511415.23</v>
      </c>
      <c r="E28" s="633">
        <v>16994.139999999956</v>
      </c>
      <c r="F28" s="590" t="s">
        <v>8686</v>
      </c>
    </row>
    <row r="29" spans="1:6" x14ac:dyDescent="0.2">
      <c r="A29" s="587" t="s">
        <v>8688</v>
      </c>
      <c r="B29" s="590" t="s">
        <v>6846</v>
      </c>
      <c r="C29" s="589">
        <v>494421.09</v>
      </c>
      <c r="D29" s="589">
        <v>511415.23</v>
      </c>
      <c r="E29" s="633">
        <v>16994.139999999956</v>
      </c>
      <c r="F29" s="590" t="s">
        <v>8686</v>
      </c>
    </row>
    <row r="30" spans="1:6" x14ac:dyDescent="0.2">
      <c r="A30" s="587" t="s">
        <v>8689</v>
      </c>
      <c r="B30" s="590" t="s">
        <v>6846</v>
      </c>
      <c r="C30" s="589">
        <v>4465.5200000000004</v>
      </c>
      <c r="D30" s="589">
        <v>4465.5200000000004</v>
      </c>
      <c r="E30" s="633">
        <v>0</v>
      </c>
      <c r="F30" s="590" t="s">
        <v>8686</v>
      </c>
    </row>
    <row r="31" spans="1:6" x14ac:dyDescent="0.2">
      <c r="A31" s="587" t="s">
        <v>8690</v>
      </c>
      <c r="B31" s="590" t="s">
        <v>6846</v>
      </c>
      <c r="C31" s="589">
        <v>0</v>
      </c>
      <c r="D31" s="589">
        <v>13595</v>
      </c>
      <c r="E31" s="633">
        <v>13595</v>
      </c>
      <c r="F31" s="590" t="s">
        <v>8686</v>
      </c>
    </row>
    <row r="32" spans="1:6" x14ac:dyDescent="0.2">
      <c r="A32" s="587" t="s">
        <v>8691</v>
      </c>
      <c r="B32" s="590" t="s">
        <v>8692</v>
      </c>
      <c r="C32" s="589">
        <v>8318.9699999999993</v>
      </c>
      <c r="D32" s="589">
        <v>8318.9699999999993</v>
      </c>
      <c r="E32" s="633">
        <v>0</v>
      </c>
      <c r="F32" s="590" t="s">
        <v>8686</v>
      </c>
    </row>
    <row r="33" spans="1:6" x14ac:dyDescent="0.2">
      <c r="A33" s="587" t="s">
        <v>8693</v>
      </c>
      <c r="B33" s="590" t="s">
        <v>8694</v>
      </c>
      <c r="C33" s="589">
        <v>9160.5</v>
      </c>
      <c r="D33" s="589">
        <v>9160.5</v>
      </c>
      <c r="E33" s="633">
        <v>0</v>
      </c>
      <c r="F33" s="590" t="s">
        <v>8686</v>
      </c>
    </row>
    <row r="34" spans="1:6" x14ac:dyDescent="0.2">
      <c r="A34" s="587" t="s">
        <v>8695</v>
      </c>
      <c r="B34" s="590" t="s">
        <v>6846</v>
      </c>
      <c r="C34" s="589">
        <v>3168.1</v>
      </c>
      <c r="D34" s="589">
        <v>3168.1</v>
      </c>
      <c r="E34" s="633">
        <v>0</v>
      </c>
      <c r="F34" s="590" t="s">
        <v>8686</v>
      </c>
    </row>
    <row r="35" spans="1:6" x14ac:dyDescent="0.2">
      <c r="A35" s="587" t="s">
        <v>8696</v>
      </c>
      <c r="B35" s="590" t="s">
        <v>8692</v>
      </c>
      <c r="C35" s="589">
        <v>0</v>
      </c>
      <c r="D35" s="589">
        <v>3399.14</v>
      </c>
      <c r="E35" s="633">
        <v>3399.14</v>
      </c>
      <c r="F35" s="590" t="s">
        <v>8686</v>
      </c>
    </row>
    <row r="36" spans="1:6" x14ac:dyDescent="0.2">
      <c r="A36" s="587" t="s">
        <v>8697</v>
      </c>
      <c r="B36" s="590" t="s">
        <v>6846</v>
      </c>
      <c r="C36" s="589">
        <v>138153.60000000001</v>
      </c>
      <c r="D36" s="589">
        <v>138153.60000000001</v>
      </c>
      <c r="E36" s="633">
        <v>0</v>
      </c>
      <c r="F36" s="590" t="s">
        <v>8686</v>
      </c>
    </row>
    <row r="37" spans="1:6" x14ac:dyDescent="0.2">
      <c r="A37" s="587" t="s">
        <v>8698</v>
      </c>
      <c r="B37" s="590" t="s">
        <v>6846</v>
      </c>
      <c r="C37" s="589">
        <v>42552.6</v>
      </c>
      <c r="D37" s="589">
        <v>42552.6</v>
      </c>
      <c r="E37" s="633">
        <v>0</v>
      </c>
      <c r="F37" s="590" t="s">
        <v>8686</v>
      </c>
    </row>
    <row r="38" spans="1:6" x14ac:dyDescent="0.2">
      <c r="A38" s="587" t="s">
        <v>8699</v>
      </c>
      <c r="B38" s="590" t="s">
        <v>6846</v>
      </c>
      <c r="C38" s="589">
        <v>41092.949999999997</v>
      </c>
      <c r="D38" s="589">
        <v>41092.949999999997</v>
      </c>
      <c r="E38" s="633">
        <v>0</v>
      </c>
      <c r="F38" s="590" t="s">
        <v>8686</v>
      </c>
    </row>
    <row r="39" spans="1:6" x14ac:dyDescent="0.2">
      <c r="A39" s="587" t="s">
        <v>8700</v>
      </c>
      <c r="B39" s="590" t="s">
        <v>8692</v>
      </c>
      <c r="C39" s="589">
        <v>129250.88</v>
      </c>
      <c r="D39" s="589">
        <v>129250.88</v>
      </c>
      <c r="E39" s="633">
        <v>0</v>
      </c>
      <c r="F39" s="590" t="s">
        <v>8686</v>
      </c>
    </row>
    <row r="40" spans="1:6" x14ac:dyDescent="0.2">
      <c r="A40" s="587" t="s">
        <v>8701</v>
      </c>
      <c r="B40" s="590" t="s">
        <v>8694</v>
      </c>
      <c r="C40" s="589">
        <v>27268.25</v>
      </c>
      <c r="D40" s="589">
        <v>27268.25</v>
      </c>
      <c r="E40" s="633">
        <v>0</v>
      </c>
      <c r="F40" s="590" t="s">
        <v>8686</v>
      </c>
    </row>
    <row r="41" spans="1:6" x14ac:dyDescent="0.2">
      <c r="A41" s="587" t="s">
        <v>8702</v>
      </c>
      <c r="B41" s="590" t="s">
        <v>6846</v>
      </c>
      <c r="C41" s="589">
        <v>14446</v>
      </c>
      <c r="D41" s="589">
        <v>14446</v>
      </c>
      <c r="E41" s="633">
        <v>0</v>
      </c>
      <c r="F41" s="590" t="s">
        <v>8686</v>
      </c>
    </row>
    <row r="42" spans="1:6" x14ac:dyDescent="0.2">
      <c r="A42" s="587" t="s">
        <v>8703</v>
      </c>
      <c r="B42" s="590" t="s">
        <v>6846</v>
      </c>
      <c r="C42" s="589">
        <v>44767.26</v>
      </c>
      <c r="D42" s="589">
        <v>44767.26</v>
      </c>
      <c r="E42" s="633">
        <v>0</v>
      </c>
      <c r="F42" s="590" t="s">
        <v>8686</v>
      </c>
    </row>
    <row r="43" spans="1:6" x14ac:dyDescent="0.2">
      <c r="A43" s="587" t="s">
        <v>8704</v>
      </c>
      <c r="B43" s="590" t="s">
        <v>8692</v>
      </c>
      <c r="C43" s="589">
        <v>11786.02</v>
      </c>
      <c r="D43" s="589">
        <v>11786.02</v>
      </c>
      <c r="E43" s="633">
        <v>0</v>
      </c>
      <c r="F43" s="590" t="s">
        <v>8686</v>
      </c>
    </row>
    <row r="44" spans="1:6" x14ac:dyDescent="0.2">
      <c r="A44" s="587" t="s">
        <v>8705</v>
      </c>
      <c r="B44" s="590" t="s">
        <v>8706</v>
      </c>
      <c r="C44" s="589">
        <v>19990.439999999999</v>
      </c>
      <c r="D44" s="589">
        <v>19990.439999999999</v>
      </c>
      <c r="E44" s="633">
        <v>0</v>
      </c>
      <c r="F44" s="590" t="s">
        <v>8686</v>
      </c>
    </row>
    <row r="45" spans="1:6" x14ac:dyDescent="0.2">
      <c r="A45" s="587" t="s">
        <v>8707</v>
      </c>
      <c r="B45" s="590" t="s">
        <v>8708</v>
      </c>
      <c r="C45" s="589">
        <v>846045.4</v>
      </c>
      <c r="D45" s="589">
        <v>866599.4</v>
      </c>
      <c r="E45" s="633">
        <v>20554</v>
      </c>
      <c r="F45" s="590" t="s">
        <v>8686</v>
      </c>
    </row>
    <row r="46" spans="1:6" x14ac:dyDescent="0.2">
      <c r="A46" s="587" t="s">
        <v>8709</v>
      </c>
      <c r="B46" s="590" t="s">
        <v>6850</v>
      </c>
      <c r="C46" s="589">
        <v>842454.59</v>
      </c>
      <c r="D46" s="589">
        <v>863008.59</v>
      </c>
      <c r="E46" s="633">
        <v>20554</v>
      </c>
      <c r="F46" s="590" t="s">
        <v>8686</v>
      </c>
    </row>
    <row r="47" spans="1:6" x14ac:dyDescent="0.2">
      <c r="A47" s="587" t="s">
        <v>8710</v>
      </c>
      <c r="B47" s="590" t="s">
        <v>6850</v>
      </c>
      <c r="C47" s="589">
        <v>47445</v>
      </c>
      <c r="D47" s="589">
        <v>47445</v>
      </c>
      <c r="E47" s="633">
        <v>0</v>
      </c>
      <c r="F47" s="590" t="s">
        <v>8686</v>
      </c>
    </row>
    <row r="48" spans="1:6" x14ac:dyDescent="0.2">
      <c r="A48" s="587" t="s">
        <v>8711</v>
      </c>
      <c r="B48" s="590" t="s">
        <v>6850</v>
      </c>
      <c r="C48" s="589">
        <v>16256.9</v>
      </c>
      <c r="D48" s="589">
        <v>16256.9</v>
      </c>
      <c r="E48" s="633">
        <v>0</v>
      </c>
      <c r="F48" s="590" t="s">
        <v>8686</v>
      </c>
    </row>
    <row r="49" spans="1:6" x14ac:dyDescent="0.2">
      <c r="A49" s="587" t="s">
        <v>8712</v>
      </c>
      <c r="B49" s="590" t="s">
        <v>6850</v>
      </c>
      <c r="C49" s="589">
        <v>3850</v>
      </c>
      <c r="D49" s="589">
        <v>3850</v>
      </c>
      <c r="E49" s="633">
        <v>0</v>
      </c>
      <c r="F49" s="590" t="s">
        <v>8686</v>
      </c>
    </row>
    <row r="50" spans="1:6" x14ac:dyDescent="0.2">
      <c r="A50" s="587" t="s">
        <v>8713</v>
      </c>
      <c r="B50" s="590" t="s">
        <v>6850</v>
      </c>
      <c r="C50" s="589">
        <v>12860</v>
      </c>
      <c r="D50" s="589">
        <v>12860</v>
      </c>
      <c r="E50" s="633">
        <v>0</v>
      </c>
      <c r="F50" s="590" t="s">
        <v>8686</v>
      </c>
    </row>
    <row r="51" spans="1:6" x14ac:dyDescent="0.2">
      <c r="A51" s="587" t="s">
        <v>8714</v>
      </c>
      <c r="B51" s="590" t="s">
        <v>6850</v>
      </c>
      <c r="C51" s="589">
        <v>55149.760000000002</v>
      </c>
      <c r="D51" s="589">
        <v>63769.760000000002</v>
      </c>
      <c r="E51" s="633">
        <v>8620</v>
      </c>
      <c r="F51" s="590" t="s">
        <v>8686</v>
      </c>
    </row>
    <row r="52" spans="1:6" x14ac:dyDescent="0.2">
      <c r="A52" s="587" t="s">
        <v>8715</v>
      </c>
      <c r="B52" s="590" t="s">
        <v>6850</v>
      </c>
      <c r="C52" s="589">
        <v>6630.81</v>
      </c>
      <c r="D52" s="589">
        <v>6630.81</v>
      </c>
      <c r="E52" s="633">
        <v>0</v>
      </c>
      <c r="F52" s="590" t="s">
        <v>8686</v>
      </c>
    </row>
    <row r="53" spans="1:6" x14ac:dyDescent="0.2">
      <c r="A53" s="587" t="s">
        <v>8716</v>
      </c>
      <c r="B53" s="590" t="s">
        <v>8717</v>
      </c>
      <c r="C53" s="589">
        <v>16125.56</v>
      </c>
      <c r="D53" s="589">
        <v>16125.56</v>
      </c>
      <c r="E53" s="633">
        <v>0</v>
      </c>
      <c r="F53" s="590" t="s">
        <v>8686</v>
      </c>
    </row>
    <row r="54" spans="1:6" x14ac:dyDescent="0.2">
      <c r="A54" s="587" t="s">
        <v>8718</v>
      </c>
      <c r="B54" s="590" t="s">
        <v>6850</v>
      </c>
      <c r="C54" s="589">
        <v>33149.94</v>
      </c>
      <c r="D54" s="589">
        <v>33149.94</v>
      </c>
      <c r="E54" s="633">
        <v>0</v>
      </c>
      <c r="F54" s="590" t="s">
        <v>8686</v>
      </c>
    </row>
    <row r="55" spans="1:6" x14ac:dyDescent="0.2">
      <c r="A55" s="587" t="s">
        <v>8719</v>
      </c>
      <c r="B55" s="590" t="s">
        <v>6850</v>
      </c>
      <c r="C55" s="589">
        <v>13280.34</v>
      </c>
      <c r="D55" s="589">
        <v>17910.34</v>
      </c>
      <c r="E55" s="633">
        <v>4630</v>
      </c>
      <c r="F55" s="590" t="s">
        <v>8686</v>
      </c>
    </row>
    <row r="56" spans="1:6" x14ac:dyDescent="0.2">
      <c r="A56" s="587" t="s">
        <v>8720</v>
      </c>
      <c r="B56" s="590" t="s">
        <v>6850</v>
      </c>
      <c r="C56" s="589">
        <v>0</v>
      </c>
      <c r="D56" s="589">
        <v>7304</v>
      </c>
      <c r="E56" s="633">
        <v>7304</v>
      </c>
      <c r="F56" s="590" t="s">
        <v>8686</v>
      </c>
    </row>
    <row r="57" spans="1:6" x14ac:dyDescent="0.2">
      <c r="A57" s="587" t="s">
        <v>8721</v>
      </c>
      <c r="B57" s="590" t="s">
        <v>6850</v>
      </c>
      <c r="C57" s="589">
        <v>26510</v>
      </c>
      <c r="D57" s="589">
        <v>26510</v>
      </c>
      <c r="E57" s="633">
        <v>0</v>
      </c>
      <c r="F57" s="590" t="s">
        <v>8686</v>
      </c>
    </row>
    <row r="58" spans="1:6" x14ac:dyDescent="0.2">
      <c r="A58" s="587" t="s">
        <v>8722</v>
      </c>
      <c r="B58" s="590" t="s">
        <v>6850</v>
      </c>
      <c r="C58" s="589">
        <v>53536.35</v>
      </c>
      <c r="D58" s="589">
        <v>53536.35</v>
      </c>
      <c r="E58" s="633">
        <v>0</v>
      </c>
      <c r="F58" s="590" t="s">
        <v>8686</v>
      </c>
    </row>
    <row r="59" spans="1:6" x14ac:dyDescent="0.2">
      <c r="A59" s="587" t="s">
        <v>8723</v>
      </c>
      <c r="B59" s="590" t="s">
        <v>6850</v>
      </c>
      <c r="C59" s="589">
        <v>18561.64</v>
      </c>
      <c r="D59" s="589">
        <v>18561.64</v>
      </c>
      <c r="E59" s="633">
        <v>0</v>
      </c>
      <c r="F59" s="590" t="s">
        <v>8686</v>
      </c>
    </row>
    <row r="60" spans="1:6" x14ac:dyDescent="0.2">
      <c r="A60" s="587" t="s">
        <v>8724</v>
      </c>
      <c r="B60" s="590" t="s">
        <v>6850</v>
      </c>
      <c r="C60" s="589">
        <v>17360.93</v>
      </c>
      <c r="D60" s="589">
        <v>17360.93</v>
      </c>
      <c r="E60" s="633">
        <v>0</v>
      </c>
      <c r="F60" s="590" t="s">
        <v>8686</v>
      </c>
    </row>
    <row r="61" spans="1:6" x14ac:dyDescent="0.2">
      <c r="A61" s="587" t="s">
        <v>8725</v>
      </c>
      <c r="B61" s="590" t="s">
        <v>6850</v>
      </c>
      <c r="C61" s="589">
        <v>158913.43</v>
      </c>
      <c r="D61" s="589">
        <v>158913.43</v>
      </c>
      <c r="E61" s="633">
        <v>0</v>
      </c>
      <c r="F61" s="590" t="s">
        <v>8686</v>
      </c>
    </row>
    <row r="62" spans="1:6" x14ac:dyDescent="0.2">
      <c r="A62" s="587" t="s">
        <v>8726</v>
      </c>
      <c r="B62" s="590" t="s">
        <v>8717</v>
      </c>
      <c r="C62" s="589">
        <v>105848.89</v>
      </c>
      <c r="D62" s="589">
        <v>105848.89</v>
      </c>
      <c r="E62" s="633">
        <v>0</v>
      </c>
      <c r="F62" s="590" t="s">
        <v>8686</v>
      </c>
    </row>
    <row r="63" spans="1:6" x14ac:dyDescent="0.2">
      <c r="A63" s="587" t="s">
        <v>8727</v>
      </c>
      <c r="B63" s="590" t="s">
        <v>6850</v>
      </c>
      <c r="C63" s="589">
        <v>21069.48</v>
      </c>
      <c r="D63" s="589">
        <v>21069.48</v>
      </c>
      <c r="E63" s="633">
        <v>0</v>
      </c>
      <c r="F63" s="590" t="s">
        <v>8686</v>
      </c>
    </row>
    <row r="64" spans="1:6" x14ac:dyDescent="0.2">
      <c r="A64" s="587" t="s">
        <v>8728</v>
      </c>
      <c r="B64" s="590" t="s">
        <v>6850</v>
      </c>
      <c r="C64" s="589">
        <v>106584.93</v>
      </c>
      <c r="D64" s="589">
        <v>106584.93</v>
      </c>
      <c r="E64" s="633">
        <v>0</v>
      </c>
      <c r="F64" s="590" t="s">
        <v>8686</v>
      </c>
    </row>
    <row r="65" spans="1:6" x14ac:dyDescent="0.2">
      <c r="A65" s="587" t="s">
        <v>8729</v>
      </c>
      <c r="B65" s="590" t="s">
        <v>6850</v>
      </c>
      <c r="C65" s="589">
        <v>75815.37</v>
      </c>
      <c r="D65" s="589">
        <v>75815.37</v>
      </c>
      <c r="E65" s="633">
        <v>0</v>
      </c>
      <c r="F65" s="590" t="s">
        <v>8686</v>
      </c>
    </row>
    <row r="66" spans="1:6" x14ac:dyDescent="0.2">
      <c r="A66" s="587" t="s">
        <v>8730</v>
      </c>
      <c r="B66" s="590" t="s">
        <v>6850</v>
      </c>
      <c r="C66" s="589">
        <v>53505.26</v>
      </c>
      <c r="D66" s="589">
        <v>53505.26</v>
      </c>
      <c r="E66" s="633">
        <v>0</v>
      </c>
      <c r="F66" s="590" t="s">
        <v>8686</v>
      </c>
    </row>
    <row r="67" spans="1:6" x14ac:dyDescent="0.2">
      <c r="A67" s="587" t="s">
        <v>8731</v>
      </c>
      <c r="B67" s="590" t="s">
        <v>1799</v>
      </c>
      <c r="C67" s="589">
        <v>3590.81</v>
      </c>
      <c r="D67" s="589">
        <v>3590.81</v>
      </c>
      <c r="E67" s="633">
        <v>0</v>
      </c>
      <c r="F67" s="590" t="s">
        <v>8686</v>
      </c>
    </row>
    <row r="68" spans="1:6" x14ac:dyDescent="0.2">
      <c r="A68" s="587" t="s">
        <v>8732</v>
      </c>
      <c r="B68" s="590" t="s">
        <v>8733</v>
      </c>
      <c r="C68" s="589">
        <v>3590.81</v>
      </c>
      <c r="D68" s="589">
        <v>3590.81</v>
      </c>
      <c r="E68" s="633">
        <v>0</v>
      </c>
      <c r="F68" s="590" t="s">
        <v>8686</v>
      </c>
    </row>
    <row r="69" spans="1:6" x14ac:dyDescent="0.2">
      <c r="A69" s="587" t="s">
        <v>8734</v>
      </c>
      <c r="B69" s="590" t="s">
        <v>8735</v>
      </c>
      <c r="C69" s="589">
        <v>1006437.35</v>
      </c>
      <c r="D69" s="589">
        <v>1058776.1499999999</v>
      </c>
      <c r="E69" s="633">
        <v>52338.79999999993</v>
      </c>
      <c r="F69" s="590" t="s">
        <v>8686</v>
      </c>
    </row>
    <row r="70" spans="1:6" x14ac:dyDescent="0.2">
      <c r="A70" s="587" t="s">
        <v>8736</v>
      </c>
      <c r="B70" s="590" t="s">
        <v>8735</v>
      </c>
      <c r="C70" s="589">
        <v>240971.98</v>
      </c>
      <c r="D70" s="589">
        <v>293310.78000000003</v>
      </c>
      <c r="E70" s="633">
        <v>52338.800000000017</v>
      </c>
      <c r="F70" s="590" t="s">
        <v>8686</v>
      </c>
    </row>
    <row r="71" spans="1:6" x14ac:dyDescent="0.2">
      <c r="A71" s="587" t="s">
        <v>8737</v>
      </c>
      <c r="B71" s="590" t="s">
        <v>6852</v>
      </c>
      <c r="C71" s="589">
        <v>26574.46</v>
      </c>
      <c r="D71" s="589">
        <v>26574.46</v>
      </c>
      <c r="E71" s="633">
        <v>0</v>
      </c>
      <c r="F71" s="590" t="s">
        <v>8686</v>
      </c>
    </row>
    <row r="72" spans="1:6" x14ac:dyDescent="0.2">
      <c r="A72" s="587" t="s">
        <v>8738</v>
      </c>
      <c r="B72" s="590" t="s">
        <v>6852</v>
      </c>
      <c r="C72" s="589">
        <v>0</v>
      </c>
      <c r="D72" s="589">
        <v>12000</v>
      </c>
      <c r="E72" s="633">
        <v>12000</v>
      </c>
      <c r="F72" s="590" t="s">
        <v>8686</v>
      </c>
    </row>
    <row r="73" spans="1:6" x14ac:dyDescent="0.2">
      <c r="A73" s="587" t="s">
        <v>8739</v>
      </c>
      <c r="B73" s="590" t="s">
        <v>8740</v>
      </c>
      <c r="C73" s="589">
        <v>2577.59</v>
      </c>
      <c r="D73" s="589">
        <v>2577.59</v>
      </c>
      <c r="E73" s="633">
        <v>0</v>
      </c>
      <c r="F73" s="590" t="s">
        <v>8686</v>
      </c>
    </row>
    <row r="74" spans="1:6" x14ac:dyDescent="0.2">
      <c r="A74" s="587" t="s">
        <v>8741</v>
      </c>
      <c r="B74" s="590" t="s">
        <v>6852</v>
      </c>
      <c r="C74" s="589">
        <v>0</v>
      </c>
      <c r="D74" s="589">
        <v>5340.52</v>
      </c>
      <c r="E74" s="633">
        <v>5340.52</v>
      </c>
      <c r="F74" s="590" t="s">
        <v>8686</v>
      </c>
    </row>
    <row r="75" spans="1:6" x14ac:dyDescent="0.2">
      <c r="A75" s="587" t="s">
        <v>8742</v>
      </c>
      <c r="B75" s="590" t="s">
        <v>6852</v>
      </c>
      <c r="C75" s="589">
        <v>0</v>
      </c>
      <c r="D75" s="589">
        <v>34998.28</v>
      </c>
      <c r="E75" s="633">
        <v>34998.28</v>
      </c>
      <c r="F75" s="590" t="s">
        <v>8686</v>
      </c>
    </row>
    <row r="76" spans="1:6" x14ac:dyDescent="0.2">
      <c r="A76" s="587" t="s">
        <v>8743</v>
      </c>
      <c r="B76" s="590" t="s">
        <v>8740</v>
      </c>
      <c r="C76" s="589">
        <v>162227.43</v>
      </c>
      <c r="D76" s="589">
        <v>162227.43</v>
      </c>
      <c r="E76" s="633">
        <v>0</v>
      </c>
      <c r="F76" s="590" t="s">
        <v>8686</v>
      </c>
    </row>
    <row r="77" spans="1:6" x14ac:dyDescent="0.2">
      <c r="A77" s="587" t="s">
        <v>8744</v>
      </c>
      <c r="B77" s="590" t="s">
        <v>6852</v>
      </c>
      <c r="C77" s="589">
        <v>2200</v>
      </c>
      <c r="D77" s="589">
        <v>2200</v>
      </c>
      <c r="E77" s="633">
        <v>0</v>
      </c>
      <c r="F77" s="590" t="s">
        <v>8686</v>
      </c>
    </row>
    <row r="78" spans="1:6" x14ac:dyDescent="0.2">
      <c r="A78" s="587" t="s">
        <v>8745</v>
      </c>
      <c r="B78" s="590" t="s">
        <v>6852</v>
      </c>
      <c r="C78" s="589">
        <v>36858.75</v>
      </c>
      <c r="D78" s="589">
        <v>36858.75</v>
      </c>
      <c r="E78" s="633">
        <v>0</v>
      </c>
      <c r="F78" s="590" t="s">
        <v>8686</v>
      </c>
    </row>
    <row r="79" spans="1:6" x14ac:dyDescent="0.2">
      <c r="A79" s="587" t="s">
        <v>8746</v>
      </c>
      <c r="B79" s="590" t="s">
        <v>8740</v>
      </c>
      <c r="C79" s="589">
        <v>10533.75</v>
      </c>
      <c r="D79" s="589">
        <v>10533.75</v>
      </c>
      <c r="E79" s="633">
        <v>0</v>
      </c>
      <c r="F79" s="590" t="s">
        <v>8686</v>
      </c>
    </row>
    <row r="80" spans="1:6" x14ac:dyDescent="0.2">
      <c r="A80" s="587" t="s">
        <v>8747</v>
      </c>
      <c r="B80" s="590" t="s">
        <v>8748</v>
      </c>
      <c r="C80" s="589">
        <v>765465.37</v>
      </c>
      <c r="D80" s="589">
        <v>765465.37</v>
      </c>
      <c r="E80" s="633">
        <v>0</v>
      </c>
      <c r="F80" s="590" t="s">
        <v>8686</v>
      </c>
    </row>
    <row r="81" spans="1:6" x14ac:dyDescent="0.2">
      <c r="A81" s="587" t="s">
        <v>8749</v>
      </c>
      <c r="B81" s="590" t="s">
        <v>8748</v>
      </c>
      <c r="C81" s="589">
        <v>182500</v>
      </c>
      <c r="D81" s="589">
        <v>182500</v>
      </c>
      <c r="E81" s="633">
        <v>0</v>
      </c>
      <c r="F81" s="590" t="s">
        <v>8686</v>
      </c>
    </row>
    <row r="82" spans="1:6" x14ac:dyDescent="0.2">
      <c r="A82" s="587" t="s">
        <v>8750</v>
      </c>
      <c r="B82" s="590" t="s">
        <v>8748</v>
      </c>
      <c r="C82" s="589">
        <v>582965.37</v>
      </c>
      <c r="D82" s="589">
        <v>582965.37</v>
      </c>
      <c r="E82" s="633">
        <v>0</v>
      </c>
      <c r="F82" s="590" t="s">
        <v>8686</v>
      </c>
    </row>
    <row r="83" spans="1:6" x14ac:dyDescent="0.2">
      <c r="A83" s="587" t="s">
        <v>8751</v>
      </c>
      <c r="B83" s="590" t="s">
        <v>4590</v>
      </c>
      <c r="C83" s="589">
        <v>1243612.0900000001</v>
      </c>
      <c r="D83" s="589">
        <v>1243612.0900000001</v>
      </c>
      <c r="E83" s="633">
        <v>0</v>
      </c>
      <c r="F83" s="590" t="s">
        <v>8686</v>
      </c>
    </row>
    <row r="84" spans="1:6" x14ac:dyDescent="0.2">
      <c r="A84" s="587" t="s">
        <v>8752</v>
      </c>
      <c r="B84" s="590" t="s">
        <v>8753</v>
      </c>
      <c r="C84" s="589">
        <v>101433.75</v>
      </c>
      <c r="D84" s="589">
        <v>101433.75</v>
      </c>
      <c r="E84" s="633">
        <v>0</v>
      </c>
      <c r="F84" s="590" t="s">
        <v>8686</v>
      </c>
    </row>
    <row r="85" spans="1:6" x14ac:dyDescent="0.2">
      <c r="A85" s="587" t="s">
        <v>8754</v>
      </c>
      <c r="B85" s="590" t="s">
        <v>8753</v>
      </c>
      <c r="C85" s="589">
        <v>101433.75</v>
      </c>
      <c r="D85" s="589">
        <v>101433.75</v>
      </c>
      <c r="E85" s="633">
        <v>0</v>
      </c>
      <c r="F85" s="590" t="s">
        <v>8686</v>
      </c>
    </row>
    <row r="86" spans="1:6" x14ac:dyDescent="0.2">
      <c r="A86" s="587" t="s">
        <v>8755</v>
      </c>
      <c r="B86" s="590" t="s">
        <v>8753</v>
      </c>
      <c r="C86" s="589">
        <v>6114</v>
      </c>
      <c r="D86" s="589">
        <v>6114</v>
      </c>
      <c r="E86" s="633">
        <v>0</v>
      </c>
      <c r="F86" s="590" t="s">
        <v>8686</v>
      </c>
    </row>
    <row r="87" spans="1:6" x14ac:dyDescent="0.2">
      <c r="A87" s="587" t="s">
        <v>8756</v>
      </c>
      <c r="B87" s="590" t="s">
        <v>8753</v>
      </c>
      <c r="C87" s="589">
        <v>16403.75</v>
      </c>
      <c r="D87" s="589">
        <v>16403.75</v>
      </c>
      <c r="E87" s="633">
        <v>0</v>
      </c>
      <c r="F87" s="590" t="s">
        <v>8686</v>
      </c>
    </row>
    <row r="88" spans="1:6" x14ac:dyDescent="0.2">
      <c r="A88" s="587" t="s">
        <v>8757</v>
      </c>
      <c r="B88" s="590" t="s">
        <v>8753</v>
      </c>
      <c r="C88" s="589">
        <v>16275</v>
      </c>
      <c r="D88" s="589">
        <v>16275</v>
      </c>
      <c r="E88" s="633">
        <v>0</v>
      </c>
      <c r="F88" s="590" t="s">
        <v>8686</v>
      </c>
    </row>
    <row r="89" spans="1:6" x14ac:dyDescent="0.2">
      <c r="A89" s="587" t="s">
        <v>8758</v>
      </c>
      <c r="B89" s="590" t="s">
        <v>8753</v>
      </c>
      <c r="C89" s="589">
        <v>62641</v>
      </c>
      <c r="D89" s="589">
        <v>62641</v>
      </c>
      <c r="E89" s="633">
        <v>0</v>
      </c>
      <c r="F89" s="590" t="s">
        <v>8686</v>
      </c>
    </row>
    <row r="90" spans="1:6" x14ac:dyDescent="0.2">
      <c r="A90" s="587" t="s">
        <v>8759</v>
      </c>
      <c r="B90" s="590" t="s">
        <v>8760</v>
      </c>
      <c r="C90" s="589">
        <v>5000</v>
      </c>
      <c r="D90" s="589">
        <v>5000</v>
      </c>
      <c r="E90" s="633">
        <v>0</v>
      </c>
      <c r="F90" s="590" t="s">
        <v>8686</v>
      </c>
    </row>
    <row r="91" spans="1:6" x14ac:dyDescent="0.2">
      <c r="A91" s="587" t="s">
        <v>8761</v>
      </c>
      <c r="B91" s="590" t="s">
        <v>8760</v>
      </c>
      <c r="C91" s="589">
        <v>5000</v>
      </c>
      <c r="D91" s="589">
        <v>5000</v>
      </c>
      <c r="E91" s="633">
        <v>0</v>
      </c>
      <c r="F91" s="590" t="s">
        <v>8686</v>
      </c>
    </row>
    <row r="92" spans="1:6" x14ac:dyDescent="0.2">
      <c r="A92" s="587" t="s">
        <v>8762</v>
      </c>
      <c r="B92" s="590" t="s">
        <v>6858</v>
      </c>
      <c r="C92" s="589">
        <v>1137178.3400000001</v>
      </c>
      <c r="D92" s="589">
        <v>1137178.3400000001</v>
      </c>
      <c r="E92" s="633">
        <v>0</v>
      </c>
      <c r="F92" s="590" t="s">
        <v>8686</v>
      </c>
    </row>
    <row r="93" spans="1:6" x14ac:dyDescent="0.2">
      <c r="A93" s="587" t="s">
        <v>8763</v>
      </c>
      <c r="B93" s="590" t="s">
        <v>6858</v>
      </c>
      <c r="C93" s="589">
        <v>1137178.3400000001</v>
      </c>
      <c r="D93" s="589">
        <v>1137178.3400000001</v>
      </c>
      <c r="E93" s="633">
        <v>0</v>
      </c>
      <c r="F93" s="590" t="s">
        <v>8686</v>
      </c>
    </row>
    <row r="94" spans="1:6" x14ac:dyDescent="0.2">
      <c r="A94" s="587" t="s">
        <v>8764</v>
      </c>
      <c r="B94" s="590" t="s">
        <v>8765</v>
      </c>
      <c r="C94" s="589">
        <v>10000</v>
      </c>
      <c r="D94" s="589">
        <v>10000</v>
      </c>
      <c r="E94" s="633">
        <v>0</v>
      </c>
      <c r="F94" s="590" t="s">
        <v>8686</v>
      </c>
    </row>
    <row r="95" spans="1:6" x14ac:dyDescent="0.2">
      <c r="A95" s="587" t="s">
        <v>8766</v>
      </c>
      <c r="B95" s="590" t="s">
        <v>6858</v>
      </c>
      <c r="C95" s="589">
        <v>2270</v>
      </c>
      <c r="D95" s="589">
        <v>2270</v>
      </c>
      <c r="E95" s="633">
        <v>0</v>
      </c>
      <c r="F95" s="590" t="s">
        <v>8686</v>
      </c>
    </row>
    <row r="96" spans="1:6" x14ac:dyDescent="0.2">
      <c r="A96" s="587" t="s">
        <v>8767</v>
      </c>
      <c r="B96" s="590" t="s">
        <v>8765</v>
      </c>
      <c r="C96" s="589">
        <v>513318</v>
      </c>
      <c r="D96" s="589">
        <v>513318</v>
      </c>
      <c r="E96" s="633">
        <v>0</v>
      </c>
      <c r="F96" s="590" t="s">
        <v>8686</v>
      </c>
    </row>
    <row r="97" spans="1:6" x14ac:dyDescent="0.2">
      <c r="A97" s="587" t="s">
        <v>8768</v>
      </c>
      <c r="B97" s="590" t="s">
        <v>8765</v>
      </c>
      <c r="C97" s="589">
        <v>611590.34</v>
      </c>
      <c r="D97" s="589">
        <v>611590.34</v>
      </c>
      <c r="E97" s="633">
        <v>0</v>
      </c>
      <c r="F97" s="590" t="s">
        <v>8686</v>
      </c>
    </row>
    <row r="98" spans="1:6" x14ac:dyDescent="0.2">
      <c r="A98" s="587" t="s">
        <v>8769</v>
      </c>
      <c r="B98" s="590" t="s">
        <v>8770</v>
      </c>
      <c r="C98" s="589">
        <v>9880</v>
      </c>
      <c r="D98" s="589">
        <v>9880</v>
      </c>
      <c r="E98" s="633">
        <v>0</v>
      </c>
      <c r="F98" s="590" t="s">
        <v>8686</v>
      </c>
    </row>
    <row r="99" spans="1:6" x14ac:dyDescent="0.2">
      <c r="A99" s="587" t="s">
        <v>8771</v>
      </c>
      <c r="B99" s="590" t="s">
        <v>8772</v>
      </c>
      <c r="C99" s="589">
        <v>9880</v>
      </c>
      <c r="D99" s="589">
        <v>9880</v>
      </c>
      <c r="E99" s="633">
        <v>0</v>
      </c>
      <c r="F99" s="590" t="s">
        <v>8686</v>
      </c>
    </row>
    <row r="100" spans="1:6" x14ac:dyDescent="0.2">
      <c r="A100" s="587" t="s">
        <v>8773</v>
      </c>
      <c r="B100" s="590" t="s">
        <v>8774</v>
      </c>
      <c r="C100" s="589">
        <v>9880</v>
      </c>
      <c r="D100" s="589">
        <v>9880</v>
      </c>
      <c r="E100" s="633">
        <v>0</v>
      </c>
      <c r="F100" s="590" t="s">
        <v>8686</v>
      </c>
    </row>
    <row r="101" spans="1:6" x14ac:dyDescent="0.2">
      <c r="A101" s="587" t="s">
        <v>8775</v>
      </c>
      <c r="B101" s="590" t="s">
        <v>8774</v>
      </c>
      <c r="C101" s="589">
        <v>9880</v>
      </c>
      <c r="D101" s="589">
        <v>9880</v>
      </c>
      <c r="E101" s="633">
        <v>0</v>
      </c>
      <c r="F101" s="590" t="s">
        <v>8686</v>
      </c>
    </row>
    <row r="102" spans="1:6" x14ac:dyDescent="0.2">
      <c r="A102" s="587" t="s">
        <v>8776</v>
      </c>
      <c r="B102" s="590" t="s">
        <v>8777</v>
      </c>
      <c r="C102" s="589">
        <v>1327068.76</v>
      </c>
      <c r="D102" s="589">
        <v>1327068.76</v>
      </c>
      <c r="E102" s="633">
        <v>0</v>
      </c>
      <c r="F102" s="590" t="s">
        <v>8686</v>
      </c>
    </row>
    <row r="103" spans="1:6" x14ac:dyDescent="0.2">
      <c r="A103" s="587" t="s">
        <v>8778</v>
      </c>
      <c r="B103" s="590" t="s">
        <v>8779</v>
      </c>
      <c r="C103" s="589">
        <v>1239068.76</v>
      </c>
      <c r="D103" s="589">
        <v>1239068.76</v>
      </c>
      <c r="E103" s="633">
        <v>0</v>
      </c>
      <c r="F103" s="590" t="s">
        <v>8686</v>
      </c>
    </row>
    <row r="104" spans="1:6" x14ac:dyDescent="0.2">
      <c r="A104" s="587" t="s">
        <v>8780</v>
      </c>
      <c r="B104" s="590" t="s">
        <v>8779</v>
      </c>
      <c r="C104" s="589">
        <v>1239068.76</v>
      </c>
      <c r="D104" s="589">
        <v>1239068.76</v>
      </c>
      <c r="E104" s="633">
        <v>0</v>
      </c>
      <c r="F104" s="590" t="s">
        <v>8686</v>
      </c>
    </row>
    <row r="105" spans="1:6" x14ac:dyDescent="0.2">
      <c r="A105" s="587" t="s">
        <v>8781</v>
      </c>
      <c r="B105" s="590" t="s">
        <v>8779</v>
      </c>
      <c r="C105" s="589">
        <v>385862.07</v>
      </c>
      <c r="D105" s="589">
        <v>385862.07</v>
      </c>
      <c r="E105" s="633">
        <v>0</v>
      </c>
      <c r="F105" s="590" t="s">
        <v>8686</v>
      </c>
    </row>
    <row r="106" spans="1:6" x14ac:dyDescent="0.2">
      <c r="A106" s="587" t="s">
        <v>8782</v>
      </c>
      <c r="B106" s="590" t="s">
        <v>8779</v>
      </c>
      <c r="C106" s="589">
        <v>18956.900000000001</v>
      </c>
      <c r="D106" s="589">
        <v>18956.900000000001</v>
      </c>
      <c r="E106" s="633">
        <v>0</v>
      </c>
      <c r="F106" s="590" t="s">
        <v>8686</v>
      </c>
    </row>
    <row r="107" spans="1:6" x14ac:dyDescent="0.2">
      <c r="A107" s="587" t="s">
        <v>8783</v>
      </c>
      <c r="B107" s="590" t="s">
        <v>8779</v>
      </c>
      <c r="C107" s="589">
        <v>426312.85</v>
      </c>
      <c r="D107" s="589">
        <v>426312.85</v>
      </c>
      <c r="E107" s="633">
        <v>0</v>
      </c>
      <c r="F107" s="590" t="s">
        <v>8686</v>
      </c>
    </row>
    <row r="108" spans="1:6" x14ac:dyDescent="0.2">
      <c r="A108" s="587" t="s">
        <v>8784</v>
      </c>
      <c r="B108" s="590" t="s">
        <v>8779</v>
      </c>
      <c r="C108" s="589">
        <v>249130.04</v>
      </c>
      <c r="D108" s="589">
        <v>249130.04</v>
      </c>
      <c r="E108" s="633">
        <v>0</v>
      </c>
      <c r="F108" s="590" t="s">
        <v>8686</v>
      </c>
    </row>
    <row r="109" spans="1:6" x14ac:dyDescent="0.2">
      <c r="A109" s="587" t="s">
        <v>8785</v>
      </c>
      <c r="B109" s="590" t="s">
        <v>8779</v>
      </c>
      <c r="C109" s="589">
        <v>158806.9</v>
      </c>
      <c r="D109" s="589">
        <v>158806.9</v>
      </c>
      <c r="E109" s="633">
        <v>0</v>
      </c>
      <c r="F109" s="590" t="s">
        <v>8686</v>
      </c>
    </row>
    <row r="110" spans="1:6" x14ac:dyDescent="0.2">
      <c r="A110" s="587" t="s">
        <v>8786</v>
      </c>
      <c r="B110" s="590" t="s">
        <v>8787</v>
      </c>
      <c r="C110" s="589">
        <v>88000</v>
      </c>
      <c r="D110" s="589">
        <v>88000</v>
      </c>
      <c r="E110" s="633">
        <v>0</v>
      </c>
      <c r="F110" s="590" t="s">
        <v>8686</v>
      </c>
    </row>
    <row r="111" spans="1:6" x14ac:dyDescent="0.2">
      <c r="A111" s="587" t="s">
        <v>8788</v>
      </c>
      <c r="B111" s="590" t="s">
        <v>8787</v>
      </c>
      <c r="C111" s="589">
        <v>88000</v>
      </c>
      <c r="D111" s="589">
        <v>88000</v>
      </c>
      <c r="E111" s="633">
        <v>0</v>
      </c>
      <c r="F111" s="590" t="s">
        <v>8686</v>
      </c>
    </row>
    <row r="112" spans="1:6" x14ac:dyDescent="0.2">
      <c r="A112" s="587" t="s">
        <v>8789</v>
      </c>
      <c r="B112" s="590" t="s">
        <v>8787</v>
      </c>
      <c r="C112" s="589">
        <v>88000</v>
      </c>
      <c r="D112" s="589">
        <v>88000</v>
      </c>
      <c r="E112" s="633">
        <v>0</v>
      </c>
      <c r="F112" s="590" t="s">
        <v>8686</v>
      </c>
    </row>
    <row r="113" spans="1:6" x14ac:dyDescent="0.2">
      <c r="A113" s="587" t="s">
        <v>8790</v>
      </c>
      <c r="B113" s="590" t="s">
        <v>6840</v>
      </c>
      <c r="C113" s="589">
        <v>102034.8</v>
      </c>
      <c r="D113" s="589">
        <v>102034.8</v>
      </c>
      <c r="E113" s="633">
        <v>0</v>
      </c>
      <c r="F113" s="590" t="s">
        <v>8686</v>
      </c>
    </row>
    <row r="114" spans="1:6" x14ac:dyDescent="0.2">
      <c r="A114" s="587" t="s">
        <v>8791</v>
      </c>
      <c r="B114" s="590" t="s">
        <v>6862</v>
      </c>
      <c r="C114" s="589">
        <v>102034.8</v>
      </c>
      <c r="D114" s="589">
        <v>102034.8</v>
      </c>
      <c r="E114" s="633">
        <v>0</v>
      </c>
      <c r="F114" s="590" t="s">
        <v>8686</v>
      </c>
    </row>
    <row r="115" spans="1:6" x14ac:dyDescent="0.2">
      <c r="A115" s="587" t="s">
        <v>8792</v>
      </c>
      <c r="B115" s="590" t="s">
        <v>8793</v>
      </c>
      <c r="C115" s="589">
        <v>102034.8</v>
      </c>
      <c r="D115" s="589">
        <v>102034.8</v>
      </c>
      <c r="E115" s="633">
        <v>0</v>
      </c>
      <c r="F115" s="590" t="s">
        <v>8686</v>
      </c>
    </row>
    <row r="116" spans="1:6" x14ac:dyDescent="0.2">
      <c r="A116" s="587" t="s">
        <v>8794</v>
      </c>
      <c r="B116" s="590" t="s">
        <v>8795</v>
      </c>
      <c r="C116" s="589">
        <v>7248888.3899999997</v>
      </c>
      <c r="D116" s="589">
        <v>7311957.3600000003</v>
      </c>
      <c r="E116" s="633">
        <v>63068.970000000671</v>
      </c>
      <c r="F116" s="590" t="s">
        <v>8686</v>
      </c>
    </row>
    <row r="117" spans="1:6" x14ac:dyDescent="0.2">
      <c r="A117" s="587" t="s">
        <v>8796</v>
      </c>
      <c r="B117" s="590" t="s">
        <v>8797</v>
      </c>
      <c r="C117" s="589">
        <v>582319.82999999996</v>
      </c>
      <c r="D117" s="589">
        <v>582319.82999999996</v>
      </c>
      <c r="E117" s="633">
        <v>0</v>
      </c>
      <c r="F117" s="590" t="s">
        <v>8686</v>
      </c>
    </row>
    <row r="118" spans="1:6" x14ac:dyDescent="0.2">
      <c r="A118" s="587" t="s">
        <v>8798</v>
      </c>
      <c r="B118" s="590" t="s">
        <v>8799</v>
      </c>
      <c r="C118" s="589">
        <v>582319.82999999996</v>
      </c>
      <c r="D118" s="589">
        <v>582319.82999999996</v>
      </c>
      <c r="E118" s="633">
        <v>0</v>
      </c>
      <c r="F118" s="590" t="s">
        <v>8686</v>
      </c>
    </row>
    <row r="119" spans="1:6" x14ac:dyDescent="0.2">
      <c r="A119" s="587" t="s">
        <v>8800</v>
      </c>
      <c r="B119" s="590" t="s">
        <v>8801</v>
      </c>
      <c r="C119" s="589">
        <v>545819.82999999996</v>
      </c>
      <c r="D119" s="589">
        <v>545819.82999999996</v>
      </c>
      <c r="E119" s="633">
        <v>0</v>
      </c>
      <c r="F119" s="590" t="s">
        <v>8686</v>
      </c>
    </row>
    <row r="120" spans="1:6" x14ac:dyDescent="0.2">
      <c r="A120" s="587" t="s">
        <v>8802</v>
      </c>
      <c r="B120" s="590" t="s">
        <v>8801</v>
      </c>
      <c r="C120" s="589">
        <v>36500</v>
      </c>
      <c r="D120" s="589">
        <v>36500</v>
      </c>
      <c r="E120" s="633">
        <v>0</v>
      </c>
      <c r="F120" s="590" t="s">
        <v>8686</v>
      </c>
    </row>
    <row r="121" spans="1:6" x14ac:dyDescent="0.2">
      <c r="A121" s="587" t="s">
        <v>8803</v>
      </c>
      <c r="B121" s="590" t="s">
        <v>8804</v>
      </c>
      <c r="C121" s="589">
        <v>133600</v>
      </c>
      <c r="D121" s="589">
        <v>133600</v>
      </c>
      <c r="E121" s="633">
        <v>0</v>
      </c>
      <c r="F121" s="590" t="s">
        <v>8686</v>
      </c>
    </row>
    <row r="122" spans="1:6" x14ac:dyDescent="0.2">
      <c r="A122" s="587" t="s">
        <v>8805</v>
      </c>
      <c r="B122" s="590" t="s">
        <v>8806</v>
      </c>
      <c r="C122" s="589">
        <v>133600</v>
      </c>
      <c r="D122" s="589">
        <v>133600</v>
      </c>
      <c r="E122" s="633">
        <v>0</v>
      </c>
      <c r="F122" s="590" t="s">
        <v>8686</v>
      </c>
    </row>
    <row r="123" spans="1:6" x14ac:dyDescent="0.2">
      <c r="A123" s="587" t="s">
        <v>8807</v>
      </c>
      <c r="B123" s="590" t="s">
        <v>8808</v>
      </c>
      <c r="C123" s="589">
        <v>133600</v>
      </c>
      <c r="D123" s="589">
        <v>133600</v>
      </c>
      <c r="E123" s="633">
        <v>0</v>
      </c>
      <c r="F123" s="590" t="s">
        <v>8686</v>
      </c>
    </row>
    <row r="124" spans="1:6" x14ac:dyDescent="0.2">
      <c r="A124" s="587" t="s">
        <v>8809</v>
      </c>
      <c r="B124" s="590" t="s">
        <v>8810</v>
      </c>
      <c r="C124" s="589">
        <v>892757.82</v>
      </c>
      <c r="D124" s="589">
        <v>901107.82</v>
      </c>
      <c r="E124" s="633">
        <v>8350</v>
      </c>
      <c r="F124" s="590" t="s">
        <v>8686</v>
      </c>
    </row>
    <row r="125" spans="1:6" x14ac:dyDescent="0.2">
      <c r="A125" s="587" t="s">
        <v>8811</v>
      </c>
      <c r="B125" s="590" t="s">
        <v>8810</v>
      </c>
      <c r="C125" s="589">
        <v>892757.82</v>
      </c>
      <c r="D125" s="589">
        <v>901107.82</v>
      </c>
      <c r="E125" s="633">
        <v>8350</v>
      </c>
      <c r="F125" s="590" t="s">
        <v>8686</v>
      </c>
    </row>
    <row r="126" spans="1:6" x14ac:dyDescent="0.2">
      <c r="A126" s="587" t="s">
        <v>8812</v>
      </c>
      <c r="B126" s="590" t="s">
        <v>8813</v>
      </c>
      <c r="C126" s="589">
        <v>11000</v>
      </c>
      <c r="D126" s="589">
        <v>11000</v>
      </c>
      <c r="E126" s="633">
        <v>0</v>
      </c>
      <c r="F126" s="590" t="s">
        <v>8686</v>
      </c>
    </row>
    <row r="127" spans="1:6" x14ac:dyDescent="0.2">
      <c r="A127" s="587" t="s">
        <v>8814</v>
      </c>
      <c r="B127" s="590" t="s">
        <v>8815</v>
      </c>
      <c r="C127" s="589">
        <v>0</v>
      </c>
      <c r="D127" s="589">
        <v>8350</v>
      </c>
      <c r="E127" s="633">
        <v>8350</v>
      </c>
      <c r="F127" s="590" t="s">
        <v>8686</v>
      </c>
    </row>
    <row r="128" spans="1:6" x14ac:dyDescent="0.2">
      <c r="A128" s="587" t="s">
        <v>8816</v>
      </c>
      <c r="B128" s="590" t="s">
        <v>7988</v>
      </c>
      <c r="C128" s="589">
        <v>173097.2</v>
      </c>
      <c r="D128" s="589">
        <v>173097.2</v>
      </c>
      <c r="E128" s="633">
        <v>0</v>
      </c>
      <c r="F128" s="590" t="s">
        <v>8686</v>
      </c>
    </row>
    <row r="129" spans="1:6" x14ac:dyDescent="0.2">
      <c r="A129" s="587" t="s">
        <v>8817</v>
      </c>
      <c r="B129" s="590" t="s">
        <v>8818</v>
      </c>
      <c r="C129" s="589">
        <v>1800</v>
      </c>
      <c r="D129" s="589">
        <v>1800</v>
      </c>
      <c r="E129" s="633">
        <v>0</v>
      </c>
      <c r="F129" s="590" t="s">
        <v>8686</v>
      </c>
    </row>
    <row r="130" spans="1:6" x14ac:dyDescent="0.2">
      <c r="A130" s="587" t="s">
        <v>8819</v>
      </c>
      <c r="B130" s="590" t="s">
        <v>8815</v>
      </c>
      <c r="C130" s="589">
        <v>179320.77</v>
      </c>
      <c r="D130" s="589">
        <v>179320.77</v>
      </c>
      <c r="E130" s="633">
        <v>0</v>
      </c>
      <c r="F130" s="590" t="s">
        <v>8686</v>
      </c>
    </row>
    <row r="131" spans="1:6" x14ac:dyDescent="0.2">
      <c r="A131" s="587" t="s">
        <v>8820</v>
      </c>
      <c r="B131" s="590" t="s">
        <v>8818</v>
      </c>
      <c r="C131" s="589">
        <v>69000</v>
      </c>
      <c r="D131" s="589">
        <v>69000</v>
      </c>
      <c r="E131" s="633">
        <v>0</v>
      </c>
      <c r="F131" s="590" t="s">
        <v>8686</v>
      </c>
    </row>
    <row r="132" spans="1:6" x14ac:dyDescent="0.2">
      <c r="A132" s="587" t="s">
        <v>8821</v>
      </c>
      <c r="B132" s="590" t="s">
        <v>8818</v>
      </c>
      <c r="C132" s="589">
        <v>13491.78</v>
      </c>
      <c r="D132" s="589">
        <v>13491.78</v>
      </c>
      <c r="E132" s="633">
        <v>0</v>
      </c>
      <c r="F132" s="590" t="s">
        <v>8686</v>
      </c>
    </row>
    <row r="133" spans="1:6" x14ac:dyDescent="0.2">
      <c r="A133" s="587" t="s">
        <v>8822</v>
      </c>
      <c r="B133" s="590" t="s">
        <v>8818</v>
      </c>
      <c r="C133" s="589">
        <v>2678.26</v>
      </c>
      <c r="D133" s="589">
        <v>2678.26</v>
      </c>
      <c r="E133" s="633">
        <v>0</v>
      </c>
      <c r="F133" s="590" t="s">
        <v>8686</v>
      </c>
    </row>
    <row r="134" spans="1:6" x14ac:dyDescent="0.2">
      <c r="A134" s="587" t="s">
        <v>8823</v>
      </c>
      <c r="B134" s="590" t="s">
        <v>8824</v>
      </c>
      <c r="C134" s="589">
        <v>9853.7800000000007</v>
      </c>
      <c r="D134" s="589">
        <v>9853.7800000000007</v>
      </c>
      <c r="E134" s="633">
        <v>0</v>
      </c>
      <c r="F134" s="590" t="s">
        <v>8686</v>
      </c>
    </row>
    <row r="135" spans="1:6" x14ac:dyDescent="0.2">
      <c r="A135" s="587" t="s">
        <v>8825</v>
      </c>
      <c r="B135" s="590" t="s">
        <v>8818</v>
      </c>
      <c r="C135" s="589">
        <v>52897.26</v>
      </c>
      <c r="D135" s="589">
        <v>52897.26</v>
      </c>
      <c r="E135" s="633">
        <v>0</v>
      </c>
      <c r="F135" s="590" t="s">
        <v>8686</v>
      </c>
    </row>
    <row r="136" spans="1:6" x14ac:dyDescent="0.2">
      <c r="A136" s="587" t="s">
        <v>8826</v>
      </c>
      <c r="B136" s="590" t="s">
        <v>7988</v>
      </c>
      <c r="C136" s="589">
        <v>377799.77</v>
      </c>
      <c r="D136" s="589">
        <v>377799.77</v>
      </c>
      <c r="E136" s="633">
        <v>0</v>
      </c>
      <c r="F136" s="590" t="s">
        <v>8686</v>
      </c>
    </row>
    <row r="137" spans="1:6" x14ac:dyDescent="0.2">
      <c r="A137" s="587" t="s">
        <v>8827</v>
      </c>
      <c r="B137" s="590" t="s">
        <v>8818</v>
      </c>
      <c r="C137" s="589">
        <v>1819</v>
      </c>
      <c r="D137" s="589">
        <v>1819</v>
      </c>
      <c r="E137" s="633">
        <v>0</v>
      </c>
      <c r="F137" s="590" t="s">
        <v>8686</v>
      </c>
    </row>
    <row r="138" spans="1:6" x14ac:dyDescent="0.2">
      <c r="A138" s="587" t="s">
        <v>8828</v>
      </c>
      <c r="B138" s="590" t="s">
        <v>8829</v>
      </c>
      <c r="C138" s="589">
        <v>2128878.5099999998</v>
      </c>
      <c r="D138" s="589">
        <v>2128878.5099999998</v>
      </c>
      <c r="E138" s="633">
        <v>0</v>
      </c>
      <c r="F138" s="590" t="s">
        <v>8686</v>
      </c>
    </row>
    <row r="139" spans="1:6" x14ac:dyDescent="0.2">
      <c r="A139" s="587" t="s">
        <v>8830</v>
      </c>
      <c r="B139" s="590" t="s">
        <v>8831</v>
      </c>
      <c r="C139" s="589">
        <v>45052.36</v>
      </c>
      <c r="D139" s="589">
        <v>45052.36</v>
      </c>
      <c r="E139" s="633">
        <v>0</v>
      </c>
      <c r="F139" s="590" t="s">
        <v>8686</v>
      </c>
    </row>
    <row r="140" spans="1:6" x14ac:dyDescent="0.2">
      <c r="A140" s="587" t="s">
        <v>8832</v>
      </c>
      <c r="B140" s="590" t="s">
        <v>8831</v>
      </c>
      <c r="C140" s="589">
        <v>4300</v>
      </c>
      <c r="D140" s="589">
        <v>4300</v>
      </c>
      <c r="E140" s="633">
        <v>0</v>
      </c>
      <c r="F140" s="590" t="s">
        <v>8686</v>
      </c>
    </row>
    <row r="141" spans="1:6" x14ac:dyDescent="0.2">
      <c r="A141" s="587" t="s">
        <v>8833</v>
      </c>
      <c r="B141" s="590" t="s">
        <v>8831</v>
      </c>
      <c r="C141" s="589">
        <v>16574.599999999999</v>
      </c>
      <c r="D141" s="589">
        <v>16574.599999999999</v>
      </c>
      <c r="E141" s="633">
        <v>0</v>
      </c>
      <c r="F141" s="590" t="s">
        <v>8686</v>
      </c>
    </row>
    <row r="142" spans="1:6" x14ac:dyDescent="0.2">
      <c r="A142" s="587" t="s">
        <v>8834</v>
      </c>
      <c r="B142" s="590" t="s">
        <v>8831</v>
      </c>
      <c r="C142" s="589">
        <v>12325.62</v>
      </c>
      <c r="D142" s="589">
        <v>12325.62</v>
      </c>
      <c r="E142" s="633">
        <v>0</v>
      </c>
      <c r="F142" s="590" t="s">
        <v>8686</v>
      </c>
    </row>
    <row r="143" spans="1:6" x14ac:dyDescent="0.2">
      <c r="A143" s="587" t="s">
        <v>8835</v>
      </c>
      <c r="B143" s="590" t="s">
        <v>8831</v>
      </c>
      <c r="C143" s="589">
        <v>4999.1400000000003</v>
      </c>
      <c r="D143" s="589">
        <v>4999.1400000000003</v>
      </c>
      <c r="E143" s="633">
        <v>0</v>
      </c>
      <c r="F143" s="590" t="s">
        <v>8686</v>
      </c>
    </row>
    <row r="144" spans="1:6" x14ac:dyDescent="0.2">
      <c r="A144" s="587" t="s">
        <v>8836</v>
      </c>
      <c r="B144" s="590" t="s">
        <v>8831</v>
      </c>
      <c r="C144" s="589">
        <v>6853</v>
      </c>
      <c r="D144" s="589">
        <v>6853</v>
      </c>
      <c r="E144" s="633">
        <v>0</v>
      </c>
      <c r="F144" s="590" t="s">
        <v>8686</v>
      </c>
    </row>
    <row r="145" spans="1:6" x14ac:dyDescent="0.2">
      <c r="A145" s="587" t="s">
        <v>8837</v>
      </c>
      <c r="B145" s="590" t="s">
        <v>8838</v>
      </c>
      <c r="C145" s="589">
        <v>2083826.15</v>
      </c>
      <c r="D145" s="589">
        <v>2083826.15</v>
      </c>
      <c r="E145" s="633">
        <v>0</v>
      </c>
      <c r="F145" s="590" t="s">
        <v>8686</v>
      </c>
    </row>
    <row r="146" spans="1:6" x14ac:dyDescent="0.2">
      <c r="A146" s="587" t="s">
        <v>8839</v>
      </c>
      <c r="B146" s="590" t="s">
        <v>8838</v>
      </c>
      <c r="C146" s="589">
        <v>38802.25</v>
      </c>
      <c r="D146" s="589">
        <v>38802.25</v>
      </c>
      <c r="E146" s="633">
        <v>0</v>
      </c>
      <c r="F146" s="590" t="s">
        <v>8686</v>
      </c>
    </row>
    <row r="147" spans="1:6" x14ac:dyDescent="0.2">
      <c r="A147" s="587" t="s">
        <v>8840</v>
      </c>
      <c r="B147" s="590" t="s">
        <v>8841</v>
      </c>
      <c r="C147" s="589">
        <v>5700</v>
      </c>
      <c r="D147" s="589">
        <v>5700</v>
      </c>
      <c r="E147" s="633">
        <v>0</v>
      </c>
      <c r="F147" s="590" t="s">
        <v>8686</v>
      </c>
    </row>
    <row r="148" spans="1:6" x14ac:dyDescent="0.2">
      <c r="A148" s="587" t="s">
        <v>8842</v>
      </c>
      <c r="B148" s="590" t="s">
        <v>8838</v>
      </c>
      <c r="C148" s="589">
        <v>2039323.9</v>
      </c>
      <c r="D148" s="589">
        <v>2039323.9</v>
      </c>
      <c r="E148" s="633">
        <v>0</v>
      </c>
      <c r="F148" s="590" t="s">
        <v>8686</v>
      </c>
    </row>
    <row r="149" spans="1:6" x14ac:dyDescent="0.2">
      <c r="A149" s="587" t="s">
        <v>8843</v>
      </c>
      <c r="B149" s="590" t="s">
        <v>8844</v>
      </c>
      <c r="C149" s="589">
        <v>2224748.33</v>
      </c>
      <c r="D149" s="589">
        <v>2279467.2999999998</v>
      </c>
      <c r="E149" s="633">
        <v>54718.969999999739</v>
      </c>
      <c r="F149" s="590" t="s">
        <v>8686</v>
      </c>
    </row>
    <row r="150" spans="1:6" x14ac:dyDescent="0.2">
      <c r="A150" s="587" t="s">
        <v>8845</v>
      </c>
      <c r="B150" s="590" t="s">
        <v>8844</v>
      </c>
      <c r="C150" s="589">
        <v>2224748.33</v>
      </c>
      <c r="D150" s="589">
        <v>2279467.2999999998</v>
      </c>
      <c r="E150" s="633">
        <v>54718.969999999739</v>
      </c>
      <c r="F150" s="590" t="s">
        <v>8686</v>
      </c>
    </row>
    <row r="151" spans="1:6" x14ac:dyDescent="0.2">
      <c r="A151" s="587" t="s">
        <v>8846</v>
      </c>
      <c r="B151" s="590" t="s">
        <v>8844</v>
      </c>
      <c r="C151" s="589">
        <v>2178087.11</v>
      </c>
      <c r="D151" s="589">
        <v>2232806.08</v>
      </c>
      <c r="E151" s="633">
        <v>54718.970000000205</v>
      </c>
      <c r="F151" s="590" t="s">
        <v>8686</v>
      </c>
    </row>
    <row r="152" spans="1:6" x14ac:dyDescent="0.2">
      <c r="A152" s="587" t="s">
        <v>8847</v>
      </c>
      <c r="B152" s="590" t="s">
        <v>8844</v>
      </c>
      <c r="C152" s="589">
        <v>46661.22</v>
      </c>
      <c r="D152" s="589">
        <v>46661.22</v>
      </c>
      <c r="E152" s="633">
        <v>0</v>
      </c>
      <c r="F152" s="590" t="s">
        <v>8686</v>
      </c>
    </row>
    <row r="153" spans="1:6" x14ac:dyDescent="0.2">
      <c r="A153" s="587" t="s">
        <v>8848</v>
      </c>
      <c r="B153" s="590" t="s">
        <v>7458</v>
      </c>
      <c r="C153" s="589">
        <v>1286583.8999999999</v>
      </c>
      <c r="D153" s="589">
        <v>1286583.8999999999</v>
      </c>
      <c r="E153" s="633">
        <v>0</v>
      </c>
      <c r="F153" s="590" t="s">
        <v>8686</v>
      </c>
    </row>
    <row r="154" spans="1:6" x14ac:dyDescent="0.2">
      <c r="A154" s="587" t="s">
        <v>8849</v>
      </c>
      <c r="B154" s="590" t="s">
        <v>7458</v>
      </c>
      <c r="C154" s="589">
        <v>1223483.8999999999</v>
      </c>
      <c r="D154" s="589">
        <v>1223483.8999999999</v>
      </c>
      <c r="E154" s="633">
        <v>0</v>
      </c>
      <c r="F154" s="590" t="s">
        <v>8686</v>
      </c>
    </row>
    <row r="155" spans="1:6" x14ac:dyDescent="0.2">
      <c r="A155" s="587" t="s">
        <v>8850</v>
      </c>
      <c r="B155" s="590" t="s">
        <v>8851</v>
      </c>
      <c r="C155" s="589">
        <v>1223483.8999999999</v>
      </c>
      <c r="D155" s="589">
        <v>1223483.8999999999</v>
      </c>
      <c r="E155" s="633">
        <v>0</v>
      </c>
      <c r="F155" s="590" t="s">
        <v>8686</v>
      </c>
    </row>
    <row r="156" spans="1:6" x14ac:dyDescent="0.2">
      <c r="A156" s="587" t="s">
        <v>8852</v>
      </c>
      <c r="B156" s="590" t="s">
        <v>8851</v>
      </c>
      <c r="C156" s="589">
        <v>880452.98</v>
      </c>
      <c r="D156" s="589">
        <v>880452.98</v>
      </c>
      <c r="E156" s="633">
        <v>0</v>
      </c>
      <c r="F156" s="590" t="s">
        <v>8686</v>
      </c>
    </row>
    <row r="157" spans="1:6" x14ac:dyDescent="0.2">
      <c r="A157" s="587" t="s">
        <v>8853</v>
      </c>
      <c r="B157" s="590" t="s">
        <v>8851</v>
      </c>
      <c r="C157" s="589">
        <v>343030.92</v>
      </c>
      <c r="D157" s="589">
        <v>343030.92</v>
      </c>
      <c r="E157" s="633">
        <v>0</v>
      </c>
      <c r="F157" s="590" t="s">
        <v>8686</v>
      </c>
    </row>
    <row r="158" spans="1:6" x14ac:dyDescent="0.2">
      <c r="A158" s="587" t="s">
        <v>8854</v>
      </c>
      <c r="B158" s="590" t="s">
        <v>8855</v>
      </c>
      <c r="C158" s="589">
        <v>63100</v>
      </c>
      <c r="D158" s="589">
        <v>63100</v>
      </c>
      <c r="E158" s="633">
        <v>0</v>
      </c>
      <c r="F158" s="590" t="s">
        <v>8686</v>
      </c>
    </row>
    <row r="159" spans="1:6" x14ac:dyDescent="0.2">
      <c r="A159" s="587" t="s">
        <v>8856</v>
      </c>
      <c r="B159" s="590" t="s">
        <v>7458</v>
      </c>
      <c r="C159" s="589">
        <v>45500</v>
      </c>
      <c r="D159" s="589">
        <v>45500</v>
      </c>
      <c r="E159" s="633">
        <v>0</v>
      </c>
      <c r="F159" s="590" t="s">
        <v>8686</v>
      </c>
    </row>
    <row r="160" spans="1:6" x14ac:dyDescent="0.2">
      <c r="A160" s="587" t="s">
        <v>8857</v>
      </c>
      <c r="B160" s="590" t="s">
        <v>7458</v>
      </c>
      <c r="C160" s="589">
        <v>7000</v>
      </c>
      <c r="D160" s="589">
        <v>7000</v>
      </c>
      <c r="E160" s="633">
        <v>0</v>
      </c>
      <c r="F160" s="590" t="s">
        <v>8686</v>
      </c>
    </row>
    <row r="161" spans="1:8" x14ac:dyDescent="0.2">
      <c r="A161" s="587" t="s">
        <v>8858</v>
      </c>
      <c r="B161" s="590" t="s">
        <v>7458</v>
      </c>
      <c r="C161" s="589">
        <v>10600</v>
      </c>
      <c r="D161" s="589">
        <v>10600</v>
      </c>
      <c r="E161" s="633">
        <v>0</v>
      </c>
      <c r="F161" s="590" t="s">
        <v>8686</v>
      </c>
    </row>
    <row r="162" spans="1:8" x14ac:dyDescent="0.2">
      <c r="A162" s="592"/>
      <c r="B162" s="592" t="s">
        <v>345</v>
      </c>
      <c r="C162" s="591">
        <f>+C27+C83+C98+C102+C113+C116</f>
        <v>12278387.879999999</v>
      </c>
      <c r="D162" s="591">
        <f t="shared" ref="D162" si="0">+D27+D83+D98+D102+D113+D116</f>
        <v>12431343.789999999</v>
      </c>
      <c r="E162" s="591">
        <f>+D162-C162</f>
        <v>152955.91000000015</v>
      </c>
      <c r="F162" s="591"/>
    </row>
    <row r="163" spans="1:8" s="582" customFormat="1" x14ac:dyDescent="0.2">
      <c r="A163" s="634"/>
      <c r="B163" s="634"/>
      <c r="C163" s="635"/>
      <c r="D163" s="635"/>
      <c r="E163" s="636"/>
      <c r="F163" s="635"/>
    </row>
    <row r="164" spans="1:8" s="582" customFormat="1" x14ac:dyDescent="0.2">
      <c r="A164" s="634"/>
      <c r="B164" s="634"/>
      <c r="C164" s="635"/>
      <c r="D164" s="635"/>
      <c r="E164" s="636"/>
      <c r="F164" s="635"/>
    </row>
    <row r="165" spans="1:8" s="582" customFormat="1" ht="11.25" customHeight="1" x14ac:dyDescent="0.2">
      <c r="A165" s="527" t="s">
        <v>344</v>
      </c>
      <c r="B165" s="527"/>
      <c r="C165" s="622"/>
      <c r="D165" s="622"/>
      <c r="E165" s="623"/>
      <c r="G165" s="89" t="s">
        <v>302</v>
      </c>
    </row>
    <row r="166" spans="1:8" s="582" customFormat="1" x14ac:dyDescent="0.2">
      <c r="A166" s="603"/>
      <c r="B166" s="603"/>
      <c r="C166" s="545"/>
      <c r="D166" s="565"/>
      <c r="E166" s="621"/>
      <c r="F166" s="567"/>
    </row>
    <row r="167" spans="1:8" s="582" customFormat="1" ht="27.9" customHeight="1" x14ac:dyDescent="0.2">
      <c r="A167" s="532" t="s">
        <v>102</v>
      </c>
      <c r="B167" s="573" t="s">
        <v>101</v>
      </c>
      <c r="C167" s="628" t="s">
        <v>301</v>
      </c>
      <c r="D167" s="628" t="s">
        <v>300</v>
      </c>
      <c r="E167" s="629" t="s">
        <v>299</v>
      </c>
      <c r="F167" s="119" t="s">
        <v>298</v>
      </c>
      <c r="G167" s="119" t="s">
        <v>297</v>
      </c>
      <c r="H167" s="119" t="s">
        <v>296</v>
      </c>
    </row>
    <row r="168" spans="1:8" s="582" customFormat="1" x14ac:dyDescent="0.2">
      <c r="A168" s="587" t="s">
        <v>8859</v>
      </c>
      <c r="B168" s="590" t="s">
        <v>8860</v>
      </c>
      <c r="C168" s="588">
        <v>85264044.769999996</v>
      </c>
      <c r="D168" s="589">
        <v>95493116.489999995</v>
      </c>
      <c r="E168" s="633">
        <f>+D168-C168</f>
        <v>10229071.719999999</v>
      </c>
      <c r="F168" s="590" t="s">
        <v>8686</v>
      </c>
      <c r="G168" s="590"/>
      <c r="H168" s="590"/>
    </row>
    <row r="169" spans="1:8" s="582" customFormat="1" x14ac:dyDescent="0.2">
      <c r="A169" s="587" t="s">
        <v>8861</v>
      </c>
      <c r="B169" s="590" t="s">
        <v>6844</v>
      </c>
      <c r="C169" s="588">
        <v>85264044.769999996</v>
      </c>
      <c r="D169" s="589">
        <v>95493116.489999995</v>
      </c>
      <c r="E169" s="633">
        <f>+D169-C169</f>
        <v>10229071.719999999</v>
      </c>
      <c r="F169" s="590" t="s">
        <v>8686</v>
      </c>
      <c r="G169" s="590"/>
      <c r="H169" s="590"/>
    </row>
    <row r="170" spans="1:8" s="582" customFormat="1" x14ac:dyDescent="0.2">
      <c r="A170" s="592"/>
      <c r="B170" s="592" t="s">
        <v>339</v>
      </c>
      <c r="C170" s="591">
        <f>+C169</f>
        <v>85264044.769999996</v>
      </c>
      <c r="D170" s="591">
        <f>+D169</f>
        <v>95493116.489999995</v>
      </c>
      <c r="E170" s="591">
        <f>+E169</f>
        <v>10229071.719999999</v>
      </c>
      <c r="F170" s="591"/>
      <c r="G170" s="591"/>
      <c r="H170" s="591"/>
    </row>
    <row r="171" spans="1:8" s="582" customFormat="1" x14ac:dyDescent="0.2">
      <c r="A171" s="637"/>
      <c r="B171" s="637"/>
      <c r="C171" s="638"/>
      <c r="D171" s="638"/>
      <c r="E171" s="639"/>
      <c r="F171" s="635"/>
    </row>
    <row r="173" spans="1:8" x14ac:dyDescent="0.2">
      <c r="A173" s="527" t="s">
        <v>338</v>
      </c>
      <c r="B173" s="527"/>
      <c r="C173" s="622"/>
      <c r="D173" s="622"/>
      <c r="E173" s="623"/>
      <c r="G173" s="89" t="s">
        <v>302</v>
      </c>
    </row>
    <row r="174" spans="1:8" x14ac:dyDescent="0.2">
      <c r="A174" s="603"/>
      <c r="B174" s="603"/>
      <c r="C174" s="545"/>
      <c r="H174" s="565"/>
    </row>
    <row r="175" spans="1:8" ht="27.9" customHeight="1" x14ac:dyDescent="0.2">
      <c r="A175" s="532" t="s">
        <v>102</v>
      </c>
      <c r="B175" s="573" t="s">
        <v>101</v>
      </c>
      <c r="C175" s="628" t="s">
        <v>301</v>
      </c>
      <c r="D175" s="628" t="s">
        <v>300</v>
      </c>
      <c r="E175" s="629" t="s">
        <v>299</v>
      </c>
      <c r="F175" s="119" t="s">
        <v>298</v>
      </c>
      <c r="G175" s="119" t="s">
        <v>297</v>
      </c>
      <c r="H175" s="119" t="s">
        <v>296</v>
      </c>
    </row>
    <row r="176" spans="1:8" x14ac:dyDescent="0.2">
      <c r="A176" s="587"/>
      <c r="B176" s="1225" t="s">
        <v>13593</v>
      </c>
      <c r="C176" s="588"/>
      <c r="D176" s="589"/>
      <c r="E176" s="633"/>
      <c r="F176" s="590"/>
      <c r="G176" s="590"/>
      <c r="H176" s="590"/>
    </row>
    <row r="177" spans="1:8" x14ac:dyDescent="0.2">
      <c r="A177" s="592"/>
      <c r="B177" s="592" t="s">
        <v>337</v>
      </c>
      <c r="C177" s="591">
        <f>SUM(C176:C176)</f>
        <v>0</v>
      </c>
      <c r="D177" s="591">
        <f>SUM(D176:D176)</f>
        <v>0</v>
      </c>
      <c r="E177" s="631">
        <f>SUM(E176:E176)</f>
        <v>0</v>
      </c>
      <c r="F177" s="591"/>
      <c r="G177" s="591"/>
      <c r="H177" s="591"/>
    </row>
    <row r="180" spans="1:8" x14ac:dyDescent="0.2">
      <c r="A180" s="527" t="s">
        <v>336</v>
      </c>
      <c r="B180" s="527"/>
      <c r="C180" s="622"/>
      <c r="D180" s="622"/>
      <c r="E180" s="623"/>
      <c r="G180" s="89" t="s">
        <v>302</v>
      </c>
    </row>
    <row r="181" spans="1:8" x14ac:dyDescent="0.2">
      <c r="A181" s="603"/>
      <c r="B181" s="603"/>
      <c r="C181" s="545"/>
    </row>
    <row r="182" spans="1:8" ht="27.9" customHeight="1" x14ac:dyDescent="0.2">
      <c r="A182" s="532" t="s">
        <v>102</v>
      </c>
      <c r="B182" s="573" t="s">
        <v>101</v>
      </c>
      <c r="C182" s="628" t="s">
        <v>301</v>
      </c>
      <c r="D182" s="628" t="s">
        <v>300</v>
      </c>
      <c r="E182" s="629" t="s">
        <v>299</v>
      </c>
      <c r="F182" s="119" t="s">
        <v>298</v>
      </c>
      <c r="G182" s="119" t="s">
        <v>297</v>
      </c>
      <c r="H182" s="119" t="s">
        <v>296</v>
      </c>
    </row>
    <row r="183" spans="1:8" x14ac:dyDescent="0.2">
      <c r="A183" s="587" t="s">
        <v>8862</v>
      </c>
      <c r="B183" s="590" t="s">
        <v>8863</v>
      </c>
      <c r="C183" s="588">
        <v>8764036.0999999996</v>
      </c>
      <c r="D183" s="588">
        <v>9417039.4900000002</v>
      </c>
      <c r="E183" s="633">
        <f>+D183-C183</f>
        <v>653003.3900000006</v>
      </c>
      <c r="F183" s="590" t="s">
        <v>8686</v>
      </c>
      <c r="G183" s="590"/>
      <c r="H183" s="590"/>
    </row>
    <row r="184" spans="1:8" x14ac:dyDescent="0.2">
      <c r="A184" s="587" t="s">
        <v>8864</v>
      </c>
      <c r="B184" s="590" t="s">
        <v>8863</v>
      </c>
      <c r="C184" s="588">
        <v>8764036.0999999996</v>
      </c>
      <c r="D184" s="588">
        <v>9417039.4900000002</v>
      </c>
      <c r="E184" s="633">
        <f>+D184-C184</f>
        <v>653003.3900000006</v>
      </c>
      <c r="F184" s="590" t="s">
        <v>8686</v>
      </c>
      <c r="G184" s="590"/>
      <c r="H184" s="590"/>
    </row>
    <row r="185" spans="1:8" x14ac:dyDescent="0.2">
      <c r="A185" s="592"/>
      <c r="B185" s="592" t="s">
        <v>304</v>
      </c>
      <c r="C185" s="591">
        <f>+C184</f>
        <v>8764036.0999999996</v>
      </c>
      <c r="D185" s="591">
        <f>+D184</f>
        <v>9417039.4900000002</v>
      </c>
      <c r="E185" s="591">
        <f>+E184</f>
        <v>653003.3900000006</v>
      </c>
      <c r="F185" s="591"/>
      <c r="G185" s="591"/>
      <c r="H185" s="591"/>
    </row>
    <row r="188" spans="1:8" x14ac:dyDescent="0.2">
      <c r="A188" s="527" t="s">
        <v>303</v>
      </c>
      <c r="B188" s="527"/>
      <c r="C188" s="622"/>
      <c r="D188" s="622"/>
      <c r="E188" s="623"/>
      <c r="G188" s="89" t="s">
        <v>302</v>
      </c>
    </row>
    <row r="189" spans="1:8" x14ac:dyDescent="0.2">
      <c r="A189" s="603"/>
      <c r="B189" s="603"/>
      <c r="C189" s="545"/>
    </row>
    <row r="190" spans="1:8" ht="27.9" customHeight="1" x14ac:dyDescent="0.2">
      <c r="A190" s="532" t="s">
        <v>102</v>
      </c>
      <c r="B190" s="573" t="s">
        <v>101</v>
      </c>
      <c r="C190" s="628" t="s">
        <v>301</v>
      </c>
      <c r="D190" s="628" t="s">
        <v>300</v>
      </c>
      <c r="E190" s="629" t="s">
        <v>299</v>
      </c>
      <c r="F190" s="119" t="s">
        <v>298</v>
      </c>
      <c r="G190" s="119" t="s">
        <v>297</v>
      </c>
      <c r="H190" s="119" t="s">
        <v>296</v>
      </c>
    </row>
    <row r="191" spans="1:8" x14ac:dyDescent="0.2">
      <c r="A191" s="587"/>
      <c r="B191" s="1225" t="s">
        <v>13593</v>
      </c>
      <c r="C191" s="588"/>
      <c r="D191" s="589"/>
      <c r="E191" s="633"/>
      <c r="F191" s="590"/>
      <c r="G191" s="590"/>
      <c r="H191" s="590"/>
    </row>
    <row r="192" spans="1:8" x14ac:dyDescent="0.2">
      <c r="A192" s="592"/>
      <c r="B192" s="592" t="s">
        <v>295</v>
      </c>
      <c r="C192" s="591">
        <f>SUM(C191:C191)</f>
        <v>0</v>
      </c>
      <c r="D192" s="591">
        <f>SUM(D191:D191)</f>
        <v>0</v>
      </c>
      <c r="E192" s="631">
        <f>SUM(E191:E191)</f>
        <v>0</v>
      </c>
      <c r="F192" s="591"/>
      <c r="G192" s="591"/>
      <c r="H192" s="591"/>
    </row>
  </sheetData>
  <dataValidations count="8">
    <dataValidation allowBlank="1" showInputMessage="1" showErrorMessage="1" prompt="Criterio para la aplicación de depreciación: anual, mensual, trimestral, etc." sqref="F7 F25 F190 F175 F182 F167"/>
    <dataValidation allowBlank="1" showInputMessage="1" showErrorMessage="1" prompt="Diferencia entre el saldo final y el inicial presentados." sqref="E7 E25 E167 E175 E182 E190"/>
    <dataValidation allowBlank="1" showInputMessage="1" showErrorMessage="1" prompt="Corresponde al nombre o descripción de la cuenta de acuerdo al Plan de Cuentas emitido por el CONAC." sqref="B7 B25 B167 B175 B182 B190"/>
    <dataValidation allowBlank="1" showInputMessage="1" showErrorMessage="1" prompt="Indicar el método de depreciación." sqref="G167 G175 G182 G190"/>
    <dataValidation allowBlank="1" showInputMessage="1" showErrorMessage="1" prompt="Indicar la tasa de aplicación." sqref="H167 H175 H182 H190"/>
    <dataValidation allowBlank="1" showInputMessage="1" showErrorMessage="1" prompt="Corresponde al número de la cuenta de acuerdo al Plan de Cuentas emitido por el CONAC (DOF 23/12/2015)." sqref="A7 A25 A167 A175 A182 A190"/>
    <dataValidation allowBlank="1" showInputMessage="1" showErrorMessage="1" prompt="Saldo al 31 de diciembre del año anterior del ejercio que se presenta." sqref="C7 C25 C167 C175 C182 C190"/>
    <dataValidation allowBlank="1" showInputMessage="1" showErrorMessage="1" prompt="Importe final del periodo que corresponde la información financiera trimestral que se presenta." sqref="D7 D25 D167 D175 D182 D190"/>
  </dataValidations>
  <pageMargins left="0.7" right="0.7" top="0.75" bottom="0.75" header="0.3" footer="0.3"/>
  <pageSetup scale="54"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pageSetUpPr fitToPage="1"/>
  </sheetPr>
  <dimension ref="A1:F59"/>
  <sheetViews>
    <sheetView topLeftCell="A37" zoomScaleNormal="100" zoomScaleSheetLayoutView="100" workbookViewId="0">
      <selection activeCell="A43" sqref="A43"/>
    </sheetView>
  </sheetViews>
  <sheetFormatPr baseColWidth="10" defaultColWidth="11.44140625" defaultRowHeight="10.199999999999999" x14ac:dyDescent="0.2"/>
  <cols>
    <col min="1" max="1" width="35.33203125" style="567" customWidth="1"/>
    <col min="2" max="2" width="50.6640625" style="567" customWidth="1"/>
    <col min="3" max="5" width="17.6640625" style="565" customWidth="1"/>
    <col min="6" max="6" width="73.33203125" style="567" customWidth="1"/>
    <col min="7" max="16384" width="11.44140625" style="567"/>
  </cols>
  <sheetData>
    <row r="1" spans="1:6" ht="11.25" customHeight="1" x14ac:dyDescent="0.2">
      <c r="A1" s="564" t="s">
        <v>115</v>
      </c>
      <c r="B1" s="564"/>
      <c r="C1" s="572"/>
      <c r="D1" s="572"/>
      <c r="E1" s="572"/>
      <c r="F1" s="581"/>
    </row>
    <row r="2" spans="1:6" ht="11.25" customHeight="1" x14ac:dyDescent="0.2">
      <c r="A2" s="564" t="s">
        <v>114</v>
      </c>
      <c r="B2" s="564"/>
      <c r="C2" s="572"/>
      <c r="D2" s="572"/>
      <c r="E2" s="572"/>
    </row>
    <row r="3" spans="1:6" ht="11.25" customHeight="1" x14ac:dyDescent="0.2">
      <c r="A3" s="564"/>
      <c r="B3" s="564"/>
      <c r="C3" s="572"/>
      <c r="D3" s="572"/>
      <c r="E3" s="572"/>
    </row>
    <row r="4" spans="1:6" ht="11.25" customHeight="1" x14ac:dyDescent="0.2"/>
    <row r="5" spans="1:6" ht="11.25" customHeight="1" x14ac:dyDescent="0.2">
      <c r="A5" s="640" t="s">
        <v>402</v>
      </c>
      <c r="B5" s="640"/>
      <c r="C5" s="641"/>
      <c r="D5" s="641"/>
      <c r="E5" s="641"/>
      <c r="F5" s="683" t="s">
        <v>396</v>
      </c>
    </row>
    <row r="6" spans="1:6" s="582" customFormat="1" x14ac:dyDescent="0.2">
      <c r="A6" s="601"/>
      <c r="B6" s="601"/>
      <c r="C6" s="641"/>
      <c r="D6" s="641"/>
      <c r="E6" s="641"/>
    </row>
    <row r="7" spans="1:6" ht="15" customHeight="1" x14ac:dyDescent="0.2">
      <c r="A7" s="532" t="s">
        <v>102</v>
      </c>
      <c r="B7" s="573" t="s">
        <v>101</v>
      </c>
      <c r="C7" s="628" t="s">
        <v>301</v>
      </c>
      <c r="D7" s="628" t="s">
        <v>300</v>
      </c>
      <c r="E7" s="628" t="s">
        <v>299</v>
      </c>
      <c r="F7" s="119" t="s">
        <v>298</v>
      </c>
    </row>
    <row r="8" spans="1:6" s="647" customFormat="1" ht="61.2" x14ac:dyDescent="0.2">
      <c r="A8" s="642" t="s">
        <v>8865</v>
      </c>
      <c r="B8" s="643" t="s">
        <v>8866</v>
      </c>
      <c r="C8" s="644">
        <v>601099.19999999995</v>
      </c>
      <c r="D8" s="645">
        <v>620555.23</v>
      </c>
      <c r="E8" s="645">
        <v>19456.030000000028</v>
      </c>
      <c r="F8" s="646" t="s">
        <v>8867</v>
      </c>
    </row>
    <row r="9" spans="1:6" s="647" customFormat="1" ht="61.2" x14ac:dyDescent="0.2">
      <c r="A9" s="642" t="s">
        <v>8868</v>
      </c>
      <c r="B9" s="643" t="s">
        <v>6870</v>
      </c>
      <c r="C9" s="644">
        <v>133000</v>
      </c>
      <c r="D9" s="645">
        <v>133000</v>
      </c>
      <c r="E9" s="645">
        <v>0</v>
      </c>
      <c r="F9" s="646" t="s">
        <v>8867</v>
      </c>
    </row>
    <row r="10" spans="1:6" s="647" customFormat="1" ht="61.2" x14ac:dyDescent="0.2">
      <c r="A10" s="642" t="s">
        <v>8869</v>
      </c>
      <c r="B10" s="643" t="s">
        <v>6870</v>
      </c>
      <c r="C10" s="644">
        <v>133000</v>
      </c>
      <c r="D10" s="645">
        <v>133000</v>
      </c>
      <c r="E10" s="645">
        <v>0</v>
      </c>
      <c r="F10" s="646" t="s">
        <v>8867</v>
      </c>
    </row>
    <row r="11" spans="1:6" s="647" customFormat="1" ht="61.2" x14ac:dyDescent="0.2">
      <c r="A11" s="642" t="s">
        <v>8870</v>
      </c>
      <c r="B11" s="643" t="s">
        <v>392</v>
      </c>
      <c r="C11" s="644">
        <v>133000</v>
      </c>
      <c r="D11" s="645">
        <v>133000</v>
      </c>
      <c r="E11" s="645">
        <v>0</v>
      </c>
      <c r="F11" s="646" t="s">
        <v>8867</v>
      </c>
    </row>
    <row r="12" spans="1:6" s="647" customFormat="1" ht="61.2" x14ac:dyDescent="0.2">
      <c r="A12" s="642" t="s">
        <v>8871</v>
      </c>
      <c r="B12" s="643" t="s">
        <v>6872</v>
      </c>
      <c r="C12" s="644">
        <v>64016.81</v>
      </c>
      <c r="D12" s="645">
        <v>72262.84</v>
      </c>
      <c r="E12" s="645">
        <v>8246.0299999999988</v>
      </c>
      <c r="F12" s="646" t="s">
        <v>8867</v>
      </c>
    </row>
    <row r="13" spans="1:6" s="647" customFormat="1" ht="61.2" x14ac:dyDescent="0.2">
      <c r="A13" s="642" t="s">
        <v>8872</v>
      </c>
      <c r="B13" s="643" t="s">
        <v>6877</v>
      </c>
      <c r="C13" s="644">
        <v>64016.81</v>
      </c>
      <c r="D13" s="645">
        <v>72262.84</v>
      </c>
      <c r="E13" s="645">
        <v>8246.0299999999988</v>
      </c>
      <c r="F13" s="646" t="s">
        <v>8867</v>
      </c>
    </row>
    <row r="14" spans="1:6" s="647" customFormat="1" ht="61.2" x14ac:dyDescent="0.2">
      <c r="A14" s="642" t="s">
        <v>8873</v>
      </c>
      <c r="B14" s="643" t="s">
        <v>6877</v>
      </c>
      <c r="C14" s="644">
        <v>64016.81</v>
      </c>
      <c r="D14" s="645">
        <v>72262.84</v>
      </c>
      <c r="E14" s="645">
        <v>8246.0299999999988</v>
      </c>
      <c r="F14" s="646" t="s">
        <v>8867</v>
      </c>
    </row>
    <row r="15" spans="1:6" s="647" customFormat="1" ht="61.2" x14ac:dyDescent="0.2">
      <c r="A15" s="642" t="s">
        <v>8874</v>
      </c>
      <c r="B15" s="643" t="s">
        <v>8875</v>
      </c>
      <c r="C15" s="644">
        <v>18969.91</v>
      </c>
      <c r="D15" s="645">
        <v>24758.15</v>
      </c>
      <c r="E15" s="645">
        <v>5788.2400000000016</v>
      </c>
      <c r="F15" s="646" t="s">
        <v>8867</v>
      </c>
    </row>
    <row r="16" spans="1:6" s="647" customFormat="1" ht="61.2" x14ac:dyDescent="0.2">
      <c r="A16" s="642" t="s">
        <v>8876</v>
      </c>
      <c r="B16" s="643" t="s">
        <v>8875</v>
      </c>
      <c r="C16" s="644">
        <v>8652.64</v>
      </c>
      <c r="D16" s="645">
        <v>8652.64</v>
      </c>
      <c r="E16" s="645">
        <v>0</v>
      </c>
      <c r="F16" s="646" t="s">
        <v>8867</v>
      </c>
    </row>
    <row r="17" spans="1:6" s="647" customFormat="1" ht="61.2" x14ac:dyDescent="0.2">
      <c r="A17" s="642" t="s">
        <v>8877</v>
      </c>
      <c r="B17" s="643" t="s">
        <v>8875</v>
      </c>
      <c r="C17" s="644">
        <v>0</v>
      </c>
      <c r="D17" s="645">
        <v>2457.79</v>
      </c>
      <c r="E17" s="645">
        <v>2457.79</v>
      </c>
      <c r="F17" s="646" t="s">
        <v>8867</v>
      </c>
    </row>
    <row r="18" spans="1:6" s="647" customFormat="1" ht="61.2" x14ac:dyDescent="0.2">
      <c r="A18" s="648" t="s">
        <v>8878</v>
      </c>
      <c r="B18" s="643" t="s">
        <v>6877</v>
      </c>
      <c r="C18" s="644">
        <v>12131.42</v>
      </c>
      <c r="D18" s="645">
        <v>12131.42</v>
      </c>
      <c r="E18" s="645">
        <v>0</v>
      </c>
      <c r="F18" s="646" t="s">
        <v>8867</v>
      </c>
    </row>
    <row r="19" spans="1:6" s="647" customFormat="1" ht="61.2" x14ac:dyDescent="0.2">
      <c r="A19" s="648" t="s">
        <v>8879</v>
      </c>
      <c r="B19" s="643" t="s">
        <v>8875</v>
      </c>
      <c r="C19" s="644">
        <v>24262.84</v>
      </c>
      <c r="D19" s="645">
        <v>24262.84</v>
      </c>
      <c r="E19" s="645">
        <v>0</v>
      </c>
      <c r="F19" s="646" t="s">
        <v>8867</v>
      </c>
    </row>
    <row r="20" spans="1:6" s="647" customFormat="1" ht="61.2" x14ac:dyDescent="0.2">
      <c r="A20" s="642" t="s">
        <v>8880</v>
      </c>
      <c r="B20" s="643" t="s">
        <v>6874</v>
      </c>
      <c r="C20" s="644">
        <v>404082.39</v>
      </c>
      <c r="D20" s="645">
        <v>415292.39</v>
      </c>
      <c r="E20" s="645">
        <v>11210</v>
      </c>
      <c r="F20" s="646" t="s">
        <v>8867</v>
      </c>
    </row>
    <row r="21" spans="1:6" s="647" customFormat="1" ht="61.2" x14ac:dyDescent="0.2">
      <c r="A21" s="642" t="s">
        <v>8881</v>
      </c>
      <c r="B21" s="643" t="s">
        <v>8882</v>
      </c>
      <c r="C21" s="644">
        <v>404082.39</v>
      </c>
      <c r="D21" s="645">
        <v>415292.39</v>
      </c>
      <c r="E21" s="645">
        <v>11210</v>
      </c>
      <c r="F21" s="646" t="s">
        <v>8867</v>
      </c>
    </row>
    <row r="22" spans="1:6" s="647" customFormat="1" ht="61.2" x14ac:dyDescent="0.2">
      <c r="A22" s="642" t="s">
        <v>8883</v>
      </c>
      <c r="B22" s="643" t="s">
        <v>8882</v>
      </c>
      <c r="C22" s="644">
        <v>404082.39</v>
      </c>
      <c r="D22" s="645">
        <v>415292.39</v>
      </c>
      <c r="E22" s="645">
        <v>11210</v>
      </c>
      <c r="F22" s="646" t="s">
        <v>8867</v>
      </c>
    </row>
    <row r="23" spans="1:6" s="647" customFormat="1" ht="61.2" x14ac:dyDescent="0.2">
      <c r="A23" s="642" t="s">
        <v>8884</v>
      </c>
      <c r="B23" s="643" t="s">
        <v>6881</v>
      </c>
      <c r="C23" s="644">
        <v>13488.23</v>
      </c>
      <c r="D23" s="645">
        <v>13488.23</v>
      </c>
      <c r="E23" s="645">
        <v>0</v>
      </c>
      <c r="F23" s="646" t="s">
        <v>8867</v>
      </c>
    </row>
    <row r="24" spans="1:6" s="647" customFormat="1" ht="61.2" x14ac:dyDescent="0.2">
      <c r="A24" s="642" t="s">
        <v>8885</v>
      </c>
      <c r="B24" s="643" t="s">
        <v>6881</v>
      </c>
      <c r="C24" s="644">
        <v>11975.4</v>
      </c>
      <c r="D24" s="645">
        <v>11975.4</v>
      </c>
      <c r="E24" s="645">
        <v>0</v>
      </c>
      <c r="F24" s="646" t="s">
        <v>8867</v>
      </c>
    </row>
    <row r="25" spans="1:6" s="647" customFormat="1" ht="61.2" x14ac:dyDescent="0.2">
      <c r="A25" s="642" t="s">
        <v>8886</v>
      </c>
      <c r="B25" s="643" t="s">
        <v>6881</v>
      </c>
      <c r="C25" s="644">
        <v>5371</v>
      </c>
      <c r="D25" s="645">
        <v>5371</v>
      </c>
      <c r="E25" s="645">
        <v>0</v>
      </c>
      <c r="F25" s="646" t="s">
        <v>8867</v>
      </c>
    </row>
    <row r="26" spans="1:6" s="647" customFormat="1" ht="61.2" x14ac:dyDescent="0.2">
      <c r="A26" s="642" t="s">
        <v>8887</v>
      </c>
      <c r="B26" s="643" t="s">
        <v>8888</v>
      </c>
      <c r="C26" s="644">
        <v>32856.199999999997</v>
      </c>
      <c r="D26" s="645">
        <v>40326.199999999997</v>
      </c>
      <c r="E26" s="645">
        <v>7470</v>
      </c>
      <c r="F26" s="646" t="s">
        <v>8867</v>
      </c>
    </row>
    <row r="27" spans="1:6" s="647" customFormat="1" ht="61.2" x14ac:dyDescent="0.2">
      <c r="A27" s="642" t="s">
        <v>8889</v>
      </c>
      <c r="B27" s="643" t="s">
        <v>6881</v>
      </c>
      <c r="C27" s="644">
        <v>11532</v>
      </c>
      <c r="D27" s="645">
        <v>15272</v>
      </c>
      <c r="E27" s="645">
        <v>3740</v>
      </c>
      <c r="F27" s="646" t="s">
        <v>8867</v>
      </c>
    </row>
    <row r="28" spans="1:6" s="647" customFormat="1" ht="61.2" x14ac:dyDescent="0.2">
      <c r="A28" s="642" t="s">
        <v>8890</v>
      </c>
      <c r="B28" s="643" t="s">
        <v>6881</v>
      </c>
      <c r="C28" s="644">
        <v>2505.8000000000002</v>
      </c>
      <c r="D28" s="645">
        <v>2505.8000000000002</v>
      </c>
      <c r="E28" s="645">
        <v>0</v>
      </c>
      <c r="F28" s="646" t="s">
        <v>8867</v>
      </c>
    </row>
    <row r="29" spans="1:6" s="647" customFormat="1" ht="61.2" x14ac:dyDescent="0.2">
      <c r="A29" s="642" t="s">
        <v>8891</v>
      </c>
      <c r="B29" s="643" t="s">
        <v>8882</v>
      </c>
      <c r="C29" s="644">
        <v>9506</v>
      </c>
      <c r="D29" s="645">
        <v>9506</v>
      </c>
      <c r="E29" s="645">
        <v>0</v>
      </c>
      <c r="F29" s="646" t="s">
        <v>8867</v>
      </c>
    </row>
    <row r="30" spans="1:6" s="647" customFormat="1" ht="61.2" x14ac:dyDescent="0.2">
      <c r="A30" s="642" t="s">
        <v>8892</v>
      </c>
      <c r="B30" s="643" t="s">
        <v>8882</v>
      </c>
      <c r="C30" s="644">
        <v>4062.8</v>
      </c>
      <c r="D30" s="645">
        <v>4062.8</v>
      </c>
      <c r="E30" s="645">
        <v>0</v>
      </c>
      <c r="F30" s="646" t="s">
        <v>8867</v>
      </c>
    </row>
    <row r="31" spans="1:6" s="647" customFormat="1" ht="61.2" x14ac:dyDescent="0.2">
      <c r="A31" s="648" t="s">
        <v>8893</v>
      </c>
      <c r="B31" s="643" t="s">
        <v>6881</v>
      </c>
      <c r="C31" s="644">
        <v>2843.97</v>
      </c>
      <c r="D31" s="645">
        <v>2843.97</v>
      </c>
      <c r="E31" s="645">
        <v>0</v>
      </c>
      <c r="F31" s="646" t="s">
        <v>8867</v>
      </c>
    </row>
    <row r="32" spans="1:6" s="647" customFormat="1" ht="61.2" x14ac:dyDescent="0.2">
      <c r="A32" s="648" t="s">
        <v>8894</v>
      </c>
      <c r="B32" s="643" t="s">
        <v>6881</v>
      </c>
      <c r="C32" s="644">
        <v>8280</v>
      </c>
      <c r="D32" s="645">
        <v>8280</v>
      </c>
      <c r="E32" s="645">
        <v>0</v>
      </c>
      <c r="F32" s="646" t="s">
        <v>8867</v>
      </c>
    </row>
    <row r="33" spans="1:6" s="647" customFormat="1" ht="61.2" x14ac:dyDescent="0.2">
      <c r="A33" s="648" t="s">
        <v>8895</v>
      </c>
      <c r="B33" s="643" t="s">
        <v>6881</v>
      </c>
      <c r="C33" s="644">
        <v>2335</v>
      </c>
      <c r="D33" s="645">
        <v>2335</v>
      </c>
      <c r="E33" s="645">
        <v>0</v>
      </c>
      <c r="F33" s="646" t="s">
        <v>8867</v>
      </c>
    </row>
    <row r="34" spans="1:6" s="647" customFormat="1" ht="61.2" x14ac:dyDescent="0.2">
      <c r="A34" s="648" t="s">
        <v>8896</v>
      </c>
      <c r="B34" s="643" t="s">
        <v>8888</v>
      </c>
      <c r="C34" s="644">
        <v>15157.63</v>
      </c>
      <c r="D34" s="645">
        <v>15157.63</v>
      </c>
      <c r="E34" s="645">
        <v>0</v>
      </c>
      <c r="F34" s="646" t="s">
        <v>8867</v>
      </c>
    </row>
    <row r="35" spans="1:6" s="647" customFormat="1" ht="61.2" x14ac:dyDescent="0.2">
      <c r="A35" s="648" t="s">
        <v>8897</v>
      </c>
      <c r="B35" s="643" t="s">
        <v>6881</v>
      </c>
      <c r="C35" s="644">
        <v>15950</v>
      </c>
      <c r="D35" s="645">
        <v>15950</v>
      </c>
      <c r="E35" s="645">
        <v>0</v>
      </c>
      <c r="F35" s="646" t="s">
        <v>8867</v>
      </c>
    </row>
    <row r="36" spans="1:6" s="647" customFormat="1" ht="61.2" x14ac:dyDescent="0.2">
      <c r="A36" s="648" t="s">
        <v>8898</v>
      </c>
      <c r="B36" s="643" t="s">
        <v>6881</v>
      </c>
      <c r="C36" s="644">
        <v>2525</v>
      </c>
      <c r="D36" s="645">
        <v>2525</v>
      </c>
      <c r="E36" s="645">
        <v>0</v>
      </c>
      <c r="F36" s="646" t="s">
        <v>8867</v>
      </c>
    </row>
    <row r="37" spans="1:6" s="647" customFormat="1" ht="61.2" x14ac:dyDescent="0.2">
      <c r="A37" s="648" t="s">
        <v>8899</v>
      </c>
      <c r="B37" s="643" t="s">
        <v>6881</v>
      </c>
      <c r="C37" s="644">
        <v>258118.36</v>
      </c>
      <c r="D37" s="645">
        <v>258118.36</v>
      </c>
      <c r="E37" s="645">
        <v>0</v>
      </c>
      <c r="F37" s="646" t="s">
        <v>8867</v>
      </c>
    </row>
    <row r="38" spans="1:6" s="647" customFormat="1" ht="61.2" x14ac:dyDescent="0.2">
      <c r="A38" s="648" t="s">
        <v>8900</v>
      </c>
      <c r="B38" s="643" t="s">
        <v>8882</v>
      </c>
      <c r="C38" s="644">
        <v>0</v>
      </c>
      <c r="D38" s="645">
        <v>0</v>
      </c>
      <c r="E38" s="645">
        <v>0</v>
      </c>
      <c r="F38" s="646" t="s">
        <v>8867</v>
      </c>
    </row>
    <row r="39" spans="1:6" ht="61.2" x14ac:dyDescent="0.2">
      <c r="A39" s="648" t="s">
        <v>8901</v>
      </c>
      <c r="B39" s="617" t="s">
        <v>6881</v>
      </c>
      <c r="C39" s="588">
        <v>7575</v>
      </c>
      <c r="D39" s="649">
        <v>7575</v>
      </c>
      <c r="E39" s="649">
        <v>0</v>
      </c>
      <c r="F39" s="646" t="s">
        <v>8867</v>
      </c>
    </row>
    <row r="40" spans="1:6" x14ac:dyDescent="0.2">
      <c r="A40" s="592"/>
      <c r="B40" s="592" t="s">
        <v>398</v>
      </c>
      <c r="C40" s="591">
        <f>+C9+C12+C20</f>
        <v>601099.19999999995</v>
      </c>
      <c r="D40" s="591">
        <f t="shared" ref="D40" si="0">+D9+D12+D20</f>
        <v>620555.23</v>
      </c>
      <c r="E40" s="591">
        <f>+D40-C40</f>
        <v>19456.030000000028</v>
      </c>
      <c r="F40" s="592"/>
    </row>
    <row r="41" spans="1:6" x14ac:dyDescent="0.2">
      <c r="A41" s="579"/>
      <c r="B41" s="579"/>
      <c r="C41" s="580"/>
      <c r="D41" s="580"/>
      <c r="E41" s="580"/>
      <c r="F41" s="579"/>
    </row>
    <row r="42" spans="1:6" x14ac:dyDescent="0.2">
      <c r="A42" s="579"/>
      <c r="B42" s="579"/>
      <c r="C42" s="580"/>
      <c r="D42" s="580"/>
      <c r="E42" s="580"/>
      <c r="F42" s="579"/>
    </row>
    <row r="43" spans="1:6" ht="11.25" customHeight="1" x14ac:dyDescent="0.2">
      <c r="A43" s="651" t="s">
        <v>397</v>
      </c>
      <c r="B43" s="651"/>
      <c r="C43" s="641"/>
      <c r="D43" s="641"/>
      <c r="E43" s="641"/>
      <c r="F43" s="683" t="s">
        <v>396</v>
      </c>
    </row>
    <row r="44" spans="1:6" x14ac:dyDescent="0.2">
      <c r="A44" s="614"/>
      <c r="B44" s="614"/>
      <c r="C44" s="615"/>
      <c r="D44" s="615"/>
      <c r="E44" s="615"/>
    </row>
    <row r="45" spans="1:6" ht="15" customHeight="1" x14ac:dyDescent="0.2">
      <c r="A45" s="532" t="s">
        <v>102</v>
      </c>
      <c r="B45" s="573" t="s">
        <v>101</v>
      </c>
      <c r="C45" s="628" t="s">
        <v>301</v>
      </c>
      <c r="D45" s="628" t="s">
        <v>300</v>
      </c>
      <c r="E45" s="628" t="s">
        <v>299</v>
      </c>
      <c r="F45" s="119" t="s">
        <v>298</v>
      </c>
    </row>
    <row r="46" spans="1:6" ht="20.399999999999999" x14ac:dyDescent="0.2">
      <c r="A46" s="587" t="s">
        <v>8902</v>
      </c>
      <c r="B46" s="617" t="s">
        <v>8903</v>
      </c>
      <c r="C46" s="588">
        <v>396392.96000000002</v>
      </c>
      <c r="D46" s="588">
        <v>492110.01</v>
      </c>
      <c r="E46" s="588">
        <f>+D46-C46</f>
        <v>95717.049999999988</v>
      </c>
      <c r="F46" s="590" t="s">
        <v>8904</v>
      </c>
    </row>
    <row r="47" spans="1:6" ht="20.399999999999999" x14ac:dyDescent="0.2">
      <c r="A47" s="587" t="s">
        <v>8905</v>
      </c>
      <c r="B47" s="617" t="s">
        <v>8903</v>
      </c>
      <c r="C47" s="588">
        <v>396392.96000000002</v>
      </c>
      <c r="D47" s="588">
        <v>492110.01</v>
      </c>
      <c r="E47" s="588">
        <f>+D47-C47</f>
        <v>95717.049999999988</v>
      </c>
      <c r="F47" s="590" t="s">
        <v>8904</v>
      </c>
    </row>
    <row r="48" spans="1:6" x14ac:dyDescent="0.2">
      <c r="A48" s="592"/>
      <c r="B48" s="592" t="s">
        <v>391</v>
      </c>
      <c r="C48" s="591">
        <f>+C47</f>
        <v>396392.96000000002</v>
      </c>
      <c r="D48" s="591">
        <f>+D47</f>
        <v>492110.01</v>
      </c>
      <c r="E48" s="591">
        <f>+E47</f>
        <v>95717.049999999988</v>
      </c>
      <c r="F48" s="592"/>
    </row>
    <row r="49" spans="1:6" x14ac:dyDescent="0.2">
      <c r="A49" s="579"/>
      <c r="B49" s="579"/>
      <c r="C49" s="580"/>
      <c r="D49" s="580"/>
      <c r="E49" s="580"/>
      <c r="F49" s="579"/>
    </row>
    <row r="50" spans="1:6" x14ac:dyDescent="0.2">
      <c r="A50" s="579"/>
      <c r="B50" s="579"/>
      <c r="C50" s="580"/>
      <c r="D50" s="580"/>
      <c r="E50" s="580"/>
      <c r="F50" s="579"/>
    </row>
    <row r="51" spans="1:6" ht="11.25" customHeight="1" x14ac:dyDescent="0.2">
      <c r="A51" s="652" t="s">
        <v>390</v>
      </c>
      <c r="B51" s="653"/>
      <c r="C51" s="654"/>
      <c r="D51" s="654"/>
      <c r="E51" s="622"/>
      <c r="F51" s="89" t="s">
        <v>389</v>
      </c>
    </row>
    <row r="52" spans="1:6" x14ac:dyDescent="0.2">
      <c r="A52" s="603"/>
      <c r="B52" s="603"/>
      <c r="C52" s="545"/>
    </row>
    <row r="53" spans="1:6" ht="15" customHeight="1" x14ac:dyDescent="0.2">
      <c r="A53" s="532" t="s">
        <v>102</v>
      </c>
      <c r="B53" s="573" t="s">
        <v>101</v>
      </c>
      <c r="C53" s="628" t="s">
        <v>301</v>
      </c>
      <c r="D53" s="628" t="s">
        <v>300</v>
      </c>
      <c r="E53" s="628" t="s">
        <v>299</v>
      </c>
      <c r="F53" s="119" t="s">
        <v>298</v>
      </c>
    </row>
    <row r="54" spans="1:6" x14ac:dyDescent="0.2">
      <c r="A54" s="617" t="s">
        <v>8906</v>
      </c>
      <c r="B54" s="617" t="s">
        <v>8907</v>
      </c>
      <c r="C54" s="588">
        <v>1035583.36</v>
      </c>
      <c r="D54" s="649">
        <v>635579.64</v>
      </c>
      <c r="E54" s="649">
        <v>-400003.72</v>
      </c>
      <c r="F54" s="650"/>
    </row>
    <row r="55" spans="1:6" x14ac:dyDescent="0.2">
      <c r="A55" s="617" t="s">
        <v>8908</v>
      </c>
      <c r="B55" s="617" t="s">
        <v>8909</v>
      </c>
      <c r="C55" s="588">
        <v>1035583.36</v>
      </c>
      <c r="D55" s="649">
        <v>635579.64</v>
      </c>
      <c r="E55" s="649">
        <v>-400003.72</v>
      </c>
      <c r="F55" s="650"/>
    </row>
    <row r="56" spans="1:6" x14ac:dyDescent="0.2">
      <c r="A56" s="617" t="s">
        <v>8910</v>
      </c>
      <c r="B56" s="617" t="s">
        <v>8911</v>
      </c>
      <c r="C56" s="588">
        <v>435583.36</v>
      </c>
      <c r="D56" s="649">
        <v>635579.64</v>
      </c>
      <c r="E56" s="649">
        <v>199996.28000000003</v>
      </c>
      <c r="F56" s="650"/>
    </row>
    <row r="57" spans="1:6" x14ac:dyDescent="0.2">
      <c r="A57" s="617" t="s">
        <v>8912</v>
      </c>
      <c r="B57" s="617" t="s">
        <v>8913</v>
      </c>
      <c r="C57" s="588">
        <v>600000</v>
      </c>
      <c r="D57" s="649">
        <v>0</v>
      </c>
      <c r="E57" s="649">
        <v>-600000</v>
      </c>
      <c r="F57" s="650"/>
    </row>
    <row r="58" spans="1:6" x14ac:dyDescent="0.2">
      <c r="A58" s="655"/>
      <c r="B58" s="655" t="s">
        <v>388</v>
      </c>
      <c r="C58" s="656">
        <f>SUM(C56:C57)</f>
        <v>1035583.36</v>
      </c>
      <c r="D58" s="656">
        <f>SUM(D56:D57)</f>
        <v>635579.64</v>
      </c>
      <c r="E58" s="656">
        <f>SUM(E56:E57)</f>
        <v>-400003.72</v>
      </c>
      <c r="F58" s="656"/>
    </row>
    <row r="59" spans="1:6" x14ac:dyDescent="0.2">
      <c r="A59" s="657"/>
      <c r="B59" s="658"/>
      <c r="C59" s="659"/>
      <c r="D59" s="659"/>
      <c r="E59" s="659"/>
      <c r="F59" s="658"/>
    </row>
  </sheetData>
  <dataValidations count="6">
    <dataValidation allowBlank="1" showInputMessage="1" showErrorMessage="1" prompt="Corresponde al nombre o descripción de la cuenta de acuerdo al Plan de Cuentas emitido por el CONAC." sqref="B7 B53 B45"/>
    <dataValidation allowBlank="1" showInputMessage="1" showErrorMessage="1" prompt="Diferencia entre el saldo final y el inicial presentados." sqref="E7 E53 E45"/>
    <dataValidation allowBlank="1" showInputMessage="1" showErrorMessage="1" prompt="Indicar el medio como se está amortizando el intangible, por tiempo, por uso." sqref="F7 F53 F45"/>
    <dataValidation allowBlank="1" showInputMessage="1" showErrorMessage="1" prompt="Corresponde al número de la cuenta de acuerdo al Plan de Cuentas emitido por el CONAC (DOF 23/12/2015)." sqref="A7 A45 A53"/>
    <dataValidation allowBlank="1" showInputMessage="1" showErrorMessage="1" prompt="Saldo al 31 de diciembre del año anterior del ejercio que se presenta." sqref="C7 C45 C53"/>
    <dataValidation allowBlank="1" showInputMessage="1" showErrorMessage="1" prompt="Importe final del periodo que corresponde la información financiera trimestral que se presenta." sqref="D7 D45 D53"/>
  </dataValidations>
  <pageMargins left="0.70866141732283472" right="0.70866141732283472" top="0.74803149606299213" bottom="0.74803149606299213" header="0.31496062992125984" footer="0.31496062992125984"/>
  <pageSetup scale="65"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0"/>
  <dimension ref="A1:Q8"/>
  <sheetViews>
    <sheetView zoomScaleNormal="100" zoomScaleSheetLayoutView="100" workbookViewId="0">
      <selection activeCell="B29" sqref="B29"/>
    </sheetView>
  </sheetViews>
  <sheetFormatPr baseColWidth="10" defaultColWidth="11.44140625" defaultRowHeight="10.199999999999999" x14ac:dyDescent="0.2"/>
  <cols>
    <col min="1" max="1" width="20.6640625" style="567" customWidth="1"/>
    <col min="2" max="7" width="11.44140625" style="567"/>
    <col min="8" max="8" width="17.6640625" style="567" customWidth="1"/>
    <col min="9" max="16384" width="11.44140625" style="567"/>
  </cols>
  <sheetData>
    <row r="1" spans="1:17" x14ac:dyDescent="0.2">
      <c r="A1" s="564" t="s">
        <v>115</v>
      </c>
      <c r="B1" s="564"/>
      <c r="C1" s="564"/>
      <c r="D1" s="564"/>
      <c r="E1" s="564"/>
      <c r="F1" s="564"/>
      <c r="G1" s="564"/>
      <c r="H1" s="581"/>
    </row>
    <row r="2" spans="1:17" x14ac:dyDescent="0.2">
      <c r="A2" s="564" t="s">
        <v>114</v>
      </c>
      <c r="B2" s="564"/>
      <c r="C2" s="564"/>
      <c r="D2" s="564"/>
      <c r="E2" s="564"/>
      <c r="F2" s="564"/>
      <c r="G2" s="564"/>
    </row>
    <row r="3" spans="1:17" x14ac:dyDescent="0.2">
      <c r="A3" s="564"/>
      <c r="B3" s="564"/>
      <c r="C3" s="564"/>
      <c r="D3" s="564"/>
      <c r="E3" s="564"/>
      <c r="F3" s="564"/>
      <c r="G3" s="564"/>
    </row>
    <row r="4" spans="1:17" ht="11.25" customHeight="1" x14ac:dyDescent="0.2">
      <c r="G4" s="564"/>
    </row>
    <row r="5" spans="1:17" ht="11.25" customHeight="1" x14ac:dyDescent="0.2">
      <c r="A5" s="599" t="s">
        <v>404</v>
      </c>
      <c r="B5" s="600"/>
      <c r="E5" s="601"/>
      <c r="F5" s="601"/>
      <c r="G5" s="601"/>
      <c r="H5" s="683" t="s">
        <v>403</v>
      </c>
    </row>
    <row r="6" spans="1:17" x14ac:dyDescent="0.2">
      <c r="J6" s="1367"/>
      <c r="K6" s="1367"/>
      <c r="L6" s="1367"/>
      <c r="M6" s="1367"/>
      <c r="N6" s="1367"/>
      <c r="O6" s="1367"/>
      <c r="P6" s="1367"/>
      <c r="Q6" s="1367"/>
    </row>
    <row r="7" spans="1:17" x14ac:dyDescent="0.2">
      <c r="A7" s="564" t="s">
        <v>276</v>
      </c>
    </row>
    <row r="8" spans="1:17" ht="52.5" customHeight="1" x14ac:dyDescent="0.2">
      <c r="A8" s="1369" t="s">
        <v>8914</v>
      </c>
      <c r="B8" s="1369"/>
      <c r="C8" s="1369"/>
      <c r="D8" s="1369"/>
      <c r="E8" s="1369"/>
      <c r="F8" s="1369"/>
      <c r="G8" s="1369"/>
      <c r="H8" s="1369"/>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1">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567" customWidth="1"/>
    <col min="2" max="2" width="50.6640625" style="567" customWidth="1"/>
    <col min="3" max="3" width="17.6640625" style="565" customWidth="1"/>
    <col min="4" max="4" width="17.6640625" style="567" customWidth="1"/>
    <col min="5" max="16384" width="11.44140625" style="567"/>
  </cols>
  <sheetData>
    <row r="1" spans="1:4" x14ac:dyDescent="0.2">
      <c r="A1" s="660" t="s">
        <v>115</v>
      </c>
      <c r="B1" s="660"/>
      <c r="C1" s="47"/>
      <c r="D1" s="581"/>
    </row>
    <row r="2" spans="1:4" x14ac:dyDescent="0.2">
      <c r="A2" s="660" t="s">
        <v>114</v>
      </c>
      <c r="B2" s="660"/>
      <c r="C2" s="47"/>
    </row>
    <row r="3" spans="1:4" x14ac:dyDescent="0.2">
      <c r="A3" s="594"/>
      <c r="B3" s="594"/>
      <c r="C3" s="154"/>
      <c r="D3" s="594"/>
    </row>
    <row r="4" spans="1:4" x14ac:dyDescent="0.2">
      <c r="A4" s="594"/>
      <c r="B4" s="594"/>
      <c r="C4" s="154"/>
      <c r="D4" s="594"/>
    </row>
    <row r="5" spans="1:4" s="570" customFormat="1" ht="11.25" customHeight="1" x14ac:dyDescent="0.3">
      <c r="A5" s="640" t="s">
        <v>409</v>
      </c>
      <c r="B5" s="661"/>
      <c r="C5" s="152"/>
      <c r="D5" s="662" t="s">
        <v>406</v>
      </c>
    </row>
    <row r="6" spans="1:4" x14ac:dyDescent="0.2">
      <c r="A6" s="663"/>
      <c r="B6" s="663"/>
      <c r="C6" s="664"/>
      <c r="D6" s="663"/>
    </row>
    <row r="7" spans="1:4" ht="15" customHeight="1" x14ac:dyDescent="0.2">
      <c r="A7" s="532" t="s">
        <v>102</v>
      </c>
      <c r="B7" s="573" t="s">
        <v>101</v>
      </c>
      <c r="C7" s="27" t="s">
        <v>100</v>
      </c>
      <c r="D7" s="665" t="s">
        <v>227</v>
      </c>
    </row>
    <row r="8" spans="1:4" x14ac:dyDescent="0.2">
      <c r="A8" s="618"/>
      <c r="B8" s="1225" t="s">
        <v>13593</v>
      </c>
      <c r="C8" s="580"/>
      <c r="D8" s="666"/>
    </row>
    <row r="9" spans="1:4" x14ac:dyDescent="0.2">
      <c r="A9" s="577"/>
      <c r="B9" s="577" t="s">
        <v>408</v>
      </c>
      <c r="C9" s="610">
        <f>SUM(C8:C8)</f>
        <v>0</v>
      </c>
      <c r="D9" s="667"/>
    </row>
    <row r="12" spans="1:4" ht="11.25" customHeight="1" x14ac:dyDescent="0.2">
      <c r="A12" s="640" t="s">
        <v>407</v>
      </c>
      <c r="B12" s="661"/>
      <c r="C12" s="152"/>
      <c r="D12" s="662" t="s">
        <v>406</v>
      </c>
    </row>
    <row r="13" spans="1:4" x14ac:dyDescent="0.2">
      <c r="A13" s="663"/>
      <c r="B13" s="663"/>
      <c r="C13" s="664"/>
      <c r="D13" s="663"/>
    </row>
    <row r="14" spans="1:4" ht="15" customHeight="1" x14ac:dyDescent="0.2">
      <c r="A14" s="532" t="s">
        <v>102</v>
      </c>
      <c r="B14" s="573" t="s">
        <v>101</v>
      </c>
      <c r="C14" s="27" t="s">
        <v>100</v>
      </c>
      <c r="D14" s="665" t="s">
        <v>227</v>
      </c>
    </row>
    <row r="15" spans="1:4" x14ac:dyDescent="0.2">
      <c r="A15" s="618"/>
      <c r="B15" s="1225" t="s">
        <v>13593</v>
      </c>
      <c r="C15" s="580"/>
      <c r="D15" s="666"/>
    </row>
    <row r="16" spans="1:4" x14ac:dyDescent="0.2">
      <c r="A16" s="577"/>
      <c r="B16" s="577" t="s">
        <v>405</v>
      </c>
      <c r="C16" s="610">
        <f>SUM(C15:C15)</f>
        <v>0</v>
      </c>
      <c r="D16" s="667"/>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73"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2"/>
  <dimension ref="A1:H56"/>
  <sheetViews>
    <sheetView zoomScaleNormal="100" zoomScaleSheetLayoutView="100" workbookViewId="0">
      <selection activeCell="B6" sqref="B6"/>
    </sheetView>
  </sheetViews>
  <sheetFormatPr baseColWidth="10" defaultColWidth="13.6640625" defaultRowHeight="10.199999999999999" x14ac:dyDescent="0.2"/>
  <cols>
    <col min="1" max="1" width="20.6640625" style="567" customWidth="1"/>
    <col min="2" max="2" width="50.6640625" style="567" customWidth="1"/>
    <col min="3" max="7" width="17.6640625" style="565" customWidth="1"/>
    <col min="8" max="8" width="40.33203125" style="567" customWidth="1"/>
    <col min="9" max="16384" width="13.6640625" style="567"/>
  </cols>
  <sheetData>
    <row r="1" spans="1:8" ht="11.25" customHeight="1" x14ac:dyDescent="0.2">
      <c r="A1" s="564" t="s">
        <v>115</v>
      </c>
      <c r="B1" s="564"/>
      <c r="C1" s="572"/>
      <c r="D1" s="572"/>
      <c r="E1" s="572"/>
      <c r="F1" s="572"/>
      <c r="G1" s="572"/>
      <c r="H1" s="581"/>
    </row>
    <row r="2" spans="1:8" x14ac:dyDescent="0.2">
      <c r="A2" s="564" t="s">
        <v>114</v>
      </c>
      <c r="B2" s="564"/>
      <c r="C2" s="572"/>
      <c r="D2" s="572"/>
      <c r="E2" s="572"/>
      <c r="F2" s="572"/>
      <c r="G2" s="572"/>
      <c r="H2" s="565"/>
    </row>
    <row r="3" spans="1:8" x14ac:dyDescent="0.2">
      <c r="H3" s="565"/>
    </row>
    <row r="4" spans="1:8" x14ac:dyDescent="0.2">
      <c r="H4" s="565"/>
    </row>
    <row r="5" spans="1:8" ht="11.25" customHeight="1" x14ac:dyDescent="0.2">
      <c r="A5" s="527" t="s">
        <v>517</v>
      </c>
      <c r="B5" s="683"/>
      <c r="C5" s="668"/>
      <c r="D5" s="668"/>
      <c r="E5" s="668"/>
      <c r="F5" s="668"/>
      <c r="G5" s="668"/>
      <c r="H5" s="669" t="s">
        <v>411</v>
      </c>
    </row>
    <row r="6" spans="1:8" x14ac:dyDescent="0.2">
      <c r="A6" s="614"/>
    </row>
    <row r="7" spans="1:8" ht="15" customHeight="1" x14ac:dyDescent="0.2">
      <c r="A7" s="532" t="s">
        <v>102</v>
      </c>
      <c r="B7" s="573" t="s">
        <v>101</v>
      </c>
      <c r="C7" s="27" t="s">
        <v>100</v>
      </c>
      <c r="D7" s="585" t="s">
        <v>231</v>
      </c>
      <c r="E7" s="585" t="s">
        <v>230</v>
      </c>
      <c r="F7" s="585" t="s">
        <v>229</v>
      </c>
      <c r="G7" s="586" t="s">
        <v>228</v>
      </c>
      <c r="H7" s="573" t="s">
        <v>227</v>
      </c>
    </row>
    <row r="8" spans="1:8" x14ac:dyDescent="0.2">
      <c r="A8" s="587" t="s">
        <v>8915</v>
      </c>
      <c r="B8" s="617" t="s">
        <v>8916</v>
      </c>
      <c r="C8" s="588">
        <v>4271159.99</v>
      </c>
      <c r="D8" s="588"/>
      <c r="E8" s="588"/>
      <c r="F8" s="588"/>
      <c r="G8" s="588"/>
      <c r="H8" s="159"/>
    </row>
    <row r="9" spans="1:8" x14ac:dyDescent="0.2">
      <c r="A9" s="587" t="s">
        <v>8917</v>
      </c>
      <c r="B9" s="617" t="s">
        <v>6883</v>
      </c>
      <c r="C9" s="588">
        <v>910.4</v>
      </c>
      <c r="D9" s="588"/>
      <c r="E9" s="588"/>
      <c r="F9" s="588"/>
      <c r="G9" s="588"/>
      <c r="H9" s="159"/>
    </row>
    <row r="10" spans="1:8" ht="30.6" x14ac:dyDescent="0.2">
      <c r="A10" s="587" t="s">
        <v>8918</v>
      </c>
      <c r="B10" s="617" t="s">
        <v>6883</v>
      </c>
      <c r="C10" s="588">
        <v>910.4</v>
      </c>
      <c r="D10" s="588"/>
      <c r="E10" s="588"/>
      <c r="F10" s="588">
        <f>+C10</f>
        <v>910.4</v>
      </c>
      <c r="G10" s="588"/>
      <c r="H10" s="159" t="s">
        <v>8919</v>
      </c>
    </row>
    <row r="11" spans="1:8" x14ac:dyDescent="0.2">
      <c r="A11" s="587" t="s">
        <v>8920</v>
      </c>
      <c r="B11" s="617" t="s">
        <v>8921</v>
      </c>
      <c r="C11" s="588">
        <v>3450</v>
      </c>
      <c r="D11" s="588"/>
      <c r="E11" s="588"/>
      <c r="F11" s="588"/>
      <c r="G11" s="588"/>
      <c r="H11" s="159"/>
    </row>
    <row r="12" spans="1:8" x14ac:dyDescent="0.2">
      <c r="A12" s="587" t="s">
        <v>8922</v>
      </c>
      <c r="B12" s="617" t="s">
        <v>3771</v>
      </c>
      <c r="C12" s="588">
        <v>3450</v>
      </c>
      <c r="D12" s="588"/>
      <c r="E12" s="588"/>
      <c r="F12" s="588"/>
      <c r="G12" s="588"/>
      <c r="H12" s="159"/>
    </row>
    <row r="13" spans="1:8" x14ac:dyDescent="0.2">
      <c r="A13" s="587" t="s">
        <v>8923</v>
      </c>
      <c r="B13" s="617" t="s">
        <v>8924</v>
      </c>
      <c r="C13" s="588">
        <v>3450</v>
      </c>
      <c r="D13" s="588"/>
      <c r="E13" s="588"/>
      <c r="F13" s="588"/>
      <c r="G13" s="588">
        <f>+C13</f>
        <v>3450</v>
      </c>
      <c r="H13" s="159" t="s">
        <v>8925</v>
      </c>
    </row>
    <row r="14" spans="1:8" ht="20.399999999999999" x14ac:dyDescent="0.2">
      <c r="A14" s="587" t="s">
        <v>8926</v>
      </c>
      <c r="B14" s="617" t="s">
        <v>6885</v>
      </c>
      <c r="C14" s="588">
        <v>3888182.54</v>
      </c>
      <c r="D14" s="588"/>
      <c r="E14" s="588"/>
      <c r="F14" s="588"/>
      <c r="G14" s="588"/>
      <c r="H14" s="159" t="s">
        <v>8927</v>
      </c>
    </row>
    <row r="15" spans="1:8" ht="20.399999999999999" x14ac:dyDescent="0.2">
      <c r="A15" s="587" t="s">
        <v>8928</v>
      </c>
      <c r="B15" s="617" t="s">
        <v>3742</v>
      </c>
      <c r="C15" s="588">
        <v>278191.74</v>
      </c>
      <c r="D15" s="588"/>
      <c r="E15" s="588"/>
      <c r="F15" s="588"/>
      <c r="G15" s="588"/>
      <c r="H15" s="159" t="s">
        <v>8927</v>
      </c>
    </row>
    <row r="16" spans="1:8" ht="20.399999999999999" x14ac:dyDescent="0.2">
      <c r="A16" s="587" t="s">
        <v>8929</v>
      </c>
      <c r="B16" s="617" t="s">
        <v>8930</v>
      </c>
      <c r="C16" s="588">
        <v>258165.82</v>
      </c>
      <c r="D16" s="588">
        <f>+C16</f>
        <v>258165.82</v>
      </c>
      <c r="E16" s="588"/>
      <c r="F16" s="588"/>
      <c r="G16" s="588"/>
      <c r="H16" s="159" t="s">
        <v>8927</v>
      </c>
    </row>
    <row r="17" spans="1:8" ht="20.399999999999999" x14ac:dyDescent="0.2">
      <c r="A17" s="587" t="s">
        <v>8931</v>
      </c>
      <c r="B17" s="617" t="s">
        <v>8932</v>
      </c>
      <c r="C17" s="588">
        <v>13834.66</v>
      </c>
      <c r="D17" s="588">
        <f t="shared" ref="D17:D25" si="0">+C17</f>
        <v>13834.66</v>
      </c>
      <c r="E17" s="588"/>
      <c r="F17" s="588"/>
      <c r="G17" s="588"/>
      <c r="H17" s="159" t="s">
        <v>8927</v>
      </c>
    </row>
    <row r="18" spans="1:8" ht="20.399999999999999" x14ac:dyDescent="0.2">
      <c r="A18" s="587" t="s">
        <v>8933</v>
      </c>
      <c r="B18" s="617" t="s">
        <v>8934</v>
      </c>
      <c r="C18" s="588">
        <v>-0.24</v>
      </c>
      <c r="D18" s="588">
        <f>+C18</f>
        <v>-0.24</v>
      </c>
      <c r="E18" s="588"/>
      <c r="F18" s="588"/>
      <c r="G18" s="588"/>
      <c r="H18" s="159" t="s">
        <v>8927</v>
      </c>
    </row>
    <row r="19" spans="1:8" ht="20.399999999999999" x14ac:dyDescent="0.2">
      <c r="A19" s="587" t="s">
        <v>8935</v>
      </c>
      <c r="B19" s="617" t="s">
        <v>8936</v>
      </c>
      <c r="C19" s="588">
        <v>6191.5</v>
      </c>
      <c r="D19" s="588">
        <f t="shared" si="0"/>
        <v>6191.5</v>
      </c>
      <c r="E19" s="588"/>
      <c r="F19" s="588"/>
      <c r="G19" s="588"/>
      <c r="H19" s="159" t="s">
        <v>8937</v>
      </c>
    </row>
    <row r="20" spans="1:8" ht="20.399999999999999" x14ac:dyDescent="0.2">
      <c r="A20" s="587" t="s">
        <v>8938</v>
      </c>
      <c r="B20" s="617" t="s">
        <v>8216</v>
      </c>
      <c r="C20" s="588">
        <v>2845688.79</v>
      </c>
      <c r="D20" s="588"/>
      <c r="E20" s="588"/>
      <c r="F20" s="588"/>
      <c r="G20" s="588"/>
      <c r="H20" s="159" t="s">
        <v>8927</v>
      </c>
    </row>
    <row r="21" spans="1:8" ht="20.399999999999999" x14ac:dyDescent="0.2">
      <c r="A21" s="587" t="s">
        <v>8939</v>
      </c>
      <c r="B21" s="617" t="s">
        <v>8940</v>
      </c>
      <c r="C21" s="588">
        <v>0</v>
      </c>
      <c r="D21" s="588">
        <f t="shared" si="0"/>
        <v>0</v>
      </c>
      <c r="E21" s="588"/>
      <c r="F21" s="588"/>
      <c r="G21" s="588"/>
      <c r="H21" s="159" t="s">
        <v>8927</v>
      </c>
    </row>
    <row r="22" spans="1:8" ht="20.399999999999999" x14ac:dyDescent="0.2">
      <c r="A22" s="587" t="s">
        <v>8941</v>
      </c>
      <c r="B22" s="617" t="s">
        <v>8942</v>
      </c>
      <c r="C22" s="588">
        <v>8063.12</v>
      </c>
      <c r="D22" s="588">
        <f t="shared" si="0"/>
        <v>8063.12</v>
      </c>
      <c r="E22" s="588"/>
      <c r="F22" s="588"/>
      <c r="G22" s="588"/>
      <c r="H22" s="159" t="s">
        <v>8927</v>
      </c>
    </row>
    <row r="23" spans="1:8" ht="20.399999999999999" x14ac:dyDescent="0.2">
      <c r="A23" s="587" t="s">
        <v>8943</v>
      </c>
      <c r="B23" s="617" t="s">
        <v>8944</v>
      </c>
      <c r="C23" s="588">
        <v>2837625.67</v>
      </c>
      <c r="D23" s="588">
        <f>+C23</f>
        <v>2837625.67</v>
      </c>
      <c r="E23" s="588"/>
      <c r="F23" s="588"/>
      <c r="G23" s="588"/>
      <c r="H23" s="159" t="s">
        <v>8927</v>
      </c>
    </row>
    <row r="24" spans="1:8" ht="20.399999999999999" x14ac:dyDescent="0.2">
      <c r="A24" s="587" t="s">
        <v>8945</v>
      </c>
      <c r="B24" s="617" t="s">
        <v>2146</v>
      </c>
      <c r="C24" s="588">
        <v>721415.79</v>
      </c>
      <c r="D24" s="588"/>
      <c r="E24" s="588"/>
      <c r="F24" s="588"/>
      <c r="G24" s="588"/>
      <c r="H24" s="159" t="s">
        <v>8927</v>
      </c>
    </row>
    <row r="25" spans="1:8" ht="20.399999999999999" x14ac:dyDescent="0.2">
      <c r="A25" s="587" t="s">
        <v>8946</v>
      </c>
      <c r="B25" s="617" t="s">
        <v>8947</v>
      </c>
      <c r="C25" s="588">
        <v>0</v>
      </c>
      <c r="D25" s="588">
        <f t="shared" si="0"/>
        <v>0</v>
      </c>
      <c r="E25" s="588"/>
      <c r="F25" s="588"/>
      <c r="G25" s="588"/>
      <c r="H25" s="159" t="s">
        <v>8927</v>
      </c>
    </row>
    <row r="26" spans="1:8" ht="30.6" x14ac:dyDescent="0.2">
      <c r="A26" s="587" t="s">
        <v>8948</v>
      </c>
      <c r="B26" s="617" t="s">
        <v>8949</v>
      </c>
      <c r="C26" s="588">
        <v>0</v>
      </c>
      <c r="D26" s="588">
        <f>+C26</f>
        <v>0</v>
      </c>
      <c r="E26" s="588"/>
      <c r="F26" s="588"/>
      <c r="G26" s="588"/>
      <c r="H26" s="159" t="s">
        <v>8950</v>
      </c>
    </row>
    <row r="27" spans="1:8" ht="30.6" x14ac:dyDescent="0.2">
      <c r="A27" s="587" t="s">
        <v>8951</v>
      </c>
      <c r="B27" s="617" t="s">
        <v>8952</v>
      </c>
      <c r="C27" s="588">
        <v>0</v>
      </c>
      <c r="D27" s="588">
        <f t="shared" ref="D27:D32" si="1">+C27</f>
        <v>0</v>
      </c>
      <c r="E27" s="588"/>
      <c r="F27" s="588"/>
      <c r="G27" s="588"/>
      <c r="H27" s="159" t="s">
        <v>8950</v>
      </c>
    </row>
    <row r="28" spans="1:8" ht="61.2" x14ac:dyDescent="0.2">
      <c r="A28" s="587" t="s">
        <v>8953</v>
      </c>
      <c r="B28" s="617" t="s">
        <v>8954</v>
      </c>
      <c r="C28" s="588">
        <v>-1797.28</v>
      </c>
      <c r="D28" s="588">
        <f t="shared" si="1"/>
        <v>-1797.28</v>
      </c>
      <c r="E28" s="588"/>
      <c r="F28" s="588"/>
      <c r="G28" s="588"/>
      <c r="H28" s="159" t="s">
        <v>8955</v>
      </c>
    </row>
    <row r="29" spans="1:8" ht="20.399999999999999" x14ac:dyDescent="0.2">
      <c r="A29" s="587" t="s">
        <v>8956</v>
      </c>
      <c r="B29" s="617" t="s">
        <v>8957</v>
      </c>
      <c r="C29" s="588">
        <v>723213.07</v>
      </c>
      <c r="D29" s="588">
        <f>+C29</f>
        <v>723213.07</v>
      </c>
      <c r="E29" s="588"/>
      <c r="F29" s="588"/>
      <c r="G29" s="588"/>
      <c r="H29" s="159" t="s">
        <v>8927</v>
      </c>
    </row>
    <row r="30" spans="1:8" ht="30.6" x14ac:dyDescent="0.2">
      <c r="A30" s="587" t="s">
        <v>8958</v>
      </c>
      <c r="B30" s="617" t="s">
        <v>474</v>
      </c>
      <c r="C30" s="588">
        <v>-5503.77</v>
      </c>
      <c r="D30" s="588">
        <f t="shared" si="1"/>
        <v>-5503.77</v>
      </c>
      <c r="E30" s="588"/>
      <c r="F30" s="588"/>
      <c r="G30" s="588"/>
      <c r="H30" s="159" t="s">
        <v>8959</v>
      </c>
    </row>
    <row r="31" spans="1:8" ht="20.399999999999999" x14ac:dyDescent="0.2">
      <c r="A31" s="587" t="s">
        <v>8960</v>
      </c>
      <c r="B31" s="617" t="s">
        <v>8961</v>
      </c>
      <c r="C31" s="588">
        <v>48389.99</v>
      </c>
      <c r="D31" s="588"/>
      <c r="E31" s="588"/>
      <c r="F31" s="588"/>
      <c r="G31" s="588"/>
      <c r="H31" s="159" t="s">
        <v>8927</v>
      </c>
    </row>
    <row r="32" spans="1:8" ht="20.399999999999999" x14ac:dyDescent="0.2">
      <c r="A32" s="587" t="s">
        <v>8962</v>
      </c>
      <c r="B32" s="617" t="s">
        <v>8963</v>
      </c>
      <c r="C32" s="588">
        <v>1382.51</v>
      </c>
      <c r="D32" s="588">
        <f t="shared" si="1"/>
        <v>1382.51</v>
      </c>
      <c r="E32" s="588"/>
      <c r="F32" s="588"/>
      <c r="G32" s="588"/>
      <c r="H32" s="159" t="s">
        <v>8927</v>
      </c>
    </row>
    <row r="33" spans="1:8" ht="20.399999999999999" x14ac:dyDescent="0.2">
      <c r="A33" s="587" t="s">
        <v>8964</v>
      </c>
      <c r="B33" s="617" t="s">
        <v>8965</v>
      </c>
      <c r="C33" s="588">
        <v>47007</v>
      </c>
      <c r="D33" s="588">
        <f>+C33</f>
        <v>47007</v>
      </c>
      <c r="E33" s="588"/>
      <c r="F33" s="588"/>
      <c r="G33" s="588"/>
      <c r="H33" s="159" t="s">
        <v>8927</v>
      </c>
    </row>
    <row r="34" spans="1:8" ht="20.399999999999999" x14ac:dyDescent="0.2">
      <c r="A34" s="587" t="s">
        <v>8966</v>
      </c>
      <c r="B34" s="617" t="s">
        <v>8967</v>
      </c>
      <c r="C34" s="588">
        <v>0.48</v>
      </c>
      <c r="D34" s="588"/>
      <c r="E34" s="588"/>
      <c r="F34" s="588"/>
      <c r="G34" s="588">
        <f>+C34</f>
        <v>0.48</v>
      </c>
      <c r="H34" s="159" t="s">
        <v>8927</v>
      </c>
    </row>
    <row r="35" spans="1:8" x14ac:dyDescent="0.2">
      <c r="A35" s="587" t="s">
        <v>8968</v>
      </c>
      <c r="B35" s="617" t="s">
        <v>8969</v>
      </c>
      <c r="C35" s="588">
        <v>378617.05</v>
      </c>
      <c r="D35" s="588"/>
      <c r="E35" s="588"/>
      <c r="F35" s="588"/>
      <c r="G35" s="588"/>
      <c r="H35" s="159"/>
    </row>
    <row r="36" spans="1:8" ht="112.2" x14ac:dyDescent="0.2">
      <c r="A36" s="587" t="s">
        <v>8970</v>
      </c>
      <c r="B36" s="617" t="s">
        <v>6470</v>
      </c>
      <c r="C36" s="588">
        <v>318571.73</v>
      </c>
      <c r="D36" s="588"/>
      <c r="E36" s="588"/>
      <c r="F36" s="588">
        <f>+C36</f>
        <v>318571.73</v>
      </c>
      <c r="G36" s="588"/>
      <c r="H36" s="159" t="s">
        <v>8971</v>
      </c>
    </row>
    <row r="37" spans="1:8" ht="30.6" x14ac:dyDescent="0.2">
      <c r="A37" s="587" t="s">
        <v>8972</v>
      </c>
      <c r="B37" s="617" t="s">
        <v>8973</v>
      </c>
      <c r="C37" s="588">
        <v>76.38</v>
      </c>
      <c r="D37" s="588"/>
      <c r="E37" s="588"/>
      <c r="F37" s="588"/>
      <c r="G37" s="588">
        <f>+C37</f>
        <v>76.38</v>
      </c>
      <c r="H37" s="159" t="s">
        <v>8974</v>
      </c>
    </row>
    <row r="38" spans="1:8" ht="30.6" x14ac:dyDescent="0.2">
      <c r="A38" s="587" t="s">
        <v>8975</v>
      </c>
      <c r="B38" s="617" t="s">
        <v>8976</v>
      </c>
      <c r="C38" s="588">
        <v>16622.8</v>
      </c>
      <c r="D38" s="588"/>
      <c r="E38" s="588"/>
      <c r="F38" s="588"/>
      <c r="G38" s="588">
        <f>+C38</f>
        <v>16622.8</v>
      </c>
      <c r="H38" s="159" t="s">
        <v>8974</v>
      </c>
    </row>
    <row r="39" spans="1:8" ht="30.6" x14ac:dyDescent="0.2">
      <c r="A39" s="587" t="s">
        <v>8977</v>
      </c>
      <c r="B39" s="617" t="s">
        <v>8978</v>
      </c>
      <c r="C39" s="588">
        <v>281</v>
      </c>
      <c r="D39" s="588"/>
      <c r="E39" s="588"/>
      <c r="F39" s="588"/>
      <c r="G39" s="588">
        <f>+C39</f>
        <v>281</v>
      </c>
      <c r="H39" s="159" t="s">
        <v>8974</v>
      </c>
    </row>
    <row r="40" spans="1:8" ht="40.799999999999997" x14ac:dyDescent="0.2">
      <c r="A40" s="587" t="s">
        <v>8979</v>
      </c>
      <c r="B40" s="617" t="s">
        <v>8980</v>
      </c>
      <c r="C40" s="588">
        <v>343.97</v>
      </c>
      <c r="D40" s="588"/>
      <c r="E40" s="588"/>
      <c r="F40" s="588"/>
      <c r="G40" s="588">
        <f>+C40</f>
        <v>343.97</v>
      </c>
      <c r="H40" s="159" t="s">
        <v>8981</v>
      </c>
    </row>
    <row r="41" spans="1:8" ht="51" x14ac:dyDescent="0.2">
      <c r="A41" s="587" t="s">
        <v>8982</v>
      </c>
      <c r="B41" s="617" t="s">
        <v>8983</v>
      </c>
      <c r="C41" s="588">
        <v>2550</v>
      </c>
      <c r="D41" s="588"/>
      <c r="E41" s="588"/>
      <c r="F41" s="588"/>
      <c r="G41" s="588">
        <f>+C41</f>
        <v>2550</v>
      </c>
      <c r="H41" s="159" t="s">
        <v>8984</v>
      </c>
    </row>
    <row r="42" spans="1:8" ht="30.6" x14ac:dyDescent="0.2">
      <c r="A42" s="587" t="s">
        <v>8985</v>
      </c>
      <c r="B42" s="617" t="s">
        <v>8986</v>
      </c>
      <c r="C42" s="588">
        <v>1173.6199999999999</v>
      </c>
      <c r="D42" s="588"/>
      <c r="E42" s="588"/>
      <c r="F42" s="588"/>
      <c r="G42" s="588">
        <f t="shared" ref="G42:G46" si="2">C42</f>
        <v>1173.6199999999999</v>
      </c>
      <c r="H42" s="159" t="s">
        <v>8974</v>
      </c>
    </row>
    <row r="43" spans="1:8" ht="30.6" x14ac:dyDescent="0.2">
      <c r="A43" s="587" t="s">
        <v>8987</v>
      </c>
      <c r="B43" s="617" t="s">
        <v>8988</v>
      </c>
      <c r="C43" s="588">
        <v>739.03</v>
      </c>
      <c r="D43" s="588"/>
      <c r="E43" s="588"/>
      <c r="F43" s="588"/>
      <c r="G43" s="588">
        <f t="shared" si="2"/>
        <v>739.03</v>
      </c>
      <c r="H43" s="159" t="s">
        <v>8974</v>
      </c>
    </row>
    <row r="44" spans="1:8" ht="30.6" x14ac:dyDescent="0.2">
      <c r="A44" s="587" t="s">
        <v>8989</v>
      </c>
      <c r="B44" s="617" t="s">
        <v>8990</v>
      </c>
      <c r="C44" s="588">
        <v>23335.3</v>
      </c>
      <c r="D44" s="588"/>
      <c r="E44" s="588"/>
      <c r="F44" s="588"/>
      <c r="G44" s="588">
        <f t="shared" si="2"/>
        <v>23335.3</v>
      </c>
      <c r="H44" s="159" t="s">
        <v>8974</v>
      </c>
    </row>
    <row r="45" spans="1:8" ht="30.6" x14ac:dyDescent="0.2">
      <c r="A45" s="587" t="s">
        <v>8991</v>
      </c>
      <c r="B45" s="617" t="s">
        <v>8307</v>
      </c>
      <c r="C45" s="588">
        <v>4050.45</v>
      </c>
      <c r="D45" s="588"/>
      <c r="E45" s="588"/>
      <c r="F45" s="588"/>
      <c r="G45" s="588">
        <f t="shared" si="2"/>
        <v>4050.45</v>
      </c>
      <c r="H45" s="159" t="s">
        <v>8974</v>
      </c>
    </row>
    <row r="46" spans="1:8" ht="30.6" x14ac:dyDescent="0.2">
      <c r="A46" s="587" t="s">
        <v>8992</v>
      </c>
      <c r="B46" s="617" t="s">
        <v>8993</v>
      </c>
      <c r="C46" s="588">
        <v>3579.14</v>
      </c>
      <c r="D46" s="588"/>
      <c r="E46" s="588"/>
      <c r="F46" s="588"/>
      <c r="G46" s="588">
        <f t="shared" si="2"/>
        <v>3579.14</v>
      </c>
      <c r="H46" s="159" t="s">
        <v>8974</v>
      </c>
    </row>
    <row r="47" spans="1:8" ht="30.6" x14ac:dyDescent="0.2">
      <c r="A47" s="587" t="s">
        <v>8994</v>
      </c>
      <c r="B47" s="617" t="s">
        <v>8995</v>
      </c>
      <c r="C47" s="588">
        <v>654.5</v>
      </c>
      <c r="D47" s="588"/>
      <c r="E47" s="588"/>
      <c r="F47" s="588"/>
      <c r="G47" s="588">
        <f>+C47</f>
        <v>654.5</v>
      </c>
      <c r="H47" s="159" t="s">
        <v>8974</v>
      </c>
    </row>
    <row r="48" spans="1:8" ht="30.6" x14ac:dyDescent="0.2">
      <c r="A48" s="587" t="s">
        <v>8996</v>
      </c>
      <c r="B48" s="617" t="s">
        <v>8997</v>
      </c>
      <c r="C48" s="588">
        <v>6639.13</v>
      </c>
      <c r="D48" s="588"/>
      <c r="E48" s="588"/>
      <c r="F48" s="588"/>
      <c r="G48" s="588">
        <f>+C48</f>
        <v>6639.13</v>
      </c>
      <c r="H48" s="159" t="s">
        <v>8974</v>
      </c>
    </row>
    <row r="49" spans="1:8" x14ac:dyDescent="0.2">
      <c r="A49" s="670"/>
      <c r="B49" s="670" t="s">
        <v>413</v>
      </c>
      <c r="C49" s="157">
        <f>+C9+C11+C14+C35</f>
        <v>4271159.99</v>
      </c>
      <c r="D49" s="157">
        <f>SUM(D8:D48)</f>
        <v>3888182.0599999996</v>
      </c>
      <c r="E49" s="157">
        <f>SUM(E8:E48)</f>
        <v>0</v>
      </c>
      <c r="F49" s="157">
        <f>SUM(F8:F48)</f>
        <v>319482.13</v>
      </c>
      <c r="G49" s="157">
        <f>SUM(G8:G48)</f>
        <v>63495.799999999996</v>
      </c>
      <c r="H49" s="157"/>
    </row>
    <row r="52" spans="1:8" x14ac:dyDescent="0.2">
      <c r="A52" s="527" t="s">
        <v>412</v>
      </c>
      <c r="B52" s="683"/>
      <c r="C52" s="668"/>
      <c r="D52" s="668"/>
      <c r="E52" s="668"/>
      <c r="F52" s="668"/>
      <c r="G52" s="668"/>
      <c r="H52" s="669" t="s">
        <v>411</v>
      </c>
    </row>
    <row r="53" spans="1:8" x14ac:dyDescent="0.2">
      <c r="A53" s="614"/>
    </row>
    <row r="54" spans="1:8" ht="15" customHeight="1" x14ac:dyDescent="0.2">
      <c r="A54" s="532" t="s">
        <v>102</v>
      </c>
      <c r="B54" s="573" t="s">
        <v>101</v>
      </c>
      <c r="C54" s="27" t="s">
        <v>100</v>
      </c>
      <c r="D54" s="585" t="s">
        <v>231</v>
      </c>
      <c r="E54" s="585" t="s">
        <v>230</v>
      </c>
      <c r="F54" s="585" t="s">
        <v>229</v>
      </c>
      <c r="G54" s="586" t="s">
        <v>228</v>
      </c>
      <c r="H54" s="573" t="s">
        <v>227</v>
      </c>
    </row>
    <row r="55" spans="1:8" x14ac:dyDescent="0.2">
      <c r="A55" s="587"/>
      <c r="B55" s="1225" t="s">
        <v>13593</v>
      </c>
      <c r="C55" s="588"/>
      <c r="D55" s="588"/>
      <c r="E55" s="588"/>
      <c r="F55" s="588"/>
      <c r="G55" s="588"/>
      <c r="H55" s="159"/>
    </row>
    <row r="56" spans="1:8" x14ac:dyDescent="0.2">
      <c r="A56" s="670"/>
      <c r="B56" s="670" t="s">
        <v>410</v>
      </c>
      <c r="C56" s="157">
        <f>SUM(C55:C55)</f>
        <v>0</v>
      </c>
      <c r="D56" s="157">
        <f>SUM(D55:D55)</f>
        <v>0</v>
      </c>
      <c r="E56" s="157">
        <f>SUM(E55:E55)</f>
        <v>0</v>
      </c>
      <c r="F56" s="157">
        <f>SUM(F55:F55)</f>
        <v>0</v>
      </c>
      <c r="G56" s="157">
        <f>SUM(G55:G55)</f>
        <v>0</v>
      </c>
      <c r="H56" s="157"/>
    </row>
  </sheetData>
  <dataValidations count="8">
    <dataValidation allowBlank="1" showInputMessage="1" showErrorMessage="1" prompt="Corresponde al nombre o descripción de la cuenta de acuerdo al Plan de Cuentas emitido por el CONAC." sqref="B7 B54"/>
    <dataValidation allowBlank="1" showInputMessage="1" showErrorMessage="1" prompt="Importe de la cuentas por cobrar con fecha de vencimiento de 1 a 90 días." sqref="D7 D54"/>
    <dataValidation allowBlank="1" showInputMessage="1" showErrorMessage="1" prompt="Importe de la cuentas por cobrar con fecha de vencimiento de 91 a 180 días." sqref="E7 E54"/>
    <dataValidation allowBlank="1" showInputMessage="1" showErrorMessage="1" prompt="Importe de la cuentas por cobrar con fecha de vencimiento de 181 a 365 días." sqref="F7 F54"/>
    <dataValidation allowBlank="1" showInputMessage="1" showErrorMessage="1" prompt="Importe de la cuentas por cobrar con vencimiento mayor a 365 días." sqref="G7 G54"/>
    <dataValidation allowBlank="1" showInputMessage="1" showErrorMessage="1" prompt="Informar sobre la factibilidad de pago." sqref="H7 H54"/>
    <dataValidation allowBlank="1" showInputMessage="1" showErrorMessage="1" prompt="Corresponde al número de la cuenta de acuerdo al Plan de Cuentas emitido por el CONAC (DOF 23/12/2015)." sqref="A7 A54"/>
    <dataValidation allowBlank="1" showInputMessage="1" showErrorMessage="1" prompt="Saldo final de la Información Financiera Trimestral que se presenta (trimestral: 1er, 2do, 3ro. o 4to.)." sqref="C7 C54"/>
  </dataValidations>
  <pageMargins left="0.7" right="0.7" top="0.75" bottom="0.75" header="0.3" footer="0.3"/>
  <pageSetup scale="55" orientation="portrait" horizontalDpi="300" verticalDpi="300"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567" customWidth="1"/>
    <col min="2" max="2" width="50.6640625" style="567" customWidth="1"/>
    <col min="3" max="3" width="17.6640625" style="565" customWidth="1"/>
    <col min="4" max="5" width="17.6640625" style="567" customWidth="1"/>
    <col min="6" max="16384" width="13.6640625" style="567"/>
  </cols>
  <sheetData>
    <row r="1" spans="1:5" x14ac:dyDescent="0.2">
      <c r="A1" s="564" t="s">
        <v>115</v>
      </c>
      <c r="B1" s="564"/>
      <c r="D1" s="565"/>
    </row>
    <row r="2" spans="1:5" x14ac:dyDescent="0.2">
      <c r="A2" s="564" t="s">
        <v>114</v>
      </c>
      <c r="B2" s="564"/>
      <c r="D2" s="565"/>
      <c r="E2" s="581" t="s">
        <v>524</v>
      </c>
    </row>
    <row r="5" spans="1:5" ht="11.25" customHeight="1" x14ac:dyDescent="0.2">
      <c r="A5" s="671" t="s">
        <v>523</v>
      </c>
      <c r="B5" s="671"/>
      <c r="E5" s="669" t="s">
        <v>520</v>
      </c>
    </row>
    <row r="6" spans="1:5" x14ac:dyDescent="0.2">
      <c r="D6" s="668"/>
    </row>
    <row r="7" spans="1:5" ht="15" customHeight="1" x14ac:dyDescent="0.2">
      <c r="A7" s="532" t="s">
        <v>102</v>
      </c>
      <c r="B7" s="573" t="s">
        <v>101</v>
      </c>
      <c r="C7" s="27" t="s">
        <v>100</v>
      </c>
      <c r="D7" s="27" t="s">
        <v>519</v>
      </c>
      <c r="E7" s="27" t="s">
        <v>227</v>
      </c>
    </row>
    <row r="8" spans="1:5" ht="11.25" customHeight="1" x14ac:dyDescent="0.2">
      <c r="A8" s="587"/>
      <c r="B8" s="1225" t="s">
        <v>13593</v>
      </c>
      <c r="C8" s="159"/>
      <c r="D8" s="159"/>
      <c r="E8" s="650"/>
    </row>
    <row r="9" spans="1:5" x14ac:dyDescent="0.2">
      <c r="A9" s="672"/>
      <c r="B9" s="672" t="s">
        <v>522</v>
      </c>
      <c r="C9" s="171">
        <f>SUM(C8:C8)</f>
        <v>0</v>
      </c>
      <c r="D9" s="165"/>
      <c r="E9" s="165"/>
    </row>
    <row r="12" spans="1:5" ht="11.25" customHeight="1" x14ac:dyDescent="0.2">
      <c r="A12" s="527" t="s">
        <v>521</v>
      </c>
      <c r="B12" s="529"/>
      <c r="E12" s="669" t="s">
        <v>520</v>
      </c>
    </row>
    <row r="13" spans="1:5" x14ac:dyDescent="0.2">
      <c r="A13" s="614"/>
    </row>
    <row r="14" spans="1:5" ht="15" customHeight="1" x14ac:dyDescent="0.2">
      <c r="A14" s="532" t="s">
        <v>102</v>
      </c>
      <c r="B14" s="573" t="s">
        <v>101</v>
      </c>
      <c r="C14" s="27" t="s">
        <v>100</v>
      </c>
      <c r="D14" s="27" t="s">
        <v>519</v>
      </c>
      <c r="E14" s="27" t="s">
        <v>227</v>
      </c>
    </row>
    <row r="15" spans="1:5" x14ac:dyDescent="0.2">
      <c r="A15" s="673"/>
      <c r="B15" s="1225" t="s">
        <v>13593</v>
      </c>
      <c r="C15" s="168"/>
      <c r="D15" s="159"/>
      <c r="E15" s="650"/>
    </row>
    <row r="16" spans="1:5" x14ac:dyDescent="0.2">
      <c r="A16" s="670"/>
      <c r="B16" s="670"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567" customWidth="1"/>
    <col min="2" max="2" width="50.6640625" style="567" customWidth="1"/>
    <col min="3" max="3" width="17.6640625" style="565" customWidth="1"/>
    <col min="4" max="5" width="17.6640625" style="567" customWidth="1"/>
    <col min="6" max="16384" width="11.44140625" style="567"/>
  </cols>
  <sheetData>
    <row r="1" spans="1:5" s="594" customFormat="1" x14ac:dyDescent="0.2">
      <c r="A1" s="660" t="s">
        <v>115</v>
      </c>
      <c r="B1" s="660"/>
      <c r="C1" s="674"/>
      <c r="D1" s="675"/>
      <c r="E1" s="581"/>
    </row>
    <row r="2" spans="1:5" s="594" customFormat="1" x14ac:dyDescent="0.2">
      <c r="A2" s="660" t="s">
        <v>114</v>
      </c>
      <c r="B2" s="660"/>
      <c r="C2" s="595"/>
    </row>
    <row r="3" spans="1:5" s="594" customFormat="1" x14ac:dyDescent="0.2">
      <c r="C3" s="595"/>
    </row>
    <row r="4" spans="1:5" s="594" customFormat="1" x14ac:dyDescent="0.2">
      <c r="C4" s="595"/>
    </row>
    <row r="5" spans="1:5" s="594" customFormat="1" x14ac:dyDescent="0.2">
      <c r="A5" s="527" t="s">
        <v>532</v>
      </c>
      <c r="B5" s="529"/>
      <c r="C5" s="565"/>
      <c r="D5" s="567"/>
      <c r="E5" s="669" t="s">
        <v>526</v>
      </c>
    </row>
    <row r="6" spans="1:5" s="594" customFormat="1" x14ac:dyDescent="0.2">
      <c r="A6" s="614"/>
      <c r="B6" s="567"/>
      <c r="C6" s="565"/>
      <c r="D6" s="567"/>
      <c r="E6" s="567"/>
    </row>
    <row r="7" spans="1:5" s="594" customFormat="1" ht="15" customHeight="1" x14ac:dyDescent="0.2">
      <c r="A7" s="532" t="s">
        <v>102</v>
      </c>
      <c r="B7" s="573" t="s">
        <v>101</v>
      </c>
      <c r="C7" s="27" t="s">
        <v>100</v>
      </c>
      <c r="D7" s="27" t="s">
        <v>519</v>
      </c>
      <c r="E7" s="27" t="s">
        <v>227</v>
      </c>
    </row>
    <row r="8" spans="1:5" s="594" customFormat="1" x14ac:dyDescent="0.2">
      <c r="A8" s="673"/>
      <c r="B8" s="1225" t="s">
        <v>13593</v>
      </c>
      <c r="C8" s="168"/>
      <c r="D8" s="159"/>
      <c r="E8" s="650"/>
    </row>
    <row r="9" spans="1:5" s="594" customFormat="1" x14ac:dyDescent="0.2">
      <c r="A9" s="670"/>
      <c r="B9" s="670" t="s">
        <v>531</v>
      </c>
      <c r="C9" s="166">
        <f>SUM(C8:C8)</f>
        <v>0</v>
      </c>
      <c r="D9" s="165"/>
      <c r="E9" s="165"/>
    </row>
    <row r="10" spans="1:5" s="594" customFormat="1" x14ac:dyDescent="0.2">
      <c r="C10" s="595"/>
    </row>
    <row r="11" spans="1:5" s="594" customFormat="1" x14ac:dyDescent="0.2">
      <c r="C11" s="595"/>
    </row>
    <row r="12" spans="1:5" s="594" customFormat="1" ht="11.25" customHeight="1" x14ac:dyDescent="0.2">
      <c r="A12" s="527" t="s">
        <v>530</v>
      </c>
      <c r="B12" s="527"/>
      <c r="C12" s="595"/>
      <c r="D12" s="676"/>
      <c r="E12" s="529" t="s">
        <v>529</v>
      </c>
    </row>
    <row r="13" spans="1:5" s="675" customFormat="1" x14ac:dyDescent="0.2">
      <c r="A13" s="603"/>
      <c r="B13" s="603"/>
      <c r="C13" s="668"/>
      <c r="D13" s="676"/>
    </row>
    <row r="14" spans="1:5" ht="15" customHeight="1" x14ac:dyDescent="0.2">
      <c r="A14" s="532" t="s">
        <v>102</v>
      </c>
      <c r="B14" s="573" t="s">
        <v>101</v>
      </c>
      <c r="C14" s="27" t="s">
        <v>100</v>
      </c>
      <c r="D14" s="27" t="s">
        <v>519</v>
      </c>
      <c r="E14" s="27" t="s">
        <v>227</v>
      </c>
    </row>
    <row r="15" spans="1:5" ht="11.25" customHeight="1" x14ac:dyDescent="0.2">
      <c r="A15" s="574"/>
      <c r="B15" s="1225" t="s">
        <v>13593</v>
      </c>
      <c r="C15" s="588"/>
      <c r="D15" s="588"/>
      <c r="E15" s="650"/>
    </row>
    <row r="16" spans="1:5" x14ac:dyDescent="0.2">
      <c r="A16" s="677"/>
      <c r="B16" s="677" t="s">
        <v>528</v>
      </c>
      <c r="C16" s="678">
        <f>SUM(C15:C15)</f>
        <v>0</v>
      </c>
      <c r="D16" s="591"/>
      <c r="E16" s="591"/>
    </row>
    <row r="19" spans="1:5" x14ac:dyDescent="0.2">
      <c r="A19" s="527" t="s">
        <v>527</v>
      </c>
      <c r="B19" s="529"/>
      <c r="E19" s="669" t="s">
        <v>526</v>
      </c>
    </row>
    <row r="20" spans="1:5" x14ac:dyDescent="0.2">
      <c r="A20" s="614"/>
    </row>
    <row r="21" spans="1:5" ht="15" customHeight="1" x14ac:dyDescent="0.2">
      <c r="A21" s="532" t="s">
        <v>102</v>
      </c>
      <c r="B21" s="573" t="s">
        <v>101</v>
      </c>
      <c r="C21" s="27" t="s">
        <v>100</v>
      </c>
      <c r="D21" s="27" t="s">
        <v>519</v>
      </c>
      <c r="E21" s="27" t="s">
        <v>227</v>
      </c>
    </row>
    <row r="22" spans="1:5" x14ac:dyDescent="0.2">
      <c r="A22" s="673"/>
      <c r="B22" s="1225" t="s">
        <v>13593</v>
      </c>
      <c r="C22" s="168"/>
      <c r="D22" s="159"/>
      <c r="E22" s="650"/>
    </row>
    <row r="23" spans="1:5" x14ac:dyDescent="0.2">
      <c r="A23" s="670"/>
      <c r="B23" s="670"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pageSetUpPr fitToPage="1"/>
  </sheetPr>
  <dimension ref="A1:AB15"/>
  <sheetViews>
    <sheetView topLeftCell="A2" zoomScaleNormal="100" zoomScaleSheetLayoutView="100" workbookViewId="0">
      <selection activeCell="B12" sqref="B12"/>
    </sheetView>
  </sheetViews>
  <sheetFormatPr baseColWidth="10" defaultColWidth="11.44140625" defaultRowHeight="10.199999999999999" x14ac:dyDescent="0.2"/>
  <cols>
    <col min="1" max="1" width="8.6640625" style="720" customWidth="1"/>
    <col min="2" max="2" width="23.109375" style="721" customWidth="1"/>
    <col min="3" max="3" width="11.44140625" style="721"/>
    <col min="4" max="4" width="11.5546875" style="721" customWidth="1"/>
    <col min="5" max="5" width="10.88671875" style="721" bestFit="1" customWidth="1"/>
    <col min="6" max="7" width="12.33203125" style="682" customWidth="1"/>
    <col min="8" max="8" width="14.33203125" style="682" customWidth="1"/>
    <col min="9" max="9" width="13.44140625" style="682" customWidth="1"/>
    <col min="10" max="10" width="9.44140625" style="682" customWidth="1"/>
    <col min="11" max="12" width="9.6640625" style="682" customWidth="1"/>
    <col min="13" max="15" width="12.6640625" style="682" customWidth="1"/>
    <col min="16" max="16" width="9.109375" style="721" customWidth="1"/>
    <col min="17" max="18" width="10.6640625" style="721" customWidth="1"/>
    <col min="19" max="19" width="10.6640625" style="722" customWidth="1"/>
    <col min="20" max="20" width="11.33203125" style="721" customWidth="1"/>
    <col min="21" max="21" width="8.88671875" style="721" bestFit="1" customWidth="1"/>
    <col min="22" max="22" width="10.44140625" style="721" customWidth="1"/>
    <col min="23" max="23" width="9.33203125" style="721" bestFit="1" customWidth="1"/>
    <col min="24" max="24" width="16" style="721" customWidth="1"/>
    <col min="25" max="25" width="15" style="721" customWidth="1"/>
    <col min="26" max="26" width="11.6640625" style="721" customWidth="1"/>
    <col min="27" max="27" width="16" style="721" customWidth="1"/>
    <col min="28" max="28" width="11.44140625" style="689"/>
    <col min="29" max="16384" width="11.44140625" style="690"/>
  </cols>
  <sheetData>
    <row r="1" spans="1:28" s="675" customFormat="1" ht="18" customHeight="1" x14ac:dyDescent="0.2">
      <c r="A1" s="1370" t="s">
        <v>568</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581"/>
      <c r="AB1" s="594"/>
    </row>
    <row r="2" spans="1:28" s="675" customFormat="1" x14ac:dyDescent="0.2">
      <c r="A2" s="567"/>
      <c r="B2" s="567"/>
      <c r="C2" s="567"/>
      <c r="D2" s="567"/>
      <c r="E2" s="567"/>
      <c r="F2" s="565"/>
      <c r="G2" s="565"/>
      <c r="H2" s="565"/>
      <c r="I2" s="565"/>
      <c r="J2" s="565"/>
      <c r="K2" s="565"/>
      <c r="L2" s="565"/>
      <c r="M2" s="565"/>
      <c r="N2" s="565"/>
      <c r="O2" s="565"/>
      <c r="P2" s="567"/>
      <c r="Q2" s="567"/>
      <c r="R2" s="567"/>
      <c r="S2" s="679"/>
      <c r="T2" s="567"/>
      <c r="U2" s="567"/>
      <c r="V2" s="567"/>
      <c r="W2" s="567"/>
      <c r="X2" s="567"/>
      <c r="Y2" s="567"/>
      <c r="Z2" s="567"/>
      <c r="AA2" s="567"/>
      <c r="AB2" s="594"/>
    </row>
    <row r="3" spans="1:28" s="675" customFormat="1" x14ac:dyDescent="0.2">
      <c r="A3" s="567"/>
      <c r="B3" s="567"/>
      <c r="C3" s="567"/>
      <c r="D3" s="567"/>
      <c r="E3" s="567"/>
      <c r="F3" s="565"/>
      <c r="G3" s="565"/>
      <c r="H3" s="565"/>
      <c r="I3" s="565"/>
      <c r="J3" s="565"/>
      <c r="K3" s="565"/>
      <c r="L3" s="565"/>
      <c r="M3" s="565"/>
      <c r="N3" s="565"/>
      <c r="O3" s="565"/>
      <c r="P3" s="567"/>
      <c r="Q3" s="567"/>
      <c r="R3" s="567"/>
      <c r="S3" s="679"/>
      <c r="T3" s="567"/>
      <c r="U3" s="567"/>
      <c r="V3" s="567"/>
      <c r="W3" s="567"/>
      <c r="X3" s="567"/>
      <c r="Y3" s="567"/>
      <c r="Z3" s="567"/>
      <c r="AA3" s="567"/>
      <c r="AB3" s="594"/>
    </row>
    <row r="4" spans="1:28" s="675" customFormat="1" ht="11.25" customHeight="1" x14ac:dyDescent="0.2">
      <c r="A4" s="527" t="s">
        <v>567</v>
      </c>
      <c r="B4" s="680"/>
      <c r="C4" s="680"/>
      <c r="D4" s="680"/>
      <c r="E4" s="681"/>
      <c r="F4" s="595"/>
      <c r="G4" s="595"/>
      <c r="H4" s="595"/>
      <c r="I4" s="595"/>
      <c r="J4" s="682"/>
      <c r="K4" s="682"/>
      <c r="L4" s="682"/>
      <c r="M4" s="682"/>
      <c r="N4" s="682"/>
      <c r="O4" s="565"/>
      <c r="P4" s="1371" t="s">
        <v>566</v>
      </c>
      <c r="Q4" s="1371"/>
      <c r="R4" s="1371"/>
      <c r="S4" s="1371"/>
      <c r="T4" s="1371"/>
      <c r="U4" s="567"/>
      <c r="V4" s="567"/>
      <c r="W4" s="567"/>
      <c r="X4" s="567"/>
      <c r="Y4" s="567"/>
      <c r="Z4" s="567"/>
      <c r="AA4" s="567"/>
      <c r="AB4" s="594"/>
    </row>
    <row r="5" spans="1:28" s="675" customFormat="1" x14ac:dyDescent="0.2">
      <c r="A5" s="684"/>
      <c r="B5" s="685"/>
      <c r="C5" s="686"/>
      <c r="D5" s="582"/>
      <c r="E5" s="676"/>
      <c r="F5" s="668"/>
      <c r="G5" s="668"/>
      <c r="H5" s="668"/>
      <c r="I5" s="668"/>
      <c r="J5" s="568"/>
      <c r="K5" s="568"/>
      <c r="L5" s="568"/>
      <c r="M5" s="568"/>
      <c r="N5" s="568"/>
      <c r="O5" s="568"/>
      <c r="P5" s="582"/>
      <c r="Q5" s="582"/>
      <c r="R5" s="582"/>
      <c r="S5" s="687"/>
      <c r="T5" s="582"/>
      <c r="U5" s="582"/>
      <c r="V5" s="582"/>
      <c r="W5" s="582"/>
      <c r="X5" s="582"/>
      <c r="Y5" s="582"/>
      <c r="Z5" s="582"/>
      <c r="AA5" s="582"/>
    </row>
    <row r="6" spans="1:28" ht="15.75" customHeight="1" x14ac:dyDescent="0.2">
      <c r="A6" s="688"/>
      <c r="B6" s="1372" t="s">
        <v>565</v>
      </c>
      <c r="C6" s="1372"/>
      <c r="D6" s="1372"/>
      <c r="E6" s="1372"/>
      <c r="F6" s="1372"/>
      <c r="G6" s="1372"/>
      <c r="H6" s="1372"/>
      <c r="I6" s="1372"/>
      <c r="J6" s="1372"/>
      <c r="K6" s="1372"/>
      <c r="L6" s="1372"/>
      <c r="M6" s="1372"/>
      <c r="N6" s="1372"/>
      <c r="O6" s="1372"/>
      <c r="P6" s="1372"/>
      <c r="Q6" s="1372"/>
      <c r="R6" s="1372"/>
      <c r="S6" s="1372"/>
      <c r="T6" s="1372"/>
      <c r="U6" s="1372"/>
      <c r="V6" s="1372"/>
      <c r="W6" s="1372"/>
      <c r="X6" s="1372"/>
      <c r="Y6" s="1372"/>
      <c r="Z6" s="1372"/>
      <c r="AA6" s="1373"/>
    </row>
    <row r="7" spans="1:28" ht="12.9" customHeight="1" x14ac:dyDescent="0.2">
      <c r="A7" s="691"/>
      <c r="B7" s="691"/>
      <c r="C7" s="691"/>
      <c r="D7" s="691"/>
      <c r="E7" s="691"/>
      <c r="F7" s="692" t="s">
        <v>564</v>
      </c>
      <c r="G7" s="693"/>
      <c r="H7" s="694" t="s">
        <v>563</v>
      </c>
      <c r="I7" s="695"/>
      <c r="J7" s="691"/>
      <c r="K7" s="692" t="s">
        <v>562</v>
      </c>
      <c r="L7" s="693"/>
      <c r="M7" s="695"/>
      <c r="N7" s="695"/>
      <c r="O7" s="695"/>
      <c r="P7" s="691"/>
      <c r="Q7" s="691"/>
      <c r="R7" s="691"/>
      <c r="S7" s="691"/>
      <c r="T7" s="691"/>
      <c r="U7" s="691"/>
      <c r="V7" s="691"/>
      <c r="W7" s="691"/>
      <c r="X7" s="691"/>
      <c r="Y7" s="691"/>
      <c r="Z7" s="691"/>
      <c r="AA7" s="691"/>
    </row>
    <row r="8" spans="1:28" s="700" customFormat="1" ht="33.75" customHeight="1" x14ac:dyDescent="0.3">
      <c r="A8" s="696" t="s">
        <v>561</v>
      </c>
      <c r="B8" s="696" t="s">
        <v>560</v>
      </c>
      <c r="C8" s="696" t="s">
        <v>559</v>
      </c>
      <c r="D8" s="696" t="s">
        <v>558</v>
      </c>
      <c r="E8" s="696" t="s">
        <v>557</v>
      </c>
      <c r="F8" s="697" t="s">
        <v>554</v>
      </c>
      <c r="G8" s="697" t="s">
        <v>553</v>
      </c>
      <c r="H8" s="697" t="s">
        <v>553</v>
      </c>
      <c r="I8" s="698" t="s">
        <v>556</v>
      </c>
      <c r="J8" s="696" t="s">
        <v>555</v>
      </c>
      <c r="K8" s="697" t="s">
        <v>554</v>
      </c>
      <c r="L8" s="697" t="s">
        <v>553</v>
      </c>
      <c r="M8" s="698" t="s">
        <v>552</v>
      </c>
      <c r="N8" s="698" t="s">
        <v>551</v>
      </c>
      <c r="O8" s="698" t="s">
        <v>550</v>
      </c>
      <c r="P8" s="696" t="s">
        <v>549</v>
      </c>
      <c r="Q8" s="696" t="s">
        <v>548</v>
      </c>
      <c r="R8" s="696" t="s">
        <v>547</v>
      </c>
      <c r="S8" s="696" t="s">
        <v>546</v>
      </c>
      <c r="T8" s="696" t="s">
        <v>545</v>
      </c>
      <c r="U8" s="696" t="s">
        <v>544</v>
      </c>
      <c r="V8" s="696" t="s">
        <v>543</v>
      </c>
      <c r="W8" s="696" t="s">
        <v>542</v>
      </c>
      <c r="X8" s="696" t="s">
        <v>541</v>
      </c>
      <c r="Y8" s="696" t="s">
        <v>540</v>
      </c>
      <c r="Z8" s="696" t="s">
        <v>539</v>
      </c>
      <c r="AA8" s="696" t="s">
        <v>538</v>
      </c>
      <c r="AB8" s="699"/>
    </row>
    <row r="9" spans="1:28" x14ac:dyDescent="0.2">
      <c r="A9" s="701" t="s">
        <v>537</v>
      </c>
      <c r="B9" s="702"/>
      <c r="C9" s="703"/>
      <c r="D9" s="703"/>
      <c r="E9" s="703"/>
      <c r="F9" s="704"/>
      <c r="G9" s="704"/>
      <c r="H9" s="705"/>
      <c r="I9" s="705"/>
      <c r="J9" s="706"/>
      <c r="K9" s="704"/>
      <c r="L9" s="704"/>
      <c r="M9" s="704"/>
      <c r="N9" s="704"/>
      <c r="O9" s="704"/>
      <c r="P9" s="707"/>
      <c r="Q9" s="707"/>
      <c r="R9" s="708"/>
      <c r="S9" s="708"/>
      <c r="T9" s="703"/>
      <c r="U9" s="703"/>
      <c r="V9" s="702"/>
      <c r="W9" s="702"/>
      <c r="X9" s="703"/>
      <c r="Y9" s="703"/>
      <c r="Z9" s="708"/>
      <c r="AA9" s="703"/>
    </row>
    <row r="10" spans="1:28" s="203" customFormat="1" x14ac:dyDescent="0.2">
      <c r="A10" s="701" t="s">
        <v>536</v>
      </c>
      <c r="B10" s="702"/>
      <c r="C10" s="703"/>
      <c r="D10" s="703"/>
      <c r="E10" s="703"/>
      <c r="F10" s="704"/>
      <c r="G10" s="704"/>
      <c r="H10" s="705"/>
      <c r="I10" s="705"/>
      <c r="J10" s="706"/>
      <c r="K10" s="704"/>
      <c r="L10" s="704"/>
      <c r="M10" s="704"/>
      <c r="N10" s="704"/>
      <c r="O10" s="704"/>
      <c r="P10" s="707"/>
      <c r="Q10" s="707"/>
      <c r="R10" s="708"/>
      <c r="S10" s="708"/>
      <c r="T10" s="703"/>
      <c r="U10" s="703"/>
      <c r="V10" s="702"/>
      <c r="W10" s="702"/>
      <c r="X10" s="703"/>
      <c r="Y10" s="703"/>
      <c r="Z10" s="708"/>
      <c r="AA10" s="703"/>
      <c r="AB10" s="204"/>
    </row>
    <row r="11" spans="1:28" s="689" customFormat="1" x14ac:dyDescent="0.2">
      <c r="A11" s="701" t="s">
        <v>535</v>
      </c>
      <c r="B11" s="702"/>
      <c r="C11" s="703"/>
      <c r="D11" s="703"/>
      <c r="E11" s="703"/>
      <c r="F11" s="704"/>
      <c r="G11" s="704"/>
      <c r="H11" s="705"/>
      <c r="I11" s="705"/>
      <c r="J11" s="706"/>
      <c r="K11" s="704"/>
      <c r="L11" s="704"/>
      <c r="M11" s="704"/>
      <c r="N11" s="704"/>
      <c r="O11" s="704"/>
      <c r="P11" s="707"/>
      <c r="Q11" s="707"/>
      <c r="R11" s="708"/>
      <c r="S11" s="708"/>
      <c r="T11" s="703"/>
      <c r="U11" s="703"/>
      <c r="V11" s="702"/>
      <c r="W11" s="702"/>
      <c r="X11" s="703"/>
      <c r="Y11" s="703"/>
      <c r="Z11" s="708"/>
      <c r="AA11" s="703"/>
    </row>
    <row r="12" spans="1:28" s="689" customFormat="1" x14ac:dyDescent="0.2">
      <c r="A12" s="701" t="s">
        <v>534</v>
      </c>
      <c r="B12" s="1225" t="s">
        <v>13593</v>
      </c>
      <c r="C12" s="703"/>
      <c r="D12" s="703"/>
      <c r="E12" s="703"/>
      <c r="F12" s="704"/>
      <c r="G12" s="704"/>
      <c r="H12" s="705"/>
      <c r="I12" s="705"/>
      <c r="J12" s="706"/>
      <c r="K12" s="704"/>
      <c r="L12" s="704"/>
      <c r="M12" s="704"/>
      <c r="N12" s="704"/>
      <c r="O12" s="704"/>
      <c r="P12" s="707"/>
      <c r="Q12" s="707"/>
      <c r="R12" s="708"/>
      <c r="S12" s="708"/>
      <c r="T12" s="703"/>
      <c r="U12" s="703"/>
      <c r="V12" s="702"/>
      <c r="W12" s="702"/>
      <c r="X12" s="703"/>
      <c r="Y12" s="703"/>
      <c r="Z12" s="708"/>
      <c r="AA12" s="703"/>
    </row>
    <row r="13" spans="1:28" s="715" customFormat="1" x14ac:dyDescent="0.2">
      <c r="A13" s="709">
        <v>900001</v>
      </c>
      <c r="B13" s="710" t="s">
        <v>533</v>
      </c>
      <c r="C13" s="710"/>
      <c r="D13" s="710"/>
      <c r="E13" s="710"/>
      <c r="F13" s="711">
        <f>SUM(F9:F12)</f>
        <v>0</v>
      </c>
      <c r="G13" s="711">
        <f>SUM(G9:G12)</f>
        <v>0</v>
      </c>
      <c r="H13" s="711">
        <f>SUM(H9:H12)</f>
        <v>0</v>
      </c>
      <c r="I13" s="711">
        <f>SUM(I9:I12)</f>
        <v>0</v>
      </c>
      <c r="J13" s="712"/>
      <c r="K13" s="711">
        <f>SUM(K9:K12)</f>
        <v>0</v>
      </c>
      <c r="L13" s="711">
        <f>SUM(L9:L12)</f>
        <v>0</v>
      </c>
      <c r="M13" s="711">
        <f>SUM(M9:M12)</f>
        <v>0</v>
      </c>
      <c r="N13" s="711">
        <f>SUM(N9:N12)</f>
        <v>0</v>
      </c>
      <c r="O13" s="711">
        <f>SUM(O9:O12)</f>
        <v>0</v>
      </c>
      <c r="P13" s="713"/>
      <c r="Q13" s="710"/>
      <c r="R13" s="710"/>
      <c r="S13" s="714"/>
      <c r="T13" s="710"/>
      <c r="U13" s="710"/>
      <c r="V13" s="710"/>
      <c r="W13" s="710"/>
      <c r="X13" s="710"/>
      <c r="Y13" s="710"/>
      <c r="Z13" s="710"/>
      <c r="AA13" s="710"/>
    </row>
    <row r="14" spans="1:28" s="715" customFormat="1" x14ac:dyDescent="0.2">
      <c r="A14" s="637"/>
      <c r="B14" s="716"/>
      <c r="C14" s="716"/>
      <c r="D14" s="716"/>
      <c r="E14" s="716"/>
      <c r="F14" s="717"/>
      <c r="G14" s="717"/>
      <c r="H14" s="717"/>
      <c r="I14" s="717"/>
      <c r="J14" s="717"/>
      <c r="K14" s="717"/>
      <c r="L14" s="717"/>
      <c r="M14" s="717"/>
      <c r="N14" s="717"/>
      <c r="O14" s="717"/>
      <c r="P14" s="718"/>
      <c r="Q14" s="716"/>
      <c r="R14" s="716"/>
      <c r="S14" s="719"/>
      <c r="T14" s="716"/>
      <c r="U14" s="716"/>
      <c r="V14" s="716"/>
      <c r="W14" s="716"/>
      <c r="X14" s="716"/>
      <c r="Y14" s="716"/>
      <c r="Z14" s="716"/>
      <c r="AA14" s="716"/>
    </row>
    <row r="15" spans="1:28" s="715" customFormat="1" x14ac:dyDescent="0.2">
      <c r="A15" s="637"/>
      <c r="B15" s="716"/>
      <c r="C15" s="716"/>
      <c r="D15" s="716"/>
      <c r="E15" s="716"/>
      <c r="F15" s="717"/>
      <c r="G15" s="717"/>
      <c r="H15" s="717"/>
      <c r="I15" s="717"/>
      <c r="J15" s="717"/>
      <c r="K15" s="717"/>
      <c r="L15" s="717"/>
      <c r="M15" s="717"/>
      <c r="N15" s="717"/>
      <c r="O15" s="717"/>
      <c r="P15" s="718"/>
      <c r="Q15" s="716"/>
      <c r="R15" s="716"/>
      <c r="S15" s="719"/>
      <c r="T15" s="716"/>
      <c r="U15" s="716"/>
      <c r="V15" s="716"/>
      <c r="W15" s="716"/>
      <c r="X15" s="716"/>
      <c r="Y15" s="716"/>
      <c r="Z15" s="716"/>
      <c r="AA15" s="716"/>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A1:D101"/>
  <sheetViews>
    <sheetView topLeftCell="A75" zoomScaleNormal="100" zoomScaleSheetLayoutView="100" workbookViewId="0">
      <selection activeCell="C76" sqref="C76"/>
    </sheetView>
  </sheetViews>
  <sheetFormatPr baseColWidth="10" defaultColWidth="12.44140625" defaultRowHeight="10.199999999999999" x14ac:dyDescent="0.2"/>
  <cols>
    <col min="1" max="1" width="19.6640625" style="567" customWidth="1"/>
    <col min="2" max="2" width="50.6640625" style="567" customWidth="1"/>
    <col min="3" max="3" width="17.6640625" style="47" customWidth="1"/>
    <col min="4" max="4" width="88.88671875" style="47" customWidth="1"/>
    <col min="5" max="16384" width="12.44140625" style="567"/>
  </cols>
  <sheetData>
    <row r="1" spans="1:4" x14ac:dyDescent="0.2">
      <c r="A1" s="660" t="s">
        <v>115</v>
      </c>
      <c r="B1" s="660"/>
      <c r="D1" s="581"/>
    </row>
    <row r="2" spans="1:4" x14ac:dyDescent="0.2">
      <c r="A2" s="660" t="s">
        <v>42</v>
      </c>
      <c r="B2" s="660"/>
    </row>
    <row r="3" spans="1:4" s="594" customFormat="1" x14ac:dyDescent="0.2">
      <c r="C3" s="154"/>
      <c r="D3" s="154"/>
    </row>
    <row r="4" spans="1:4" s="594" customFormat="1" x14ac:dyDescent="0.2">
      <c r="C4" s="154"/>
      <c r="D4" s="154"/>
    </row>
    <row r="5" spans="1:4" s="594" customFormat="1" ht="11.25" customHeight="1" x14ac:dyDescent="0.2">
      <c r="A5" s="640" t="s">
        <v>709</v>
      </c>
      <c r="B5" s="640"/>
      <c r="C5" s="595"/>
      <c r="D5" s="683" t="s">
        <v>708</v>
      </c>
    </row>
    <row r="6" spans="1:4" ht="11.25" customHeight="1" x14ac:dyDescent="0.2">
      <c r="A6" s="663"/>
      <c r="B6" s="663"/>
      <c r="C6" s="664"/>
      <c r="D6" s="723"/>
    </row>
    <row r="7" spans="1:4" ht="15" customHeight="1" x14ac:dyDescent="0.2">
      <c r="A7" s="532" t="s">
        <v>102</v>
      </c>
      <c r="B7" s="573" t="s">
        <v>101</v>
      </c>
      <c r="C7" s="27" t="s">
        <v>100</v>
      </c>
      <c r="D7" s="27" t="s">
        <v>227</v>
      </c>
    </row>
    <row r="8" spans="1:4" ht="81.599999999999994" x14ac:dyDescent="0.2">
      <c r="A8" s="574" t="s">
        <v>8998</v>
      </c>
      <c r="B8" s="574" t="s">
        <v>8999</v>
      </c>
      <c r="C8" s="724">
        <v>129531303.23999999</v>
      </c>
      <c r="D8" s="588" t="s">
        <v>9000</v>
      </c>
    </row>
    <row r="9" spans="1:4" ht="81.599999999999994" x14ac:dyDescent="0.2">
      <c r="A9" s="574" t="s">
        <v>9001</v>
      </c>
      <c r="B9" s="574" t="s">
        <v>9002</v>
      </c>
      <c r="C9" s="724">
        <v>129531303.23999999</v>
      </c>
      <c r="D9" s="588" t="s">
        <v>9000</v>
      </c>
    </row>
    <row r="10" spans="1:4" ht="81.599999999999994" x14ac:dyDescent="0.2">
      <c r="A10" s="574" t="s">
        <v>9003</v>
      </c>
      <c r="B10" s="574" t="s">
        <v>9004</v>
      </c>
      <c r="C10" s="724">
        <v>129531303.23999999</v>
      </c>
      <c r="D10" s="588" t="s">
        <v>9000</v>
      </c>
    </row>
    <row r="11" spans="1:4" ht="81.599999999999994" x14ac:dyDescent="0.2">
      <c r="A11" s="574" t="s">
        <v>9005</v>
      </c>
      <c r="B11" s="574" t="s">
        <v>9006</v>
      </c>
      <c r="C11" s="724">
        <v>24379824.859999999</v>
      </c>
      <c r="D11" s="588" t="s">
        <v>9000</v>
      </c>
    </row>
    <row r="12" spans="1:4" ht="81.599999999999994" x14ac:dyDescent="0.2">
      <c r="A12" s="574" t="s">
        <v>9007</v>
      </c>
      <c r="B12" s="574" t="s">
        <v>8227</v>
      </c>
      <c r="C12" s="724">
        <v>1476248.1</v>
      </c>
      <c r="D12" s="588" t="s">
        <v>9000</v>
      </c>
    </row>
    <row r="13" spans="1:4" ht="81.599999999999994" x14ac:dyDescent="0.2">
      <c r="A13" s="574" t="s">
        <v>9008</v>
      </c>
      <c r="B13" s="574" t="s">
        <v>8239</v>
      </c>
      <c r="C13" s="724">
        <v>4754141.13</v>
      </c>
      <c r="D13" s="588" t="s">
        <v>9000</v>
      </c>
    </row>
    <row r="14" spans="1:4" ht="81.599999999999994" x14ac:dyDescent="0.2">
      <c r="A14" s="574" t="s">
        <v>9009</v>
      </c>
      <c r="B14" s="574" t="s">
        <v>8267</v>
      </c>
      <c r="C14" s="724">
        <v>10553250.960000001</v>
      </c>
      <c r="D14" s="588" t="s">
        <v>9000</v>
      </c>
    </row>
    <row r="15" spans="1:4" ht="81.599999999999994" x14ac:dyDescent="0.2">
      <c r="A15" s="574" t="s">
        <v>9010</v>
      </c>
      <c r="B15" s="574" t="s">
        <v>8376</v>
      </c>
      <c r="C15" s="724">
        <v>3981783.61</v>
      </c>
      <c r="D15" s="588" t="s">
        <v>9000</v>
      </c>
    </row>
    <row r="16" spans="1:4" ht="81.599999999999994" x14ac:dyDescent="0.2">
      <c r="A16" s="574" t="s">
        <v>9011</v>
      </c>
      <c r="B16" s="574" t="s">
        <v>8409</v>
      </c>
      <c r="C16" s="724">
        <v>1147554.56</v>
      </c>
      <c r="D16" s="588" t="s">
        <v>9000</v>
      </c>
    </row>
    <row r="17" spans="1:4" ht="81.599999999999994" x14ac:dyDescent="0.2">
      <c r="A17" s="574" t="s">
        <v>9012</v>
      </c>
      <c r="B17" s="574" t="s">
        <v>9013</v>
      </c>
      <c r="C17" s="724">
        <v>2466846.5</v>
      </c>
      <c r="D17" s="588" t="s">
        <v>9000</v>
      </c>
    </row>
    <row r="18" spans="1:4" ht="81.599999999999994" x14ac:dyDescent="0.2">
      <c r="A18" s="574" t="s">
        <v>9014</v>
      </c>
      <c r="B18" s="574" t="s">
        <v>9015</v>
      </c>
      <c r="C18" s="724">
        <v>3798868.1</v>
      </c>
      <c r="D18" s="588" t="s">
        <v>9016</v>
      </c>
    </row>
    <row r="19" spans="1:4" ht="81.599999999999994" x14ac:dyDescent="0.2">
      <c r="A19" s="574" t="s">
        <v>9017</v>
      </c>
      <c r="B19" s="574" t="s">
        <v>9018</v>
      </c>
      <c r="C19" s="724">
        <v>3798868.1</v>
      </c>
      <c r="D19" s="588" t="s">
        <v>9016</v>
      </c>
    </row>
    <row r="20" spans="1:4" ht="81.599999999999994" x14ac:dyDescent="0.2">
      <c r="A20" s="574" t="s">
        <v>9019</v>
      </c>
      <c r="B20" s="574" t="s">
        <v>9020</v>
      </c>
      <c r="C20" s="724">
        <v>52396810.350000001</v>
      </c>
      <c r="D20" s="588" t="s">
        <v>9000</v>
      </c>
    </row>
    <row r="21" spans="1:4" ht="81.599999999999994" x14ac:dyDescent="0.2">
      <c r="A21" s="574" t="s">
        <v>9021</v>
      </c>
      <c r="B21" s="574" t="s">
        <v>8456</v>
      </c>
      <c r="C21" s="724">
        <v>12400000</v>
      </c>
      <c r="D21" s="588" t="s">
        <v>9000</v>
      </c>
    </row>
    <row r="22" spans="1:4" ht="81.599999999999994" x14ac:dyDescent="0.2">
      <c r="A22" s="574" t="s">
        <v>9022</v>
      </c>
      <c r="B22" s="574" t="s">
        <v>9023</v>
      </c>
      <c r="C22" s="724">
        <v>21536810.350000001</v>
      </c>
      <c r="D22" s="588" t="s">
        <v>9000</v>
      </c>
    </row>
    <row r="23" spans="1:4" ht="81.599999999999994" x14ac:dyDescent="0.2">
      <c r="A23" s="574" t="s">
        <v>9024</v>
      </c>
      <c r="B23" s="574" t="s">
        <v>9025</v>
      </c>
      <c r="C23" s="724">
        <v>8500000</v>
      </c>
      <c r="D23" s="588" t="s">
        <v>9000</v>
      </c>
    </row>
    <row r="24" spans="1:4" ht="81.599999999999994" x14ac:dyDescent="0.2">
      <c r="A24" s="574" t="s">
        <v>9026</v>
      </c>
      <c r="B24" s="574" t="s">
        <v>9027</v>
      </c>
      <c r="C24" s="724">
        <v>8800000</v>
      </c>
      <c r="D24" s="588" t="s">
        <v>9000</v>
      </c>
    </row>
    <row r="25" spans="1:4" ht="81.599999999999994" x14ac:dyDescent="0.2">
      <c r="A25" s="574" t="s">
        <v>9028</v>
      </c>
      <c r="B25" s="574" t="s">
        <v>9029</v>
      </c>
      <c r="C25" s="724">
        <v>1160000</v>
      </c>
      <c r="D25" s="588" t="s">
        <v>9000</v>
      </c>
    </row>
    <row r="26" spans="1:4" x14ac:dyDescent="0.2">
      <c r="A26" s="574" t="s">
        <v>9030</v>
      </c>
      <c r="B26" s="574" t="s">
        <v>9031</v>
      </c>
      <c r="C26" s="724">
        <v>28542238</v>
      </c>
      <c r="D26" s="588" t="s">
        <v>9032</v>
      </c>
    </row>
    <row r="27" spans="1:4" x14ac:dyDescent="0.2">
      <c r="A27" s="574" t="s">
        <v>9033</v>
      </c>
      <c r="B27" s="574" t="s">
        <v>9034</v>
      </c>
      <c r="C27" s="724">
        <v>23718783</v>
      </c>
      <c r="D27" s="588" t="s">
        <v>9035</v>
      </c>
    </row>
    <row r="28" spans="1:4" x14ac:dyDescent="0.2">
      <c r="A28" s="574" t="s">
        <v>9036</v>
      </c>
      <c r="B28" s="574" t="s">
        <v>9037</v>
      </c>
      <c r="C28" s="724">
        <v>443070</v>
      </c>
      <c r="D28" s="588" t="s">
        <v>9032</v>
      </c>
    </row>
    <row r="29" spans="1:4" x14ac:dyDescent="0.2">
      <c r="A29" s="574" t="s">
        <v>9038</v>
      </c>
      <c r="B29" s="574" t="s">
        <v>9039</v>
      </c>
      <c r="C29" s="724">
        <v>0</v>
      </c>
      <c r="D29" s="588" t="s">
        <v>9032</v>
      </c>
    </row>
    <row r="30" spans="1:4" x14ac:dyDescent="0.2">
      <c r="A30" s="574" t="s">
        <v>9040</v>
      </c>
      <c r="B30" s="574" t="s">
        <v>9041</v>
      </c>
      <c r="C30" s="724">
        <v>4296185</v>
      </c>
      <c r="D30" s="588" t="s">
        <v>9032</v>
      </c>
    </row>
    <row r="31" spans="1:4" x14ac:dyDescent="0.2">
      <c r="A31" s="574" t="s">
        <v>9042</v>
      </c>
      <c r="B31" s="574" t="s">
        <v>9043</v>
      </c>
      <c r="C31" s="724">
        <v>84200</v>
      </c>
      <c r="D31" s="588" t="s">
        <v>9032</v>
      </c>
    </row>
    <row r="32" spans="1:4" ht="81.599999999999994" x14ac:dyDescent="0.2">
      <c r="A32" s="574" t="s">
        <v>9044</v>
      </c>
      <c r="B32" s="574" t="s">
        <v>76</v>
      </c>
      <c r="C32" s="724">
        <v>7658965.1299999999</v>
      </c>
      <c r="D32" s="588" t="s">
        <v>9000</v>
      </c>
    </row>
    <row r="33" spans="1:4" ht="20.399999999999999" x14ac:dyDescent="0.2">
      <c r="A33" s="574" t="s">
        <v>9045</v>
      </c>
      <c r="B33" s="574" t="s">
        <v>9046</v>
      </c>
      <c r="C33" s="724">
        <v>392667.4</v>
      </c>
      <c r="D33" s="588" t="s">
        <v>9047</v>
      </c>
    </row>
    <row r="34" spans="1:4" ht="91.8" x14ac:dyDescent="0.2">
      <c r="A34" s="574" t="s">
        <v>9048</v>
      </c>
      <c r="B34" s="574" t="s">
        <v>9049</v>
      </c>
      <c r="C34" s="724">
        <v>746979.96</v>
      </c>
      <c r="D34" s="588" t="s">
        <v>9050</v>
      </c>
    </row>
    <row r="35" spans="1:4" ht="81.599999999999994" x14ac:dyDescent="0.2">
      <c r="A35" s="574" t="s">
        <v>9051</v>
      </c>
      <c r="B35" s="574" t="s">
        <v>9052</v>
      </c>
      <c r="C35" s="724">
        <v>70156.149999999994</v>
      </c>
      <c r="D35" s="588" t="s">
        <v>9053</v>
      </c>
    </row>
    <row r="36" spans="1:4" ht="81.599999999999994" x14ac:dyDescent="0.2">
      <c r="A36" s="574" t="s">
        <v>9054</v>
      </c>
      <c r="B36" s="574" t="s">
        <v>9055</v>
      </c>
      <c r="C36" s="724">
        <v>5156236.46</v>
      </c>
      <c r="D36" s="588" t="s">
        <v>9000</v>
      </c>
    </row>
    <row r="37" spans="1:4" ht="20.399999999999999" x14ac:dyDescent="0.2">
      <c r="A37" s="574" t="s">
        <v>9056</v>
      </c>
      <c r="B37" s="574" t="s">
        <v>9055</v>
      </c>
      <c r="C37" s="724">
        <v>883845.58</v>
      </c>
      <c r="D37" s="588" t="s">
        <v>9057</v>
      </c>
    </row>
    <row r="38" spans="1:4" x14ac:dyDescent="0.2">
      <c r="A38" s="574" t="s">
        <v>9058</v>
      </c>
      <c r="B38" s="574" t="s">
        <v>9059</v>
      </c>
      <c r="C38" s="724">
        <v>38351.47</v>
      </c>
      <c r="D38" s="588" t="s">
        <v>9060</v>
      </c>
    </row>
    <row r="39" spans="1:4" ht="20.399999999999999" x14ac:dyDescent="0.2">
      <c r="A39" s="574" t="s">
        <v>9061</v>
      </c>
      <c r="B39" s="574" t="s">
        <v>9059</v>
      </c>
      <c r="C39" s="724">
        <v>18940.59</v>
      </c>
      <c r="D39" s="588" t="s">
        <v>9062</v>
      </c>
    </row>
    <row r="40" spans="1:4" x14ac:dyDescent="0.2">
      <c r="A40" s="574" t="s">
        <v>9063</v>
      </c>
      <c r="B40" s="574" t="s">
        <v>9064</v>
      </c>
      <c r="C40" s="724">
        <v>65000</v>
      </c>
      <c r="D40" s="588" t="s">
        <v>9065</v>
      </c>
    </row>
    <row r="41" spans="1:4" x14ac:dyDescent="0.2">
      <c r="A41" s="574" t="s">
        <v>9066</v>
      </c>
      <c r="B41" s="574" t="s">
        <v>9064</v>
      </c>
      <c r="C41" s="724">
        <v>286787.52</v>
      </c>
      <c r="D41" s="588" t="s">
        <v>9067</v>
      </c>
    </row>
    <row r="42" spans="1:4" ht="81.599999999999994" x14ac:dyDescent="0.2">
      <c r="A42" s="574" t="s">
        <v>9068</v>
      </c>
      <c r="B42" s="574" t="s">
        <v>9069</v>
      </c>
      <c r="C42" s="724">
        <v>7763496.3600000003</v>
      </c>
      <c r="D42" s="588" t="s">
        <v>9070</v>
      </c>
    </row>
    <row r="43" spans="1:4" ht="81.599999999999994" x14ac:dyDescent="0.2">
      <c r="A43" s="574" t="s">
        <v>9071</v>
      </c>
      <c r="B43" s="574" t="s">
        <v>9072</v>
      </c>
      <c r="C43" s="724">
        <v>2399542.69</v>
      </c>
      <c r="D43" s="588" t="s">
        <v>9070</v>
      </c>
    </row>
    <row r="44" spans="1:4" ht="81.599999999999994" x14ac:dyDescent="0.2">
      <c r="A44" s="574" t="s">
        <v>9073</v>
      </c>
      <c r="B44" s="574" t="s">
        <v>9074</v>
      </c>
      <c r="C44" s="724">
        <v>405493.02</v>
      </c>
      <c r="D44" s="588" t="s">
        <v>9070</v>
      </c>
    </row>
    <row r="45" spans="1:4" ht="81.599999999999994" x14ac:dyDescent="0.2">
      <c r="A45" s="574" t="s">
        <v>9075</v>
      </c>
      <c r="B45" s="574" t="s">
        <v>9076</v>
      </c>
      <c r="C45" s="724">
        <v>420032.42</v>
      </c>
      <c r="D45" s="588" t="s">
        <v>9070</v>
      </c>
    </row>
    <row r="46" spans="1:4" ht="81.599999999999994" x14ac:dyDescent="0.2">
      <c r="A46" s="574" t="s">
        <v>9077</v>
      </c>
      <c r="B46" s="574" t="s">
        <v>9078</v>
      </c>
      <c r="C46" s="724">
        <v>772957.93</v>
      </c>
      <c r="D46" s="588" t="s">
        <v>9070</v>
      </c>
    </row>
    <row r="47" spans="1:4" ht="81.599999999999994" x14ac:dyDescent="0.2">
      <c r="A47" s="574" t="s">
        <v>9079</v>
      </c>
      <c r="B47" s="574" t="s">
        <v>9080</v>
      </c>
      <c r="C47" s="724">
        <v>4449.4799999999996</v>
      </c>
      <c r="D47" s="588" t="s">
        <v>9070</v>
      </c>
    </row>
    <row r="48" spans="1:4" ht="81.599999999999994" x14ac:dyDescent="0.2">
      <c r="A48" s="574" t="s">
        <v>9081</v>
      </c>
      <c r="B48" s="574" t="s">
        <v>9082</v>
      </c>
      <c r="C48" s="724">
        <v>32651.97</v>
      </c>
      <c r="D48" s="588" t="s">
        <v>9070</v>
      </c>
    </row>
    <row r="49" spans="1:4" ht="81.599999999999994" x14ac:dyDescent="0.2">
      <c r="A49" s="574" t="s">
        <v>9083</v>
      </c>
      <c r="B49" s="574" t="s">
        <v>9084</v>
      </c>
      <c r="C49" s="724">
        <v>104785.87</v>
      </c>
      <c r="D49" s="588" t="s">
        <v>9070</v>
      </c>
    </row>
    <row r="50" spans="1:4" ht="81.599999999999994" x14ac:dyDescent="0.2">
      <c r="A50" s="574" t="s">
        <v>9085</v>
      </c>
      <c r="B50" s="574" t="s">
        <v>9086</v>
      </c>
      <c r="C50" s="724">
        <v>21551.919999999998</v>
      </c>
      <c r="D50" s="588" t="s">
        <v>9070</v>
      </c>
    </row>
    <row r="51" spans="1:4" ht="81.599999999999994" x14ac:dyDescent="0.2">
      <c r="A51" s="574" t="s">
        <v>9087</v>
      </c>
      <c r="B51" s="574" t="s">
        <v>9088</v>
      </c>
      <c r="C51" s="724">
        <v>51312.4</v>
      </c>
      <c r="D51" s="588" t="s">
        <v>9070</v>
      </c>
    </row>
    <row r="52" spans="1:4" ht="81.599999999999994" x14ac:dyDescent="0.2">
      <c r="A52" s="574" t="s">
        <v>9089</v>
      </c>
      <c r="B52" s="574" t="s">
        <v>9090</v>
      </c>
      <c r="C52" s="724">
        <v>34274.97</v>
      </c>
      <c r="D52" s="588" t="s">
        <v>9070</v>
      </c>
    </row>
    <row r="53" spans="1:4" ht="81.599999999999994" x14ac:dyDescent="0.2">
      <c r="A53" s="574" t="s">
        <v>9091</v>
      </c>
      <c r="B53" s="574" t="s">
        <v>8672</v>
      </c>
      <c r="C53" s="724">
        <v>36324.129999999997</v>
      </c>
      <c r="D53" s="588" t="s">
        <v>9070</v>
      </c>
    </row>
    <row r="54" spans="1:4" ht="81.599999999999994" x14ac:dyDescent="0.2">
      <c r="A54" s="574" t="s">
        <v>9092</v>
      </c>
      <c r="B54" s="574" t="s">
        <v>9093</v>
      </c>
      <c r="C54" s="724">
        <v>448048.29</v>
      </c>
      <c r="D54" s="588" t="s">
        <v>9070</v>
      </c>
    </row>
    <row r="55" spans="1:4" ht="81.599999999999994" x14ac:dyDescent="0.2">
      <c r="A55" s="574" t="s">
        <v>9094</v>
      </c>
      <c r="B55" s="574" t="s">
        <v>9095</v>
      </c>
      <c r="C55" s="724">
        <v>472557.46</v>
      </c>
      <c r="D55" s="588" t="s">
        <v>9070</v>
      </c>
    </row>
    <row r="56" spans="1:4" ht="81.599999999999994" x14ac:dyDescent="0.2">
      <c r="A56" s="574" t="s">
        <v>9096</v>
      </c>
      <c r="B56" s="574" t="s">
        <v>9097</v>
      </c>
      <c r="C56" s="724">
        <v>16909.88</v>
      </c>
      <c r="D56" s="588" t="s">
        <v>9070</v>
      </c>
    </row>
    <row r="57" spans="1:4" ht="81.599999999999994" x14ac:dyDescent="0.2">
      <c r="A57" s="574" t="s">
        <v>9098</v>
      </c>
      <c r="B57" s="574" t="s">
        <v>9099</v>
      </c>
      <c r="C57" s="724">
        <v>227706.07</v>
      </c>
      <c r="D57" s="588" t="s">
        <v>9070</v>
      </c>
    </row>
    <row r="58" spans="1:4" ht="81.599999999999994" x14ac:dyDescent="0.2">
      <c r="A58" s="574" t="s">
        <v>9100</v>
      </c>
      <c r="B58" s="574" t="s">
        <v>8674</v>
      </c>
      <c r="C58" s="724">
        <v>754567.09</v>
      </c>
      <c r="D58" s="588" t="s">
        <v>9070</v>
      </c>
    </row>
    <row r="59" spans="1:4" ht="81.599999999999994" x14ac:dyDescent="0.2">
      <c r="A59" s="574" t="s">
        <v>9101</v>
      </c>
      <c r="B59" s="574" t="s">
        <v>9102</v>
      </c>
      <c r="C59" s="724">
        <v>62956.57</v>
      </c>
      <c r="D59" s="588" t="s">
        <v>9070</v>
      </c>
    </row>
    <row r="60" spans="1:4" ht="81.599999999999994" x14ac:dyDescent="0.2">
      <c r="A60" s="574" t="s">
        <v>9103</v>
      </c>
      <c r="B60" s="574" t="s">
        <v>9104</v>
      </c>
      <c r="C60" s="724">
        <v>1497374.2</v>
      </c>
      <c r="D60" s="588" t="s">
        <v>9070</v>
      </c>
    </row>
    <row r="61" spans="1:4" x14ac:dyDescent="0.2">
      <c r="A61" s="574" t="s">
        <v>9105</v>
      </c>
      <c r="B61" s="574" t="s">
        <v>6382</v>
      </c>
      <c r="C61" s="724">
        <v>2821611.61</v>
      </c>
      <c r="D61" s="588"/>
    </row>
    <row r="62" spans="1:4" ht="81.599999999999994" x14ac:dyDescent="0.2">
      <c r="A62" s="574" t="s">
        <v>9106</v>
      </c>
      <c r="B62" s="574" t="s">
        <v>9107</v>
      </c>
      <c r="C62" s="724">
        <v>1271551.72</v>
      </c>
      <c r="D62" s="588" t="s">
        <v>9108</v>
      </c>
    </row>
    <row r="63" spans="1:4" ht="81.599999999999994" x14ac:dyDescent="0.2">
      <c r="A63" s="574" t="s">
        <v>9109</v>
      </c>
      <c r="B63" s="574" t="s">
        <v>9110</v>
      </c>
      <c r="C63" s="724">
        <v>1550059.89</v>
      </c>
      <c r="D63" s="588" t="s">
        <v>9111</v>
      </c>
    </row>
    <row r="64" spans="1:4" x14ac:dyDescent="0.2">
      <c r="A64" s="574" t="s">
        <v>9112</v>
      </c>
      <c r="B64" s="574" t="s">
        <v>9113</v>
      </c>
      <c r="C64" s="724">
        <v>1115949.21</v>
      </c>
      <c r="D64" s="588"/>
    </row>
    <row r="65" spans="1:4" ht="91.8" x14ac:dyDescent="0.2">
      <c r="A65" s="574" t="s">
        <v>9114</v>
      </c>
      <c r="B65" s="574" t="s">
        <v>9115</v>
      </c>
      <c r="C65" s="724">
        <v>1115949.21</v>
      </c>
      <c r="D65" s="588" t="s">
        <v>9116</v>
      </c>
    </row>
    <row r="66" spans="1:4" ht="81.599999999999994" x14ac:dyDescent="0.2">
      <c r="A66" s="574" t="s">
        <v>9117</v>
      </c>
      <c r="B66" s="574" t="s">
        <v>9118</v>
      </c>
      <c r="C66" s="724">
        <v>1053539.6200000001</v>
      </c>
      <c r="D66" s="588" t="s">
        <v>9119</v>
      </c>
    </row>
    <row r="67" spans="1:4" x14ac:dyDescent="0.2">
      <c r="A67" s="574" t="s">
        <v>9120</v>
      </c>
      <c r="B67" s="574" t="s">
        <v>9121</v>
      </c>
      <c r="C67" s="724">
        <v>683810</v>
      </c>
      <c r="D67" s="588" t="s">
        <v>9122</v>
      </c>
    </row>
    <row r="68" spans="1:4" x14ac:dyDescent="0.2">
      <c r="A68" s="574" t="s">
        <v>9123</v>
      </c>
      <c r="B68" s="574" t="s">
        <v>9124</v>
      </c>
      <c r="C68" s="724">
        <v>21470</v>
      </c>
      <c r="D68" s="588" t="s">
        <v>9125</v>
      </c>
    </row>
    <row r="69" spans="1:4" ht="81.599999999999994" x14ac:dyDescent="0.2">
      <c r="A69" s="574" t="s">
        <v>9126</v>
      </c>
      <c r="B69" s="574" t="s">
        <v>9127</v>
      </c>
      <c r="C69" s="724">
        <v>146500</v>
      </c>
      <c r="D69" s="588" t="s">
        <v>9119</v>
      </c>
    </row>
    <row r="70" spans="1:4" ht="81.599999999999994" x14ac:dyDescent="0.2">
      <c r="A70" s="574" t="s">
        <v>9128</v>
      </c>
      <c r="B70" s="574" t="s">
        <v>9129</v>
      </c>
      <c r="C70" s="724">
        <v>201759.62</v>
      </c>
      <c r="D70" s="588" t="s">
        <v>9119</v>
      </c>
    </row>
    <row r="71" spans="1:4" x14ac:dyDescent="0.2">
      <c r="A71" s="577"/>
      <c r="B71" s="577" t="s">
        <v>598</v>
      </c>
      <c r="C71" s="725">
        <f>+C8</f>
        <v>129531303.23999999</v>
      </c>
      <c r="D71" s="591"/>
    </row>
    <row r="72" spans="1:4" s="582" customFormat="1" x14ac:dyDescent="0.2">
      <c r="A72" s="634"/>
      <c r="B72" s="634"/>
      <c r="C72" s="635"/>
      <c r="D72" s="635"/>
    </row>
    <row r="73" spans="1:4" x14ac:dyDescent="0.2">
      <c r="A73" s="579"/>
      <c r="B73" s="579"/>
      <c r="C73" s="224"/>
      <c r="D73" s="224"/>
    </row>
    <row r="74" spans="1:4" ht="21.75" customHeight="1" x14ac:dyDescent="0.2">
      <c r="A74" s="640" t="s">
        <v>597</v>
      </c>
      <c r="B74" s="640"/>
      <c r="C74" s="726"/>
      <c r="D74" s="683" t="s">
        <v>596</v>
      </c>
    </row>
    <row r="75" spans="1:4" x14ac:dyDescent="0.2">
      <c r="A75" s="663"/>
      <c r="B75" s="663"/>
      <c r="C75" s="664"/>
      <c r="D75" s="723"/>
    </row>
    <row r="76" spans="1:4" ht="15" customHeight="1" x14ac:dyDescent="0.2">
      <c r="A76" s="532" t="s">
        <v>102</v>
      </c>
      <c r="B76" s="573" t="s">
        <v>101</v>
      </c>
      <c r="C76" s="27" t="s">
        <v>100</v>
      </c>
      <c r="D76" s="27" t="s">
        <v>227</v>
      </c>
    </row>
    <row r="77" spans="1:4" ht="51" x14ac:dyDescent="0.2">
      <c r="A77" s="574" t="s">
        <v>9130</v>
      </c>
      <c r="B77" s="574" t="s">
        <v>9131</v>
      </c>
      <c r="C77" s="724">
        <v>8000000</v>
      </c>
      <c r="D77" s="588" t="s">
        <v>9132</v>
      </c>
    </row>
    <row r="78" spans="1:4" ht="30.6" x14ac:dyDescent="0.2">
      <c r="A78" s="574" t="s">
        <v>9133</v>
      </c>
      <c r="B78" s="574" t="s">
        <v>9134</v>
      </c>
      <c r="C78" s="724">
        <v>3500000</v>
      </c>
      <c r="D78" s="588" t="s">
        <v>9135</v>
      </c>
    </row>
    <row r="79" spans="1:4" ht="30.6" x14ac:dyDescent="0.2">
      <c r="A79" s="574" t="s">
        <v>9136</v>
      </c>
      <c r="B79" s="574" t="s">
        <v>5403</v>
      </c>
      <c r="C79" s="724">
        <v>3500000</v>
      </c>
      <c r="D79" s="588" t="s">
        <v>9135</v>
      </c>
    </row>
    <row r="80" spans="1:4" ht="30.6" x14ac:dyDescent="0.2">
      <c r="A80" s="574" t="s">
        <v>9137</v>
      </c>
      <c r="B80" s="574" t="s">
        <v>9138</v>
      </c>
      <c r="C80" s="724">
        <v>3500000</v>
      </c>
      <c r="D80" s="588" t="s">
        <v>9135</v>
      </c>
    </row>
    <row r="81" spans="1:4" ht="30.6" x14ac:dyDescent="0.2">
      <c r="A81" s="574" t="s">
        <v>9139</v>
      </c>
      <c r="B81" s="574" t="s">
        <v>9140</v>
      </c>
      <c r="C81" s="724">
        <v>4500000</v>
      </c>
      <c r="D81" s="588" t="s">
        <v>9141</v>
      </c>
    </row>
    <row r="82" spans="1:4" ht="30.6" x14ac:dyDescent="0.2">
      <c r="A82" s="574" t="s">
        <v>9142</v>
      </c>
      <c r="B82" s="574" t="s">
        <v>9143</v>
      </c>
      <c r="C82" s="724">
        <v>4500000</v>
      </c>
      <c r="D82" s="588" t="s">
        <v>9141</v>
      </c>
    </row>
    <row r="83" spans="1:4" ht="30.6" x14ac:dyDescent="0.2">
      <c r="A83" s="574" t="s">
        <v>9144</v>
      </c>
      <c r="B83" s="574" t="s">
        <v>9143</v>
      </c>
      <c r="C83" s="724">
        <v>4500000</v>
      </c>
      <c r="D83" s="588" t="s">
        <v>9141</v>
      </c>
    </row>
    <row r="84" spans="1:4" x14ac:dyDescent="0.2">
      <c r="A84" s="577"/>
      <c r="B84" s="577" t="s">
        <v>569</v>
      </c>
      <c r="C84" s="610">
        <f>+C80+C81</f>
        <v>8000000</v>
      </c>
      <c r="D84" s="591"/>
    </row>
    <row r="85" spans="1:4" x14ac:dyDescent="0.2">
      <c r="A85" s="579"/>
      <c r="B85" s="579"/>
      <c r="C85" s="224"/>
      <c r="D85" s="224"/>
    </row>
    <row r="86" spans="1:4" x14ac:dyDescent="0.2">
      <c r="A86" s="579"/>
      <c r="B86" s="579"/>
      <c r="C86" s="224"/>
      <c r="D86" s="224"/>
    </row>
    <row r="87" spans="1:4" x14ac:dyDescent="0.2">
      <c r="A87" s="579"/>
      <c r="B87" s="579"/>
      <c r="C87" s="224"/>
      <c r="D87" s="224"/>
    </row>
    <row r="88" spans="1:4" x14ac:dyDescent="0.2">
      <c r="A88" s="579"/>
      <c r="B88" s="579"/>
      <c r="C88" s="224"/>
      <c r="D88" s="224"/>
    </row>
    <row r="89" spans="1:4" x14ac:dyDescent="0.2">
      <c r="A89" s="579"/>
      <c r="B89" s="579"/>
      <c r="C89" s="224"/>
      <c r="D89" s="224"/>
    </row>
    <row r="90" spans="1:4" x14ac:dyDescent="0.2">
      <c r="A90" s="579"/>
      <c r="B90" s="579"/>
      <c r="C90" s="224"/>
      <c r="D90" s="224"/>
    </row>
    <row r="91" spans="1:4" x14ac:dyDescent="0.2">
      <c r="A91" s="579"/>
      <c r="B91" s="579"/>
      <c r="C91" s="224"/>
      <c r="D91" s="224"/>
    </row>
    <row r="92" spans="1:4" x14ac:dyDescent="0.2">
      <c r="A92" s="579"/>
      <c r="B92" s="579"/>
      <c r="C92" s="224"/>
      <c r="D92" s="224"/>
    </row>
    <row r="93" spans="1:4" x14ac:dyDescent="0.2">
      <c r="A93" s="579"/>
      <c r="B93" s="579"/>
      <c r="C93" s="224"/>
      <c r="D93" s="224"/>
    </row>
    <row r="94" spans="1:4" x14ac:dyDescent="0.2">
      <c r="A94" s="579"/>
      <c r="B94" s="579"/>
      <c r="C94" s="224"/>
      <c r="D94" s="224"/>
    </row>
    <row r="95" spans="1:4" x14ac:dyDescent="0.2">
      <c r="A95" s="579"/>
      <c r="B95" s="579"/>
      <c r="C95" s="224"/>
      <c r="D95" s="224"/>
    </row>
    <row r="96" spans="1:4" x14ac:dyDescent="0.2">
      <c r="A96" s="579"/>
      <c r="B96" s="579"/>
      <c r="C96" s="224"/>
      <c r="D96" s="224"/>
    </row>
    <row r="97" spans="1:4" x14ac:dyDescent="0.2">
      <c r="A97" s="579"/>
      <c r="B97" s="579"/>
      <c r="C97" s="224"/>
      <c r="D97" s="224"/>
    </row>
    <row r="98" spans="1:4" x14ac:dyDescent="0.2">
      <c r="A98" s="579"/>
      <c r="B98" s="579"/>
      <c r="C98" s="224"/>
      <c r="D98" s="224"/>
    </row>
    <row r="99" spans="1:4" x14ac:dyDescent="0.2">
      <c r="A99" s="579"/>
      <c r="B99" s="579"/>
      <c r="C99" s="224"/>
      <c r="D99" s="224"/>
    </row>
    <row r="100" spans="1:4" x14ac:dyDescent="0.2">
      <c r="A100" s="579"/>
      <c r="B100" s="579"/>
      <c r="C100" s="224"/>
      <c r="D100" s="224"/>
    </row>
    <row r="101" spans="1:4" x14ac:dyDescent="0.2">
      <c r="A101" s="579"/>
      <c r="B101" s="579"/>
      <c r="C101" s="224"/>
      <c r="D101" s="224"/>
    </row>
  </sheetData>
  <dataValidations count="4">
    <dataValidation allowBlank="1" showInputMessage="1" showErrorMessage="1" prompt="Características cualitativas significativas que les impacten financieramente." sqref="D7 D76"/>
    <dataValidation allowBlank="1" showInputMessage="1" showErrorMessage="1" prompt="Corresponde al nombre o descripción de la cuenta de acuerdo al Plan de Cuentas emitido por el CONAC." sqref="B7 B76"/>
    <dataValidation allowBlank="1" showInputMessage="1" showErrorMessage="1" prompt="Corresponde al número de la cuenta de acuerdo al Plan de Cuentas emitido por el CONAC (DOF 23/12/2015)." sqref="A7 A76"/>
    <dataValidation allowBlank="1" showInputMessage="1" showErrorMessage="1" prompt="Saldo final de la Información Financiera Trimestral que se presenta (trimestral: 1er, 2do, 3ro. o 4to.)." sqref="C7 C76"/>
  </dataValidations>
  <pageMargins left="0.70866141732283472" right="0.70866141732283472" top="0.98425196850393704" bottom="0.98425196850393704" header="0.31496062992125984" footer="0.31496062992125984"/>
  <pageSetup scale="78"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pageSetUpPr fitToPage="1"/>
  </sheetPr>
  <dimension ref="A1:E11"/>
  <sheetViews>
    <sheetView topLeftCell="B1" zoomScaleNormal="100" zoomScaleSheetLayoutView="100" workbookViewId="0">
      <selection activeCell="C10" sqref="C10"/>
    </sheetView>
  </sheetViews>
  <sheetFormatPr baseColWidth="10" defaultColWidth="11.44140625" defaultRowHeight="10.199999999999999" x14ac:dyDescent="0.2"/>
  <cols>
    <col min="1" max="1" width="20.6640625" style="567" customWidth="1"/>
    <col min="2" max="2" width="50.6640625" style="567" customWidth="1"/>
    <col min="3" max="3" width="17.6640625" style="565" customWidth="1"/>
    <col min="4" max="4" width="17.6640625" style="567" customWidth="1"/>
    <col min="5" max="5" width="48.5546875" style="567" customWidth="1"/>
    <col min="6" max="6" width="11.44140625" style="567" customWidth="1"/>
    <col min="7" max="16384" width="11.44140625" style="567"/>
  </cols>
  <sheetData>
    <row r="1" spans="1:5" x14ac:dyDescent="0.2">
      <c r="A1" s="660" t="s">
        <v>115</v>
      </c>
      <c r="B1" s="660"/>
      <c r="C1" s="47"/>
      <c r="E1" s="581"/>
    </row>
    <row r="2" spans="1:5" x14ac:dyDescent="0.2">
      <c r="A2" s="660" t="s">
        <v>42</v>
      </c>
      <c r="B2" s="660"/>
      <c r="C2" s="47"/>
    </row>
    <row r="3" spans="1:5" x14ac:dyDescent="0.2">
      <c r="A3" s="594"/>
      <c r="B3" s="594"/>
      <c r="C3" s="154"/>
      <c r="D3" s="594"/>
      <c r="E3" s="594"/>
    </row>
    <row r="4" spans="1:5" x14ac:dyDescent="0.2">
      <c r="A4" s="594"/>
      <c r="B4" s="594"/>
      <c r="C4" s="154"/>
      <c r="D4" s="594"/>
      <c r="E4" s="594"/>
    </row>
    <row r="5" spans="1:5" ht="11.25" customHeight="1" x14ac:dyDescent="0.2">
      <c r="A5" s="640" t="s">
        <v>718</v>
      </c>
      <c r="B5" s="640"/>
      <c r="C5" s="154"/>
      <c r="E5" s="683" t="s">
        <v>717</v>
      </c>
    </row>
    <row r="6" spans="1:5" x14ac:dyDescent="0.2">
      <c r="A6" s="663"/>
      <c r="B6" s="663"/>
      <c r="C6" s="664"/>
      <c r="D6" s="663"/>
      <c r="E6" s="723"/>
    </row>
    <row r="7" spans="1:5" ht="15" customHeight="1" x14ac:dyDescent="0.2">
      <c r="A7" s="532" t="s">
        <v>102</v>
      </c>
      <c r="B7" s="573" t="s">
        <v>101</v>
      </c>
      <c r="C7" s="27" t="s">
        <v>100</v>
      </c>
      <c r="D7" s="727" t="s">
        <v>519</v>
      </c>
      <c r="E7" s="27" t="s">
        <v>227</v>
      </c>
    </row>
    <row r="8" spans="1:5" ht="20.399999999999999" x14ac:dyDescent="0.2">
      <c r="A8" s="728" t="s">
        <v>9145</v>
      </c>
      <c r="B8" s="728" t="s">
        <v>9146</v>
      </c>
      <c r="C8" s="724">
        <v>2120442.08</v>
      </c>
      <c r="D8" s="729" t="s">
        <v>9147</v>
      </c>
      <c r="E8" s="590" t="s">
        <v>9148</v>
      </c>
    </row>
    <row r="9" spans="1:5" ht="20.399999999999999" x14ac:dyDescent="0.2">
      <c r="A9" s="728" t="s">
        <v>9149</v>
      </c>
      <c r="B9" s="728" t="s">
        <v>9150</v>
      </c>
      <c r="C9" s="724">
        <v>2120442.08</v>
      </c>
      <c r="D9" s="729" t="s">
        <v>9147</v>
      </c>
      <c r="E9" s="590" t="s">
        <v>9148</v>
      </c>
    </row>
    <row r="10" spans="1:5" ht="20.399999999999999" x14ac:dyDescent="0.2">
      <c r="A10" s="728" t="s">
        <v>9151</v>
      </c>
      <c r="B10" s="728" t="s">
        <v>9152</v>
      </c>
      <c r="C10" s="724">
        <v>2120442.08</v>
      </c>
      <c r="D10" s="729" t="s">
        <v>9147</v>
      </c>
      <c r="E10" s="590" t="s">
        <v>9148</v>
      </c>
    </row>
    <row r="11" spans="1:5" x14ac:dyDescent="0.2">
      <c r="A11" s="730"/>
      <c r="B11" s="577" t="s">
        <v>710</v>
      </c>
      <c r="C11" s="731">
        <f>+C10</f>
        <v>2120442.08</v>
      </c>
      <c r="D11" s="732"/>
      <c r="E11" s="732"/>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63"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A1:H118"/>
  <sheetViews>
    <sheetView topLeftCell="A99" zoomScaleNormal="100" zoomScaleSheetLayoutView="100" workbookViewId="0">
      <selection activeCell="B116" sqref="B116"/>
    </sheetView>
  </sheetViews>
  <sheetFormatPr baseColWidth="10" defaultColWidth="11.44140625" defaultRowHeight="10.199999999999999" x14ac:dyDescent="0.2"/>
  <cols>
    <col min="1" max="1" width="20.6640625" style="579" customWidth="1"/>
    <col min="2" max="2" width="50.6640625" style="579" customWidth="1"/>
    <col min="3" max="3" width="18.5546875" style="224" bestFit="1" customWidth="1"/>
    <col min="4" max="4" width="17.6640625" style="239" customWidth="1"/>
    <col min="5" max="5" width="68" style="238" customWidth="1"/>
    <col min="6" max="8" width="11.44140625" style="579"/>
    <col min="9" max="16384" width="11.44140625" style="567"/>
  </cols>
  <sheetData>
    <row r="1" spans="1:8" s="594" customFormat="1" ht="11.25" customHeight="1" x14ac:dyDescent="0.2">
      <c r="A1" s="660" t="s">
        <v>115</v>
      </c>
      <c r="B1" s="660"/>
      <c r="C1" s="154"/>
      <c r="D1" s="254"/>
      <c r="E1" s="581"/>
    </row>
    <row r="2" spans="1:8" s="594" customFormat="1" ht="11.25" customHeight="1" x14ac:dyDescent="0.2">
      <c r="A2" s="660" t="s">
        <v>42</v>
      </c>
      <c r="B2" s="660"/>
      <c r="C2" s="154"/>
      <c r="D2" s="254"/>
      <c r="E2" s="253"/>
    </row>
    <row r="3" spans="1:8" s="594" customFormat="1" ht="10.5" customHeight="1" x14ac:dyDescent="0.2">
      <c r="C3" s="154"/>
      <c r="D3" s="254"/>
      <c r="E3" s="253"/>
    </row>
    <row r="4" spans="1:8" s="594" customFormat="1" ht="10.5" customHeight="1" x14ac:dyDescent="0.2">
      <c r="C4" s="154"/>
      <c r="D4" s="254"/>
      <c r="E4" s="253"/>
    </row>
    <row r="5" spans="1:8" s="594" customFormat="1" ht="11.25" customHeight="1" x14ac:dyDescent="0.2">
      <c r="A5" s="527" t="s">
        <v>1016</v>
      </c>
      <c r="B5" s="527"/>
      <c r="C5" s="154"/>
      <c r="D5" s="733"/>
      <c r="E5" s="251" t="s">
        <v>1015</v>
      </c>
    </row>
    <row r="6" spans="1:8" ht="11.25" customHeight="1" x14ac:dyDescent="0.2">
      <c r="A6" s="571"/>
      <c r="B6" s="571"/>
      <c r="C6" s="572"/>
      <c r="D6" s="734"/>
      <c r="E6" s="564"/>
      <c r="F6" s="567"/>
      <c r="G6" s="567"/>
      <c r="H6" s="567"/>
    </row>
    <row r="7" spans="1:8" ht="15" customHeight="1" x14ac:dyDescent="0.2">
      <c r="A7" s="532" t="s">
        <v>102</v>
      </c>
      <c r="B7" s="573" t="s">
        <v>101</v>
      </c>
      <c r="C7" s="27" t="s">
        <v>100</v>
      </c>
      <c r="D7" s="249" t="s">
        <v>1014</v>
      </c>
      <c r="E7" s="248" t="s">
        <v>1013</v>
      </c>
      <c r="F7" s="567"/>
      <c r="G7" s="567"/>
      <c r="H7" s="567"/>
    </row>
    <row r="8" spans="1:8" x14ac:dyDescent="0.2">
      <c r="A8" s="574" t="s">
        <v>9153</v>
      </c>
      <c r="B8" s="574" t="s">
        <v>9154</v>
      </c>
      <c r="C8" s="724">
        <v>126200633.06</v>
      </c>
      <c r="D8" s="246">
        <v>1</v>
      </c>
      <c r="E8" s="245"/>
    </row>
    <row r="9" spans="1:8" x14ac:dyDescent="0.2">
      <c r="A9" s="574" t="s">
        <v>9155</v>
      </c>
      <c r="B9" s="574" t="s">
        <v>6937</v>
      </c>
      <c r="C9" s="724">
        <v>15169025.51</v>
      </c>
      <c r="D9" s="246">
        <v>0.12019769744568665</v>
      </c>
      <c r="E9" s="245"/>
    </row>
    <row r="10" spans="1:8" x14ac:dyDescent="0.2">
      <c r="A10" s="574" t="s">
        <v>9156</v>
      </c>
      <c r="B10" s="574" t="s">
        <v>6939</v>
      </c>
      <c r="C10" s="724">
        <v>7080930.3200000003</v>
      </c>
      <c r="D10" s="246">
        <v>5.6108516639797594E-2</v>
      </c>
      <c r="E10" s="245"/>
    </row>
    <row r="11" spans="1:8" x14ac:dyDescent="0.2">
      <c r="A11" s="574" t="s">
        <v>9157</v>
      </c>
      <c r="B11" s="574" t="s">
        <v>6737</v>
      </c>
      <c r="C11" s="724">
        <v>160084.21</v>
      </c>
      <c r="D11" s="246">
        <v>1.2684897541194631E-3</v>
      </c>
      <c r="E11" s="245"/>
    </row>
    <row r="12" spans="1:8" x14ac:dyDescent="0.2">
      <c r="A12" s="574" t="s">
        <v>9158</v>
      </c>
      <c r="B12" s="574" t="s">
        <v>9159</v>
      </c>
      <c r="C12" s="724">
        <v>317253.51</v>
      </c>
      <c r="D12" s="246">
        <v>2.5138820805214747E-3</v>
      </c>
      <c r="E12" s="245"/>
    </row>
    <row r="13" spans="1:8" x14ac:dyDescent="0.2">
      <c r="A13" s="574" t="s">
        <v>9160</v>
      </c>
      <c r="B13" s="574" t="s">
        <v>6942</v>
      </c>
      <c r="C13" s="724">
        <v>880046.43</v>
      </c>
      <c r="D13" s="246">
        <v>6.9733915643798439E-3</v>
      </c>
      <c r="E13" s="245"/>
    </row>
    <row r="14" spans="1:8" x14ac:dyDescent="0.2">
      <c r="A14" s="574" t="s">
        <v>9161</v>
      </c>
      <c r="B14" s="574" t="s">
        <v>9162</v>
      </c>
      <c r="C14" s="724">
        <v>402306.54</v>
      </c>
      <c r="D14" s="246">
        <v>3.1878329786882288E-3</v>
      </c>
      <c r="E14" s="245"/>
    </row>
    <row r="15" spans="1:8" x14ac:dyDescent="0.2">
      <c r="A15" s="574" t="s">
        <v>9163</v>
      </c>
      <c r="B15" s="574" t="s">
        <v>9164</v>
      </c>
      <c r="C15" s="724">
        <v>327887.24</v>
      </c>
      <c r="D15" s="246">
        <v>2.5981425928672751E-3</v>
      </c>
      <c r="E15" s="245"/>
    </row>
    <row r="16" spans="1:8" x14ac:dyDescent="0.2">
      <c r="A16" s="574" t="s">
        <v>9165</v>
      </c>
      <c r="B16" s="574" t="s">
        <v>6944</v>
      </c>
      <c r="C16" s="724">
        <v>454366.37</v>
      </c>
      <c r="D16" s="246">
        <v>3.6003493721301623E-3</v>
      </c>
      <c r="E16" s="245"/>
    </row>
    <row r="17" spans="1:5" x14ac:dyDescent="0.2">
      <c r="A17" s="574" t="s">
        <v>9166</v>
      </c>
      <c r="B17" s="574" t="s">
        <v>6946</v>
      </c>
      <c r="C17" s="724">
        <v>3004988.21</v>
      </c>
      <c r="D17" s="246">
        <v>2.3811197591784884E-2</v>
      </c>
      <c r="E17" s="245"/>
    </row>
    <row r="18" spans="1:5" x14ac:dyDescent="0.2">
      <c r="A18" s="574" t="s">
        <v>9167</v>
      </c>
      <c r="B18" s="574" t="s">
        <v>6948</v>
      </c>
      <c r="C18" s="724">
        <v>1236142.7</v>
      </c>
      <c r="D18" s="246">
        <v>9.7950594226599193E-3</v>
      </c>
      <c r="E18" s="245"/>
    </row>
    <row r="19" spans="1:5" x14ac:dyDescent="0.2">
      <c r="A19" s="574" t="s">
        <v>9168</v>
      </c>
      <c r="B19" s="574" t="s">
        <v>6950</v>
      </c>
      <c r="C19" s="724">
        <v>1291092.79</v>
      </c>
      <c r="D19" s="246">
        <v>1.0230477919917972E-2</v>
      </c>
      <c r="E19" s="245"/>
    </row>
    <row r="20" spans="1:5" x14ac:dyDescent="0.2">
      <c r="A20" s="574" t="s">
        <v>9169</v>
      </c>
      <c r="B20" s="574" t="s">
        <v>6953</v>
      </c>
      <c r="C20" s="724">
        <v>485582.02</v>
      </c>
      <c r="D20" s="246">
        <v>3.8476987652600607E-3</v>
      </c>
      <c r="E20" s="245"/>
    </row>
    <row r="21" spans="1:5" x14ac:dyDescent="0.2">
      <c r="A21" s="574" t="s">
        <v>9170</v>
      </c>
      <c r="B21" s="574" t="s">
        <v>9171</v>
      </c>
      <c r="C21" s="724">
        <v>725454.83</v>
      </c>
      <c r="D21" s="246">
        <v>5.7484246505728259E-3</v>
      </c>
      <c r="E21" s="245"/>
    </row>
    <row r="22" spans="1:5" x14ac:dyDescent="0.2">
      <c r="A22" s="574" t="s">
        <v>9172</v>
      </c>
      <c r="B22" s="574" t="s">
        <v>6961</v>
      </c>
      <c r="C22" s="724">
        <v>279573.52</v>
      </c>
      <c r="D22" s="246">
        <v>2.2153099649435308E-3</v>
      </c>
      <c r="E22" s="245"/>
    </row>
    <row r="23" spans="1:5" x14ac:dyDescent="0.2">
      <c r="A23" s="574" t="s">
        <v>9173</v>
      </c>
      <c r="B23" s="574" t="s">
        <v>9174</v>
      </c>
      <c r="C23" s="724">
        <v>171367.83</v>
      </c>
      <c r="D23" s="246">
        <v>1.3578999236757076E-3</v>
      </c>
      <c r="E23" s="245"/>
    </row>
    <row r="24" spans="1:5" x14ac:dyDescent="0.2">
      <c r="A24" s="574" t="s">
        <v>9175</v>
      </c>
      <c r="B24" s="574" t="s">
        <v>5472</v>
      </c>
      <c r="C24" s="724">
        <v>912663.4</v>
      </c>
      <c r="D24" s="246">
        <v>7.2318448637740933E-3</v>
      </c>
      <c r="E24" s="245"/>
    </row>
    <row r="25" spans="1:5" x14ac:dyDescent="0.2">
      <c r="A25" s="574" t="s">
        <v>9176</v>
      </c>
      <c r="B25" s="574" t="s">
        <v>6969</v>
      </c>
      <c r="C25" s="724">
        <v>1041468.14</v>
      </c>
      <c r="D25" s="246">
        <v>8.2524795220706316E-3</v>
      </c>
      <c r="E25" s="245"/>
    </row>
    <row r="26" spans="1:5" x14ac:dyDescent="0.2">
      <c r="A26" s="574" t="s">
        <v>9177</v>
      </c>
      <c r="B26" s="574" t="s">
        <v>9178</v>
      </c>
      <c r="C26" s="724">
        <v>20248.3</v>
      </c>
      <c r="D26" s="246">
        <v>1.6044531242860946E-4</v>
      </c>
      <c r="E26" s="245"/>
    </row>
    <row r="27" spans="1:5" x14ac:dyDescent="0.2">
      <c r="A27" s="574" t="s">
        <v>9179</v>
      </c>
      <c r="B27" s="574" t="s">
        <v>9180</v>
      </c>
      <c r="C27" s="724">
        <v>191836.79999999999</v>
      </c>
      <c r="D27" s="246">
        <v>1.5200938010255017E-3</v>
      </c>
      <c r="E27" s="245"/>
    </row>
    <row r="28" spans="1:5" x14ac:dyDescent="0.2">
      <c r="A28" s="574" t="s">
        <v>9181</v>
      </c>
      <c r="B28" s="574" t="s">
        <v>9182</v>
      </c>
      <c r="C28" s="724">
        <v>107086.56</v>
      </c>
      <c r="D28" s="246">
        <v>8.485421776694849E-4</v>
      </c>
      <c r="E28" s="245"/>
    </row>
    <row r="29" spans="1:5" x14ac:dyDescent="0.2">
      <c r="A29" s="574" t="s">
        <v>9183</v>
      </c>
      <c r="B29" s="574" t="s">
        <v>9184</v>
      </c>
      <c r="C29" s="724">
        <v>16178.47</v>
      </c>
      <c r="D29" s="246">
        <v>1.2819642507108672E-4</v>
      </c>
      <c r="E29" s="245"/>
    </row>
    <row r="30" spans="1:5" x14ac:dyDescent="0.2">
      <c r="A30" s="574" t="s">
        <v>9185</v>
      </c>
      <c r="B30" s="574" t="s">
        <v>9186</v>
      </c>
      <c r="C30" s="724">
        <v>10936.21</v>
      </c>
      <c r="D30" s="246">
        <v>8.6657330750476968E-5</v>
      </c>
      <c r="E30" s="245"/>
    </row>
    <row r="31" spans="1:5" x14ac:dyDescent="0.2">
      <c r="A31" s="574" t="s">
        <v>9187</v>
      </c>
      <c r="B31" s="574" t="s">
        <v>6981</v>
      </c>
      <c r="C31" s="724">
        <v>328379.96999999997</v>
      </c>
      <c r="D31" s="246">
        <v>2.6020469314434989E-3</v>
      </c>
      <c r="E31" s="245"/>
    </row>
    <row r="32" spans="1:5" x14ac:dyDescent="0.2">
      <c r="A32" s="574" t="s">
        <v>9188</v>
      </c>
      <c r="B32" s="574" t="s">
        <v>9189</v>
      </c>
      <c r="C32" s="724">
        <v>103697.14</v>
      </c>
      <c r="D32" s="246">
        <v>8.2168478466109526E-4</v>
      </c>
      <c r="E32" s="245"/>
    </row>
    <row r="33" spans="1:5" x14ac:dyDescent="0.2">
      <c r="A33" s="574" t="s">
        <v>9190</v>
      </c>
      <c r="B33" s="574" t="s">
        <v>9191</v>
      </c>
      <c r="C33" s="724">
        <v>191812.89</v>
      </c>
      <c r="D33" s="246">
        <v>1.5199043408031538E-3</v>
      </c>
      <c r="E33" s="245"/>
    </row>
    <row r="34" spans="1:5" x14ac:dyDescent="0.2">
      <c r="A34" s="574" t="s">
        <v>9192</v>
      </c>
      <c r="B34" s="574" t="s">
        <v>9193</v>
      </c>
      <c r="C34" s="724">
        <v>482746.53</v>
      </c>
      <c r="D34" s="246">
        <v>3.8252306529277563E-3</v>
      </c>
      <c r="E34" s="245"/>
    </row>
    <row r="35" spans="1:5" x14ac:dyDescent="0.2">
      <c r="A35" s="574" t="s">
        <v>9194</v>
      </c>
      <c r="B35" s="574" t="s">
        <v>9195</v>
      </c>
      <c r="C35" s="724">
        <v>44800</v>
      </c>
      <c r="D35" s="246">
        <v>3.5499029532364218E-4</v>
      </c>
      <c r="E35" s="245"/>
    </row>
    <row r="36" spans="1:5" x14ac:dyDescent="0.2">
      <c r="A36" s="574" t="s">
        <v>9196</v>
      </c>
      <c r="B36" s="574" t="s">
        <v>9197</v>
      </c>
      <c r="C36" s="724">
        <v>10217.549999999999</v>
      </c>
      <c r="D36" s="246">
        <v>8.0962747588930351E-5</v>
      </c>
      <c r="E36" s="245"/>
    </row>
    <row r="37" spans="1:5" x14ac:dyDescent="0.2">
      <c r="A37" s="574" t="s">
        <v>9198</v>
      </c>
      <c r="B37" s="574" t="s">
        <v>6983</v>
      </c>
      <c r="C37" s="724">
        <v>204</v>
      </c>
      <c r="D37" s="246">
        <v>1.6164736662058706E-6</v>
      </c>
      <c r="E37" s="245"/>
    </row>
    <row r="38" spans="1:5" x14ac:dyDescent="0.2">
      <c r="A38" s="574" t="s">
        <v>9199</v>
      </c>
      <c r="B38" s="574" t="s">
        <v>6985</v>
      </c>
      <c r="C38" s="724">
        <v>9533.6299999999992</v>
      </c>
      <c r="D38" s="246">
        <v>7.5543440384069968E-5</v>
      </c>
      <c r="E38" s="245"/>
    </row>
    <row r="39" spans="1:5" x14ac:dyDescent="0.2">
      <c r="A39" s="574" t="s">
        <v>9200</v>
      </c>
      <c r="B39" s="574" t="s">
        <v>9201</v>
      </c>
      <c r="C39" s="724">
        <v>82248.55</v>
      </c>
      <c r="D39" s="246">
        <v>6.5172850567949444E-4</v>
      </c>
      <c r="E39" s="245"/>
    </row>
    <row r="40" spans="1:5" x14ac:dyDescent="0.2">
      <c r="A40" s="574" t="s">
        <v>9202</v>
      </c>
      <c r="B40" s="574" t="s">
        <v>9203</v>
      </c>
      <c r="C40" s="724">
        <v>173919.77</v>
      </c>
      <c r="D40" s="246">
        <v>1.3781212168508909E-3</v>
      </c>
      <c r="E40" s="245"/>
    </row>
    <row r="41" spans="1:5" x14ac:dyDescent="0.2">
      <c r="A41" s="574" t="s">
        <v>9204</v>
      </c>
      <c r="B41" s="574" t="s">
        <v>6989</v>
      </c>
      <c r="C41" s="724">
        <v>378972.15999999997</v>
      </c>
      <c r="D41" s="246">
        <v>3.0029339062017536E-3</v>
      </c>
      <c r="E41" s="245"/>
    </row>
    <row r="42" spans="1:5" x14ac:dyDescent="0.2">
      <c r="A42" s="574" t="s">
        <v>9205</v>
      </c>
      <c r="B42" s="574" t="s">
        <v>9206</v>
      </c>
      <c r="C42" s="724">
        <v>28854.47</v>
      </c>
      <c r="D42" s="246">
        <v>2.2863966131042799E-4</v>
      </c>
      <c r="E42" s="245"/>
    </row>
    <row r="43" spans="1:5" x14ac:dyDescent="0.2">
      <c r="A43" s="574" t="s">
        <v>9207</v>
      </c>
      <c r="B43" s="574" t="s">
        <v>9208</v>
      </c>
      <c r="C43" s="724">
        <v>11697.61</v>
      </c>
      <c r="D43" s="246">
        <v>9.2690580992874777E-5</v>
      </c>
      <c r="E43" s="245"/>
    </row>
    <row r="44" spans="1:5" x14ac:dyDescent="0.2">
      <c r="A44" s="574" t="s">
        <v>9209</v>
      </c>
      <c r="B44" s="574" t="s">
        <v>9210</v>
      </c>
      <c r="C44" s="724">
        <v>2272.5</v>
      </c>
      <c r="D44" s="246">
        <v>1.8007041208102162E-5</v>
      </c>
      <c r="E44" s="245"/>
    </row>
    <row r="45" spans="1:5" x14ac:dyDescent="0.2">
      <c r="A45" s="574" t="s">
        <v>9211</v>
      </c>
      <c r="B45" s="574" t="s">
        <v>9212</v>
      </c>
      <c r="C45" s="724">
        <v>47088.11</v>
      </c>
      <c r="D45" s="246">
        <v>3.7312102846277117E-4</v>
      </c>
      <c r="E45" s="245"/>
    </row>
    <row r="46" spans="1:5" x14ac:dyDescent="0.2">
      <c r="A46" s="574" t="s">
        <v>9213</v>
      </c>
      <c r="B46" s="574" t="s">
        <v>9214</v>
      </c>
      <c r="C46" s="724">
        <v>248820.15</v>
      </c>
      <c r="D46" s="246">
        <v>1.9716236279235032E-3</v>
      </c>
      <c r="E46" s="245"/>
    </row>
    <row r="47" spans="1:5" x14ac:dyDescent="0.2">
      <c r="A47" s="574" t="s">
        <v>9215</v>
      </c>
      <c r="B47" s="574" t="s">
        <v>6991</v>
      </c>
      <c r="C47" s="724">
        <v>7418.07</v>
      </c>
      <c r="D47" s="246">
        <v>5.8779974554273443E-5</v>
      </c>
      <c r="E47" s="245"/>
    </row>
    <row r="48" spans="1:5" x14ac:dyDescent="0.2">
      <c r="A48" s="574" t="s">
        <v>9216</v>
      </c>
      <c r="B48" s="574" t="s">
        <v>6993</v>
      </c>
      <c r="C48" s="724">
        <v>14585.61</v>
      </c>
      <c r="D48" s="246">
        <v>1.1557477681641671E-4</v>
      </c>
      <c r="E48" s="245"/>
    </row>
    <row r="49" spans="1:5" x14ac:dyDescent="0.2">
      <c r="A49" s="574" t="s">
        <v>9217</v>
      </c>
      <c r="B49" s="574" t="s">
        <v>9218</v>
      </c>
      <c r="C49" s="724">
        <v>20529.080000000002</v>
      </c>
      <c r="D49" s="246">
        <v>1.6267018240898832E-4</v>
      </c>
      <c r="E49" s="245"/>
    </row>
    <row r="50" spans="1:5" x14ac:dyDescent="0.2">
      <c r="A50" s="574" t="s">
        <v>9219</v>
      </c>
      <c r="B50" s="574" t="s">
        <v>9220</v>
      </c>
      <c r="C50" s="724">
        <v>3017.24</v>
      </c>
      <c r="D50" s="246">
        <v>2.3908279434426473E-5</v>
      </c>
      <c r="E50" s="245"/>
    </row>
    <row r="51" spans="1:5" x14ac:dyDescent="0.2">
      <c r="A51" s="574" t="s">
        <v>9221</v>
      </c>
      <c r="B51" s="574" t="s">
        <v>6995</v>
      </c>
      <c r="C51" s="724">
        <v>127433.64</v>
      </c>
      <c r="D51" s="246">
        <v>1.0097702120037209E-3</v>
      </c>
      <c r="E51" s="245"/>
    </row>
    <row r="52" spans="1:5" x14ac:dyDescent="0.2">
      <c r="A52" s="574" t="s">
        <v>9222</v>
      </c>
      <c r="B52" s="574" t="s">
        <v>6997</v>
      </c>
      <c r="C52" s="724">
        <v>19435.400000000001</v>
      </c>
      <c r="D52" s="246">
        <v>1.5400398182439991E-4</v>
      </c>
      <c r="E52" s="245"/>
    </row>
    <row r="53" spans="1:5" x14ac:dyDescent="0.2">
      <c r="A53" s="574" t="s">
        <v>9223</v>
      </c>
      <c r="B53" s="574" t="s">
        <v>6999</v>
      </c>
      <c r="C53" s="724">
        <v>3884744.11</v>
      </c>
      <c r="D53" s="246">
        <v>3.0782287028251771E-2</v>
      </c>
      <c r="E53" s="245"/>
    </row>
    <row r="54" spans="1:5" x14ac:dyDescent="0.2">
      <c r="A54" s="574" t="s">
        <v>9224</v>
      </c>
      <c r="B54" s="574" t="s">
        <v>7001</v>
      </c>
      <c r="C54" s="724">
        <v>12096.72</v>
      </c>
      <c r="D54" s="246">
        <v>9.5853084938558227E-5</v>
      </c>
      <c r="E54" s="245"/>
    </row>
    <row r="55" spans="1:5" x14ac:dyDescent="0.2">
      <c r="A55" s="574" t="s">
        <v>9225</v>
      </c>
      <c r="B55" s="574" t="s">
        <v>7003</v>
      </c>
      <c r="C55" s="724">
        <v>338691.38</v>
      </c>
      <c r="D55" s="246">
        <v>2.6837534153966946E-3</v>
      </c>
      <c r="E55" s="245"/>
    </row>
    <row r="56" spans="1:5" x14ac:dyDescent="0.2">
      <c r="A56" s="574" t="s">
        <v>9226</v>
      </c>
      <c r="B56" s="574" t="s">
        <v>7005</v>
      </c>
      <c r="C56" s="724">
        <v>99512.9</v>
      </c>
      <c r="D56" s="246">
        <v>7.885293249891087E-4</v>
      </c>
      <c r="E56" s="245"/>
    </row>
    <row r="57" spans="1:5" x14ac:dyDescent="0.2">
      <c r="A57" s="574" t="s">
        <v>9227</v>
      </c>
      <c r="B57" s="574" t="s">
        <v>9228</v>
      </c>
      <c r="C57" s="724">
        <v>45675.55</v>
      </c>
      <c r="D57" s="246">
        <v>3.6192805766896842E-4</v>
      </c>
      <c r="E57" s="245"/>
    </row>
    <row r="58" spans="1:5" x14ac:dyDescent="0.2">
      <c r="A58" s="574" t="s">
        <v>9229</v>
      </c>
      <c r="B58" s="574" t="s">
        <v>9230</v>
      </c>
      <c r="C58" s="724">
        <v>48495.67</v>
      </c>
      <c r="D58" s="246">
        <v>3.8427437980397081E-4</v>
      </c>
      <c r="E58" s="245"/>
    </row>
    <row r="59" spans="1:5" x14ac:dyDescent="0.2">
      <c r="A59" s="574" t="s">
        <v>9231</v>
      </c>
      <c r="B59" s="574" t="s">
        <v>7013</v>
      </c>
      <c r="C59" s="724">
        <v>5350.87</v>
      </c>
      <c r="D59" s="246">
        <v>4.2399708070053957E-5</v>
      </c>
      <c r="E59" s="245"/>
    </row>
    <row r="60" spans="1:5" x14ac:dyDescent="0.2">
      <c r="A60" s="574" t="s">
        <v>9232</v>
      </c>
      <c r="B60" s="574" t="s">
        <v>9233</v>
      </c>
      <c r="C60" s="724">
        <v>2769132.18</v>
      </c>
      <c r="D60" s="246">
        <v>2.1942300231437523E-2</v>
      </c>
      <c r="E60" s="245"/>
    </row>
    <row r="61" spans="1:5" x14ac:dyDescent="0.2">
      <c r="A61" s="574" t="s">
        <v>9234</v>
      </c>
      <c r="B61" s="574" t="s">
        <v>9235</v>
      </c>
      <c r="C61" s="724">
        <v>3153</v>
      </c>
      <c r="D61" s="246">
        <v>2.4984026811505442E-5</v>
      </c>
      <c r="E61" s="245"/>
    </row>
    <row r="62" spans="1:5" x14ac:dyDescent="0.2">
      <c r="A62" s="574" t="s">
        <v>9236</v>
      </c>
      <c r="B62" s="574" t="s">
        <v>7017</v>
      </c>
      <c r="C62" s="724">
        <v>25586</v>
      </c>
      <c r="D62" s="246">
        <v>2.0274066286050688E-4</v>
      </c>
      <c r="E62" s="245"/>
    </row>
    <row r="63" spans="1:5" x14ac:dyDescent="0.2">
      <c r="A63" s="574" t="s">
        <v>9237</v>
      </c>
      <c r="B63" s="574" t="s">
        <v>7020</v>
      </c>
      <c r="C63" s="724">
        <v>28500</v>
      </c>
      <c r="D63" s="246">
        <v>2.2583087983758487E-4</v>
      </c>
      <c r="E63" s="245"/>
    </row>
    <row r="64" spans="1:5" x14ac:dyDescent="0.2">
      <c r="A64" s="574" t="s">
        <v>9238</v>
      </c>
      <c r="B64" s="574" t="s">
        <v>7024</v>
      </c>
      <c r="C64" s="724">
        <v>6291888.1100000003</v>
      </c>
      <c r="D64" s="246">
        <v>4.9856232551611895E-2</v>
      </c>
      <c r="E64" s="245"/>
    </row>
    <row r="65" spans="1:5" x14ac:dyDescent="0.2">
      <c r="A65" s="574" t="s">
        <v>9239</v>
      </c>
      <c r="B65" s="574" t="s">
        <v>7026</v>
      </c>
      <c r="C65" s="724">
        <v>263571.43</v>
      </c>
      <c r="D65" s="246">
        <v>2.0885111556824703E-3</v>
      </c>
      <c r="E65" s="245"/>
    </row>
    <row r="66" spans="1:5" x14ac:dyDescent="0.2">
      <c r="A66" s="574" t="s">
        <v>9240</v>
      </c>
      <c r="B66" s="574" t="s">
        <v>9241</v>
      </c>
      <c r="C66" s="724">
        <v>74850</v>
      </c>
      <c r="D66" s="246">
        <v>5.9310320546818336E-4</v>
      </c>
      <c r="E66" s="245"/>
    </row>
    <row r="67" spans="1:5" x14ac:dyDescent="0.2">
      <c r="A67" s="574" t="s">
        <v>9242</v>
      </c>
      <c r="B67" s="574" t="s">
        <v>7028</v>
      </c>
      <c r="C67" s="724">
        <v>226526</v>
      </c>
      <c r="D67" s="246">
        <v>1.7949672240732894E-3</v>
      </c>
      <c r="E67" s="245"/>
    </row>
    <row r="68" spans="1:5" x14ac:dyDescent="0.2">
      <c r="A68" s="574" t="s">
        <v>9243</v>
      </c>
      <c r="B68" s="574" t="s">
        <v>7032</v>
      </c>
      <c r="C68" s="724">
        <v>40500</v>
      </c>
      <c r="D68" s="246">
        <v>3.2091756608498899E-4</v>
      </c>
      <c r="E68" s="245"/>
    </row>
    <row r="69" spans="1:5" x14ac:dyDescent="0.2">
      <c r="A69" s="574" t="s">
        <v>9244</v>
      </c>
      <c r="B69" s="574" t="s">
        <v>9245</v>
      </c>
      <c r="C69" s="724">
        <v>391000</v>
      </c>
      <c r="D69" s="246">
        <v>3.0982411935612519E-3</v>
      </c>
      <c r="E69" s="245"/>
    </row>
    <row r="70" spans="1:5" x14ac:dyDescent="0.2">
      <c r="A70" s="574" t="s">
        <v>9246</v>
      </c>
      <c r="B70" s="574" t="s">
        <v>9247</v>
      </c>
      <c r="C70" s="724">
        <v>614608</v>
      </c>
      <c r="D70" s="246">
        <v>4.8700865050953814E-3</v>
      </c>
      <c r="E70" s="245"/>
    </row>
    <row r="71" spans="1:5" x14ac:dyDescent="0.2">
      <c r="A71" s="574" t="s">
        <v>9248</v>
      </c>
      <c r="B71" s="574" t="s">
        <v>7034</v>
      </c>
      <c r="C71" s="724">
        <v>98954.52</v>
      </c>
      <c r="D71" s="246">
        <v>7.8410478300020665E-4</v>
      </c>
      <c r="E71" s="245"/>
    </row>
    <row r="72" spans="1:5" x14ac:dyDescent="0.2">
      <c r="A72" s="574" t="s">
        <v>9249</v>
      </c>
      <c r="B72" s="574" t="s">
        <v>7036</v>
      </c>
      <c r="C72" s="724">
        <v>616419.16</v>
      </c>
      <c r="D72" s="246">
        <v>4.8844379386507016E-3</v>
      </c>
      <c r="E72" s="245"/>
    </row>
    <row r="73" spans="1:5" x14ac:dyDescent="0.2">
      <c r="A73" s="574" t="s">
        <v>9250</v>
      </c>
      <c r="B73" s="574" t="s">
        <v>7038</v>
      </c>
      <c r="C73" s="724">
        <v>6960</v>
      </c>
      <c r="D73" s="246">
        <v>5.515027802349441E-5</v>
      </c>
      <c r="E73" s="245"/>
    </row>
    <row r="74" spans="1:5" x14ac:dyDescent="0.2">
      <c r="A74" s="574" t="s">
        <v>9251</v>
      </c>
      <c r="B74" s="574" t="s">
        <v>7042</v>
      </c>
      <c r="C74" s="724">
        <v>1741631.28</v>
      </c>
      <c r="D74" s="246">
        <v>1.3800495590002074E-2</v>
      </c>
      <c r="E74" s="245"/>
    </row>
    <row r="75" spans="1:5" x14ac:dyDescent="0.2">
      <c r="A75" s="574" t="s">
        <v>9252</v>
      </c>
      <c r="B75" s="574" t="s">
        <v>5444</v>
      </c>
      <c r="C75" s="724">
        <v>35152.800000000003</v>
      </c>
      <c r="D75" s="246">
        <v>2.7854693869314574E-4</v>
      </c>
      <c r="E75" s="245"/>
    </row>
    <row r="76" spans="1:5" x14ac:dyDescent="0.2">
      <c r="A76" s="574" t="s">
        <v>9253</v>
      </c>
      <c r="B76" s="574" t="s">
        <v>7047</v>
      </c>
      <c r="C76" s="724">
        <v>6979.56</v>
      </c>
      <c r="D76" s="246">
        <v>5.5305269322077681E-5</v>
      </c>
      <c r="E76" s="245"/>
    </row>
    <row r="77" spans="1:5" x14ac:dyDescent="0.2">
      <c r="A77" s="574" t="s">
        <v>9254</v>
      </c>
      <c r="B77" s="574" t="s">
        <v>7049</v>
      </c>
      <c r="C77" s="724">
        <v>223181.67</v>
      </c>
      <c r="D77" s="246">
        <v>1.7684671192884744E-3</v>
      </c>
      <c r="E77" s="245"/>
    </row>
    <row r="78" spans="1:5" x14ac:dyDescent="0.2">
      <c r="A78" s="574" t="s">
        <v>9255</v>
      </c>
      <c r="B78" s="574" t="s">
        <v>7051</v>
      </c>
      <c r="C78" s="724">
        <v>1325.87</v>
      </c>
      <c r="D78" s="246">
        <v>1.0506048724570478E-5</v>
      </c>
      <c r="E78" s="245"/>
    </row>
    <row r="79" spans="1:5" x14ac:dyDescent="0.2">
      <c r="A79" s="574" t="s">
        <v>9256</v>
      </c>
      <c r="B79" s="574" t="s">
        <v>7053</v>
      </c>
      <c r="C79" s="724">
        <v>11733.52</v>
      </c>
      <c r="D79" s="246">
        <v>9.2975127901470133E-5</v>
      </c>
      <c r="E79" s="245"/>
    </row>
    <row r="80" spans="1:5" x14ac:dyDescent="0.2">
      <c r="A80" s="574" t="s">
        <v>9257</v>
      </c>
      <c r="B80" s="574" t="s">
        <v>9258</v>
      </c>
      <c r="C80" s="724">
        <v>9690</v>
      </c>
      <c r="D80" s="246">
        <v>7.6782499144778852E-5</v>
      </c>
      <c r="E80" s="245"/>
    </row>
    <row r="81" spans="1:5" x14ac:dyDescent="0.2">
      <c r="A81" s="574" t="s">
        <v>9259</v>
      </c>
      <c r="B81" s="574" t="s">
        <v>7055</v>
      </c>
      <c r="C81" s="724">
        <v>929229.23</v>
      </c>
      <c r="D81" s="246">
        <v>7.3631106870772458E-3</v>
      </c>
      <c r="E81" s="245"/>
    </row>
    <row r="82" spans="1:5" x14ac:dyDescent="0.2">
      <c r="A82" s="574" t="s">
        <v>9260</v>
      </c>
      <c r="B82" s="574" t="s">
        <v>9261</v>
      </c>
      <c r="C82" s="724">
        <v>1097675.01</v>
      </c>
      <c r="D82" s="246">
        <v>8.6978566064571852E-3</v>
      </c>
      <c r="E82" s="245"/>
    </row>
    <row r="83" spans="1:5" x14ac:dyDescent="0.2">
      <c r="A83" s="574" t="s">
        <v>9262</v>
      </c>
      <c r="B83" s="574" t="s">
        <v>7057</v>
      </c>
      <c r="C83" s="724">
        <v>40299.64</v>
      </c>
      <c r="D83" s="246">
        <v>3.193299353802782E-4</v>
      </c>
      <c r="E83" s="245"/>
    </row>
    <row r="84" spans="1:5" x14ac:dyDescent="0.2">
      <c r="A84" s="574" t="s">
        <v>9263</v>
      </c>
      <c r="B84" s="574" t="s">
        <v>7057</v>
      </c>
      <c r="C84" s="724">
        <v>29800</v>
      </c>
      <c r="D84" s="246">
        <v>2.3613193751438697E-4</v>
      </c>
      <c r="E84" s="245"/>
    </row>
    <row r="85" spans="1:5" x14ac:dyDescent="0.2">
      <c r="A85" s="574" t="s">
        <v>9264</v>
      </c>
      <c r="B85" s="574" t="s">
        <v>7060</v>
      </c>
      <c r="C85" s="724">
        <v>10587.5</v>
      </c>
      <c r="D85" s="246">
        <v>8.3894190887032628E-5</v>
      </c>
      <c r="E85" s="245"/>
    </row>
    <row r="86" spans="1:5" x14ac:dyDescent="0.2">
      <c r="A86" s="574" t="s">
        <v>9265</v>
      </c>
      <c r="B86" s="574" t="s">
        <v>7062</v>
      </c>
      <c r="C86" s="724">
        <v>43360.160000000003</v>
      </c>
      <c r="D86" s="246">
        <v>3.4358116079643701E-4</v>
      </c>
      <c r="E86" s="245"/>
    </row>
    <row r="87" spans="1:5" x14ac:dyDescent="0.2">
      <c r="A87" s="574" t="s">
        <v>9266</v>
      </c>
      <c r="B87" s="574" t="s">
        <v>7064</v>
      </c>
      <c r="C87" s="724">
        <v>177238.5</v>
      </c>
      <c r="D87" s="246">
        <v>1.4044184700383784E-3</v>
      </c>
      <c r="E87" s="245"/>
    </row>
    <row r="88" spans="1:5" x14ac:dyDescent="0.2">
      <c r="A88" s="574" t="s">
        <v>9267</v>
      </c>
      <c r="B88" s="574" t="s">
        <v>7066</v>
      </c>
      <c r="C88" s="724">
        <v>444337.5</v>
      </c>
      <c r="D88" s="246">
        <v>3.520881704204662E-3</v>
      </c>
      <c r="E88" s="245"/>
    </row>
    <row r="89" spans="1:5" x14ac:dyDescent="0.2">
      <c r="A89" s="574" t="s">
        <v>9268</v>
      </c>
      <c r="B89" s="574" t="s">
        <v>7068</v>
      </c>
      <c r="C89" s="724">
        <v>68678.8</v>
      </c>
      <c r="D89" s="246">
        <v>5.442032922873517E-4</v>
      </c>
      <c r="E89" s="245"/>
    </row>
    <row r="90" spans="1:5" x14ac:dyDescent="0.2">
      <c r="A90" s="574" t="s">
        <v>9269</v>
      </c>
      <c r="B90" s="574" t="s">
        <v>9270</v>
      </c>
      <c r="C90" s="724">
        <v>2300</v>
      </c>
      <c r="D90" s="246">
        <v>1.8224948197419128E-5</v>
      </c>
      <c r="E90" s="245"/>
    </row>
    <row r="91" spans="1:5" x14ac:dyDescent="0.2">
      <c r="A91" s="574" t="s">
        <v>9271</v>
      </c>
      <c r="B91" s="574" t="s">
        <v>7070</v>
      </c>
      <c r="C91" s="724">
        <v>3593464.3</v>
      </c>
      <c r="D91" s="246">
        <v>2.8474217702945649E-2</v>
      </c>
      <c r="E91" s="245"/>
    </row>
    <row r="92" spans="1:5" x14ac:dyDescent="0.2">
      <c r="A92" s="574" t="s">
        <v>9272</v>
      </c>
      <c r="B92" s="574" t="s">
        <v>9273</v>
      </c>
      <c r="C92" s="724">
        <v>29000</v>
      </c>
      <c r="D92" s="246">
        <v>2.2979282509789337E-4</v>
      </c>
      <c r="E92" s="245"/>
    </row>
    <row r="93" spans="1:5" x14ac:dyDescent="0.2">
      <c r="A93" s="574" t="s">
        <v>9274</v>
      </c>
      <c r="B93" s="574" t="s">
        <v>7072</v>
      </c>
      <c r="C93" s="724">
        <v>345735.16</v>
      </c>
      <c r="D93" s="246">
        <v>2.739567556968006E-3</v>
      </c>
      <c r="E93" s="245"/>
    </row>
    <row r="94" spans="1:5" x14ac:dyDescent="0.2">
      <c r="A94" s="574" t="s">
        <v>9275</v>
      </c>
      <c r="B94" s="574" t="s">
        <v>9276</v>
      </c>
      <c r="C94" s="724">
        <v>56000</v>
      </c>
      <c r="D94" s="246">
        <v>4.4373786915455273E-4</v>
      </c>
      <c r="E94" s="245"/>
    </row>
    <row r="95" spans="1:5" x14ac:dyDescent="0.2">
      <c r="A95" s="574" t="s">
        <v>9277</v>
      </c>
      <c r="B95" s="574" t="s">
        <v>7076</v>
      </c>
      <c r="C95" s="724">
        <v>53039.62</v>
      </c>
      <c r="D95" s="246">
        <v>4.2028014213512852E-4</v>
      </c>
      <c r="E95" s="245"/>
    </row>
    <row r="96" spans="1:5" x14ac:dyDescent="0.2">
      <c r="A96" s="574" t="s">
        <v>9278</v>
      </c>
      <c r="B96" s="574" t="s">
        <v>9279</v>
      </c>
      <c r="C96" s="724">
        <v>22316</v>
      </c>
      <c r="D96" s="246">
        <v>1.7682954085808926E-4</v>
      </c>
      <c r="E96" s="245"/>
    </row>
    <row r="97" spans="1:5" x14ac:dyDescent="0.2">
      <c r="A97" s="574" t="s">
        <v>9280</v>
      </c>
      <c r="B97" s="574" t="s">
        <v>7080</v>
      </c>
      <c r="C97" s="724">
        <v>387868.66</v>
      </c>
      <c r="D97" s="246">
        <v>3.0734287982184228E-3</v>
      </c>
      <c r="E97" s="245"/>
    </row>
    <row r="98" spans="1:5" x14ac:dyDescent="0.2">
      <c r="A98" s="574" t="s">
        <v>9281</v>
      </c>
      <c r="B98" s="574" t="s">
        <v>9282</v>
      </c>
      <c r="C98" s="724">
        <v>613.27</v>
      </c>
      <c r="D98" s="246">
        <v>4.8594843395787953E-6</v>
      </c>
      <c r="E98" s="245"/>
    </row>
    <row r="99" spans="1:5" x14ac:dyDescent="0.2">
      <c r="A99" s="574" t="s">
        <v>9283</v>
      </c>
      <c r="B99" s="574" t="s">
        <v>7082</v>
      </c>
      <c r="C99" s="724">
        <v>38853.56</v>
      </c>
      <c r="D99" s="246">
        <v>3.0787135577622433E-4</v>
      </c>
      <c r="E99" s="245"/>
    </row>
    <row r="100" spans="1:5" x14ac:dyDescent="0.2">
      <c r="A100" s="574" t="s">
        <v>9284</v>
      </c>
      <c r="B100" s="574" t="s">
        <v>9285</v>
      </c>
      <c r="C100" s="724">
        <v>40273.18</v>
      </c>
      <c r="D100" s="246">
        <v>3.1912026923710266E-4</v>
      </c>
      <c r="E100" s="245"/>
    </row>
    <row r="101" spans="1:5" x14ac:dyDescent="0.2">
      <c r="A101" s="574" t="s">
        <v>9286</v>
      </c>
      <c r="B101" s="574" t="s">
        <v>7088</v>
      </c>
      <c r="C101" s="724">
        <v>164354.64000000001</v>
      </c>
      <c r="D101" s="246">
        <v>1.3023281739154217E-3</v>
      </c>
      <c r="E101" s="245"/>
    </row>
    <row r="102" spans="1:5" ht="61.2" x14ac:dyDescent="0.2">
      <c r="A102" s="574" t="s">
        <v>9287</v>
      </c>
      <c r="B102" s="574" t="s">
        <v>5416</v>
      </c>
      <c r="C102" s="724">
        <v>38210178.119999997</v>
      </c>
      <c r="D102" s="246">
        <v>0.30277326819615558</v>
      </c>
      <c r="E102" s="245" t="s">
        <v>9288</v>
      </c>
    </row>
    <row r="103" spans="1:5" x14ac:dyDescent="0.2">
      <c r="A103" s="574" t="s">
        <v>9289</v>
      </c>
      <c r="B103" s="574" t="s">
        <v>9290</v>
      </c>
      <c r="C103" s="575">
        <v>2777107.76</v>
      </c>
      <c r="D103" s="246">
        <v>2.2005497854195945E-2</v>
      </c>
      <c r="E103" s="245"/>
    </row>
    <row r="104" spans="1:5" x14ac:dyDescent="0.2">
      <c r="A104" s="574" t="s">
        <v>9291</v>
      </c>
      <c r="B104" s="574" t="s">
        <v>9292</v>
      </c>
      <c r="C104" s="575">
        <v>49528.59</v>
      </c>
      <c r="D104" s="246">
        <v>3.9245912480052653E-4</v>
      </c>
      <c r="E104" s="245"/>
    </row>
    <row r="105" spans="1:5" x14ac:dyDescent="0.2">
      <c r="A105" s="574" t="s">
        <v>9293</v>
      </c>
      <c r="B105" s="574" t="s">
        <v>9294</v>
      </c>
      <c r="C105" s="575">
        <v>73927.289999999994</v>
      </c>
      <c r="D105" s="246">
        <v>5.8579175244590485E-4</v>
      </c>
      <c r="E105" s="245"/>
    </row>
    <row r="106" spans="1:5" x14ac:dyDescent="0.2">
      <c r="A106" s="574" t="s">
        <v>9295</v>
      </c>
      <c r="B106" s="574" t="s">
        <v>5412</v>
      </c>
      <c r="C106" s="575">
        <v>2793117.24</v>
      </c>
      <c r="D106" s="246">
        <v>2.2132355221007954E-2</v>
      </c>
      <c r="E106" s="245"/>
    </row>
    <row r="107" spans="1:5" x14ac:dyDescent="0.2">
      <c r="A107" s="574" t="s">
        <v>9296</v>
      </c>
      <c r="B107" s="574" t="s">
        <v>7101</v>
      </c>
      <c r="C107" s="575">
        <v>8000</v>
      </c>
      <c r="D107" s="246">
        <v>6.3391124164936108E-5</v>
      </c>
      <c r="E107" s="245"/>
    </row>
    <row r="108" spans="1:5" x14ac:dyDescent="0.2">
      <c r="A108" s="574" t="s">
        <v>9297</v>
      </c>
      <c r="B108" s="574" t="s">
        <v>7103</v>
      </c>
      <c r="C108" s="575">
        <v>488817</v>
      </c>
      <c r="D108" s="246">
        <v>3.8733323926164465E-3</v>
      </c>
      <c r="E108" s="245"/>
    </row>
    <row r="109" spans="1:5" x14ac:dyDescent="0.2">
      <c r="A109" s="574" t="s">
        <v>9298</v>
      </c>
      <c r="B109" s="574" t="s">
        <v>9299</v>
      </c>
      <c r="C109" s="575">
        <v>7010132.6399999997</v>
      </c>
      <c r="D109" s="246">
        <v>5.5547523574363912E-2</v>
      </c>
      <c r="E109" s="245"/>
    </row>
    <row r="110" spans="1:5" x14ac:dyDescent="0.2">
      <c r="A110" s="574" t="s">
        <v>9300</v>
      </c>
      <c r="B110" s="574" t="s">
        <v>9301</v>
      </c>
      <c r="C110" s="575">
        <v>1000000</v>
      </c>
      <c r="D110" s="246">
        <v>7.9238905206170124E-3</v>
      </c>
      <c r="E110" s="245"/>
    </row>
    <row r="111" spans="1:5" x14ac:dyDescent="0.2">
      <c r="A111" s="574" t="s">
        <v>9302</v>
      </c>
      <c r="B111" s="574" t="s">
        <v>6844</v>
      </c>
      <c r="C111" s="575">
        <v>10229071.720000001</v>
      </c>
      <c r="D111" s="246">
        <v>8.1054044436819572E-2</v>
      </c>
      <c r="E111" s="245"/>
    </row>
    <row r="112" spans="1:5" x14ac:dyDescent="0.2">
      <c r="A112" s="574" t="s">
        <v>9303</v>
      </c>
      <c r="B112" s="574" t="s">
        <v>5406</v>
      </c>
      <c r="C112" s="575">
        <v>653003.39</v>
      </c>
      <c r="D112" s="246">
        <v>5.1743273719517743E-3</v>
      </c>
      <c r="E112" s="245"/>
    </row>
    <row r="113" spans="1:5" x14ac:dyDescent="0.2">
      <c r="A113" s="574" t="s">
        <v>9304</v>
      </c>
      <c r="B113" s="574" t="s">
        <v>9305</v>
      </c>
      <c r="C113" s="575">
        <v>95717.05</v>
      </c>
      <c r="D113" s="246">
        <v>7.5845142515642465E-4</v>
      </c>
      <c r="E113" s="245"/>
    </row>
    <row r="114" spans="1:5" x14ac:dyDescent="0.2">
      <c r="A114" s="574" t="s">
        <v>9306</v>
      </c>
      <c r="B114" s="574" t="s">
        <v>9307</v>
      </c>
      <c r="C114" s="575">
        <v>20000</v>
      </c>
      <c r="D114" s="246">
        <v>1.5847781041234026E-4</v>
      </c>
      <c r="E114" s="245"/>
    </row>
    <row r="115" spans="1:5" x14ac:dyDescent="0.2">
      <c r="A115" s="574" t="s">
        <v>9308</v>
      </c>
      <c r="B115" s="574" t="s">
        <v>9309</v>
      </c>
      <c r="C115" s="575">
        <v>7515.26</v>
      </c>
      <c r="D115" s="246">
        <v>5.955009747397221E-5</v>
      </c>
      <c r="E115" s="245"/>
    </row>
    <row r="116" spans="1:5" x14ac:dyDescent="0.2">
      <c r="A116" s="574" t="s">
        <v>9310</v>
      </c>
      <c r="B116" s="574" t="s">
        <v>9311</v>
      </c>
      <c r="C116" s="575">
        <v>669377.99</v>
      </c>
      <c r="D116" s="246">
        <v>5.3040779096706694E-3</v>
      </c>
      <c r="E116" s="245"/>
    </row>
    <row r="117" spans="1:5" x14ac:dyDescent="0.2">
      <c r="A117" s="577"/>
      <c r="B117" s="577" t="s">
        <v>719</v>
      </c>
      <c r="C117" s="578">
        <f>SUM(C9:C116)</f>
        <v>126200633.05999997</v>
      </c>
      <c r="D117" s="418">
        <f>SUM(D9:D116)</f>
        <v>1</v>
      </c>
      <c r="E117" s="667"/>
    </row>
    <row r="118" spans="1:5" x14ac:dyDescent="0.2">
      <c r="A118" s="735"/>
      <c r="B118" s="735"/>
      <c r="C118" s="242"/>
      <c r="D118" s="736"/>
      <c r="E118" s="737"/>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A1:G20"/>
  <sheetViews>
    <sheetView zoomScaleNormal="100" zoomScaleSheetLayoutView="100" workbookViewId="0">
      <selection activeCell="B1" sqref="B1"/>
    </sheetView>
  </sheetViews>
  <sheetFormatPr baseColWidth="10" defaultColWidth="11.44140625" defaultRowHeight="10.199999999999999" x14ac:dyDescent="0.2"/>
  <cols>
    <col min="1" max="1" width="20.6640625" style="567" customWidth="1"/>
    <col min="2" max="2" width="50.6640625" style="567" customWidth="1"/>
    <col min="3" max="5" width="17.6640625" style="565" customWidth="1"/>
    <col min="6" max="7" width="17.6640625" style="567" customWidth="1"/>
    <col min="8" max="16384" width="11.44140625" style="567"/>
  </cols>
  <sheetData>
    <row r="1" spans="1:7" s="594" customFormat="1" ht="11.25" customHeight="1" x14ac:dyDescent="0.2">
      <c r="A1" s="660" t="s">
        <v>115</v>
      </c>
      <c r="B1" s="660"/>
      <c r="C1" s="595"/>
      <c r="D1" s="595"/>
      <c r="E1" s="595"/>
      <c r="F1" s="738"/>
      <c r="G1" s="581"/>
    </row>
    <row r="2" spans="1:7" s="594" customFormat="1" ht="11.25" customHeight="1" x14ac:dyDescent="0.2">
      <c r="A2" s="660" t="s">
        <v>42</v>
      </c>
      <c r="B2" s="660"/>
      <c r="C2" s="595"/>
      <c r="D2" s="595"/>
      <c r="E2" s="595"/>
    </row>
    <row r="3" spans="1:7" s="594" customFormat="1" x14ac:dyDescent="0.2">
      <c r="C3" s="595"/>
      <c r="D3" s="595"/>
      <c r="E3" s="595"/>
    </row>
    <row r="4" spans="1:7" s="594" customFormat="1" x14ac:dyDescent="0.2">
      <c r="C4" s="595"/>
      <c r="D4" s="595"/>
      <c r="E4" s="595"/>
    </row>
    <row r="5" spans="1:7" s="594" customFormat="1" ht="11.25" customHeight="1" x14ac:dyDescent="0.2">
      <c r="A5" s="527" t="s">
        <v>1024</v>
      </c>
      <c r="B5" s="527"/>
      <c r="C5" s="595"/>
      <c r="D5" s="595"/>
      <c r="E5" s="595"/>
      <c r="G5" s="683" t="s">
        <v>1023</v>
      </c>
    </row>
    <row r="6" spans="1:7" s="675" customFormat="1" x14ac:dyDescent="0.2">
      <c r="A6" s="603"/>
      <c r="B6" s="603"/>
      <c r="C6" s="668"/>
      <c r="D6" s="674"/>
      <c r="E6" s="674"/>
    </row>
    <row r="7" spans="1:7" ht="15" customHeight="1" x14ac:dyDescent="0.2">
      <c r="A7" s="532" t="s">
        <v>102</v>
      </c>
      <c r="B7" s="573" t="s">
        <v>101</v>
      </c>
      <c r="C7" s="628" t="s">
        <v>301</v>
      </c>
      <c r="D7" s="628" t="s">
        <v>300</v>
      </c>
      <c r="E7" s="739" t="s">
        <v>1022</v>
      </c>
      <c r="F7" s="665" t="s">
        <v>99</v>
      </c>
      <c r="G7" s="665" t="s">
        <v>519</v>
      </c>
    </row>
    <row r="8" spans="1:7" ht="20.399999999999999" x14ac:dyDescent="0.2">
      <c r="A8" s="574" t="s">
        <v>9312</v>
      </c>
      <c r="B8" s="574" t="s">
        <v>9313</v>
      </c>
      <c r="C8" s="575">
        <v>167958731.94999999</v>
      </c>
      <c r="D8" s="575">
        <v>167958731.94999999</v>
      </c>
      <c r="E8" s="575">
        <v>0</v>
      </c>
      <c r="F8" s="575"/>
      <c r="G8" s="618" t="s">
        <v>9314</v>
      </c>
    </row>
    <row r="9" spans="1:7" x14ac:dyDescent="0.2">
      <c r="A9" s="574" t="s">
        <v>9315</v>
      </c>
      <c r="B9" s="574" t="s">
        <v>9316</v>
      </c>
      <c r="C9" s="575">
        <v>0</v>
      </c>
      <c r="D9" s="575">
        <v>0</v>
      </c>
      <c r="E9" s="575">
        <v>0</v>
      </c>
      <c r="F9" s="575"/>
      <c r="G9" s="618"/>
    </row>
    <row r="10" spans="1:7" x14ac:dyDescent="0.2">
      <c r="A10" s="574" t="s">
        <v>9317</v>
      </c>
      <c r="B10" s="574" t="s">
        <v>9318</v>
      </c>
      <c r="C10" s="575">
        <v>0</v>
      </c>
      <c r="D10" s="575">
        <v>0</v>
      </c>
      <c r="E10" s="575">
        <v>0</v>
      </c>
      <c r="F10" s="575"/>
      <c r="G10" s="618"/>
    </row>
    <row r="11" spans="1:7" ht="20.399999999999999" x14ac:dyDescent="0.2">
      <c r="A11" s="574" t="s">
        <v>9319</v>
      </c>
      <c r="B11" s="574" t="s">
        <v>9320</v>
      </c>
      <c r="C11" s="575">
        <v>167958731.94999999</v>
      </c>
      <c r="D11" s="575">
        <v>167958731.94999999</v>
      </c>
      <c r="E11" s="575">
        <v>0</v>
      </c>
      <c r="F11" s="575"/>
      <c r="G11" s="618" t="s">
        <v>9314</v>
      </c>
    </row>
    <row r="12" spans="1:7" ht="20.399999999999999" x14ac:dyDescent="0.2">
      <c r="A12" s="574" t="s">
        <v>9321</v>
      </c>
      <c r="B12" s="574" t="s">
        <v>9322</v>
      </c>
      <c r="C12" s="575">
        <v>5243868.8600000003</v>
      </c>
      <c r="D12" s="575">
        <v>5243868.8600000003</v>
      </c>
      <c r="E12" s="575">
        <v>0</v>
      </c>
      <c r="F12" s="575"/>
      <c r="G12" s="618" t="s">
        <v>9314</v>
      </c>
    </row>
    <row r="13" spans="1:7" ht="20.399999999999999" x14ac:dyDescent="0.2">
      <c r="A13" s="574" t="s">
        <v>9323</v>
      </c>
      <c r="B13" s="574" t="s">
        <v>3589</v>
      </c>
      <c r="C13" s="575">
        <v>100000</v>
      </c>
      <c r="D13" s="575">
        <v>100000</v>
      </c>
      <c r="E13" s="575">
        <v>0</v>
      </c>
      <c r="F13" s="575"/>
      <c r="G13" s="618" t="s">
        <v>9314</v>
      </c>
    </row>
    <row r="14" spans="1:7" ht="20.399999999999999" x14ac:dyDescent="0.2">
      <c r="A14" s="574" t="s">
        <v>9324</v>
      </c>
      <c r="B14" s="574" t="s">
        <v>9325</v>
      </c>
      <c r="C14" s="575">
        <v>2560518.15</v>
      </c>
      <c r="D14" s="575">
        <v>2560518.15</v>
      </c>
      <c r="E14" s="575">
        <v>0</v>
      </c>
      <c r="F14" s="575"/>
      <c r="G14" s="618" t="s">
        <v>9314</v>
      </c>
    </row>
    <row r="15" spans="1:7" ht="20.399999999999999" x14ac:dyDescent="0.2">
      <c r="A15" s="574" t="s">
        <v>9326</v>
      </c>
      <c r="B15" s="574" t="s">
        <v>8674</v>
      </c>
      <c r="C15" s="575">
        <v>122222699.55</v>
      </c>
      <c r="D15" s="575">
        <v>122222699.55</v>
      </c>
      <c r="E15" s="575">
        <v>0</v>
      </c>
      <c r="F15" s="575"/>
      <c r="G15" s="618" t="s">
        <v>9314</v>
      </c>
    </row>
    <row r="16" spans="1:7" ht="20.399999999999999" x14ac:dyDescent="0.2">
      <c r="A16" s="574" t="s">
        <v>9327</v>
      </c>
      <c r="B16" s="574" t="s">
        <v>3591</v>
      </c>
      <c r="C16" s="575">
        <v>51991701.090000004</v>
      </c>
      <c r="D16" s="575">
        <v>51991701.090000004</v>
      </c>
      <c r="E16" s="575">
        <v>0</v>
      </c>
      <c r="F16" s="575"/>
      <c r="G16" s="618" t="s">
        <v>9314</v>
      </c>
    </row>
    <row r="17" spans="1:7" ht="20.399999999999999" x14ac:dyDescent="0.2">
      <c r="A17" s="574" t="s">
        <v>9328</v>
      </c>
      <c r="B17" s="574" t="s">
        <v>9329</v>
      </c>
      <c r="C17" s="575">
        <v>17000000</v>
      </c>
      <c r="D17" s="575">
        <v>17000000</v>
      </c>
      <c r="E17" s="575">
        <v>0</v>
      </c>
      <c r="F17" s="575"/>
      <c r="G17" s="618" t="s">
        <v>9314</v>
      </c>
    </row>
    <row r="18" spans="1:7" ht="20.399999999999999" x14ac:dyDescent="0.2">
      <c r="A18" s="574" t="s">
        <v>9330</v>
      </c>
      <c r="B18" s="574" t="s">
        <v>9331</v>
      </c>
      <c r="C18" s="575">
        <v>53230998.460000001</v>
      </c>
      <c r="D18" s="575">
        <v>53230998.460000001</v>
      </c>
      <c r="E18" s="575">
        <v>0</v>
      </c>
      <c r="F18" s="575"/>
      <c r="G18" s="618" t="s">
        <v>9314</v>
      </c>
    </row>
    <row r="19" spans="1:7" ht="20.399999999999999" x14ac:dyDescent="0.2">
      <c r="A19" s="574" t="s">
        <v>9332</v>
      </c>
      <c r="B19" s="574" t="s">
        <v>8677</v>
      </c>
      <c r="C19" s="575">
        <v>37831645.390000001</v>
      </c>
      <c r="D19" s="575">
        <v>37831645.390000001</v>
      </c>
      <c r="E19" s="575">
        <v>0</v>
      </c>
      <c r="F19" s="575"/>
      <c r="G19" s="618" t="s">
        <v>9314</v>
      </c>
    </row>
    <row r="20" spans="1:7" x14ac:dyDescent="0.2">
      <c r="A20" s="606"/>
      <c r="B20" s="577" t="s">
        <v>1017</v>
      </c>
      <c r="C20" s="740">
        <f>+C11</f>
        <v>167958731.94999999</v>
      </c>
      <c r="D20" s="740">
        <f>+D11</f>
        <v>167958731.94999999</v>
      </c>
      <c r="E20" s="740">
        <f>+E11</f>
        <v>0</v>
      </c>
      <c r="F20" s="741"/>
      <c r="G20" s="741"/>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A1:F27"/>
  <sheetViews>
    <sheetView zoomScaleNormal="100" zoomScaleSheetLayoutView="100" workbookViewId="0">
      <selection activeCell="B12" sqref="B12"/>
    </sheetView>
  </sheetViews>
  <sheetFormatPr baseColWidth="10" defaultColWidth="11.44140625" defaultRowHeight="10.199999999999999" x14ac:dyDescent="0.2"/>
  <cols>
    <col min="1" max="1" width="20.6640625" style="567" customWidth="1"/>
    <col min="2" max="2" width="50.6640625" style="567" customWidth="1"/>
    <col min="3" max="5" width="17.6640625" style="565" customWidth="1"/>
    <col min="6" max="6" width="17.6640625" style="567" customWidth="1"/>
    <col min="7" max="16384" width="11.44140625" style="567"/>
  </cols>
  <sheetData>
    <row r="1" spans="1:6" s="594" customFormat="1" x14ac:dyDescent="0.2">
      <c r="A1" s="660" t="s">
        <v>115</v>
      </c>
      <c r="B1" s="660"/>
      <c r="C1" s="595"/>
      <c r="D1" s="595"/>
      <c r="E1" s="595"/>
      <c r="F1" s="581"/>
    </row>
    <row r="2" spans="1:6" s="594" customFormat="1" x14ac:dyDescent="0.2">
      <c r="A2" s="660" t="s">
        <v>42</v>
      </c>
      <c r="B2" s="660"/>
      <c r="C2" s="595"/>
      <c r="D2" s="595"/>
      <c r="E2" s="595"/>
    </row>
    <row r="3" spans="1:6" s="594" customFormat="1" x14ac:dyDescent="0.2">
      <c r="C3" s="595"/>
      <c r="D3" s="595"/>
      <c r="E3" s="595"/>
    </row>
    <row r="4" spans="1:6" s="594" customFormat="1" x14ac:dyDescent="0.2">
      <c r="C4" s="595"/>
      <c r="D4" s="595"/>
      <c r="E4" s="595"/>
    </row>
    <row r="5" spans="1:6" s="594" customFormat="1" ht="11.25" customHeight="1" x14ac:dyDescent="0.2">
      <c r="A5" s="527" t="s">
        <v>1040</v>
      </c>
      <c r="B5" s="527"/>
      <c r="C5" s="595"/>
      <c r="D5" s="595"/>
      <c r="E5" s="595"/>
      <c r="F5" s="683" t="s">
        <v>1039</v>
      </c>
    </row>
    <row r="6" spans="1:6" s="675" customFormat="1" x14ac:dyDescent="0.2">
      <c r="A6" s="603"/>
      <c r="B6" s="603"/>
      <c r="C6" s="668"/>
      <c r="D6" s="674"/>
      <c r="E6" s="674"/>
    </row>
    <row r="7" spans="1:6" ht="15" customHeight="1" x14ac:dyDescent="0.2">
      <c r="A7" s="532" t="s">
        <v>102</v>
      </c>
      <c r="B7" s="573" t="s">
        <v>101</v>
      </c>
      <c r="C7" s="628" t="s">
        <v>301</v>
      </c>
      <c r="D7" s="628" t="s">
        <v>300</v>
      </c>
      <c r="E7" s="739" t="s">
        <v>1022</v>
      </c>
      <c r="F7" s="739" t="s">
        <v>519</v>
      </c>
    </row>
    <row r="8" spans="1:6" x14ac:dyDescent="0.2">
      <c r="A8" s="574" t="s">
        <v>9333</v>
      </c>
      <c r="B8" s="574" t="s">
        <v>9334</v>
      </c>
      <c r="C8" s="575">
        <f>+C9+C10+C25+C26</f>
        <v>30752328.969999999</v>
      </c>
      <c r="D8" s="575">
        <f>+D9+D10+D25+D26</f>
        <v>44203441.229999997</v>
      </c>
      <c r="E8" s="575">
        <f>+D8-C8</f>
        <v>13451112.259999998</v>
      </c>
      <c r="F8" s="742" t="s">
        <v>9335</v>
      </c>
    </row>
    <row r="9" spans="1:6" x14ac:dyDescent="0.2">
      <c r="A9" s="574" t="s">
        <v>9336</v>
      </c>
      <c r="B9" s="574" t="s">
        <v>9337</v>
      </c>
      <c r="C9" s="575">
        <v>0</v>
      </c>
      <c r="D9" s="575">
        <v>13451112.26</v>
      </c>
      <c r="E9" s="575">
        <f>+D9-C9</f>
        <v>13451112.26</v>
      </c>
      <c r="F9" s="742"/>
    </row>
    <row r="10" spans="1:6" x14ac:dyDescent="0.2">
      <c r="A10" s="574" t="s">
        <v>9338</v>
      </c>
      <c r="B10" s="574" t="s">
        <v>3945</v>
      </c>
      <c r="C10" s="575">
        <v>40737504.380000003</v>
      </c>
      <c r="D10" s="575">
        <v>40737504.380000003</v>
      </c>
      <c r="E10" s="575">
        <f>+D10-C10</f>
        <v>0</v>
      </c>
      <c r="F10" s="742"/>
    </row>
    <row r="11" spans="1:6" x14ac:dyDescent="0.2">
      <c r="A11" s="574" t="s">
        <v>9339</v>
      </c>
      <c r="B11" s="574" t="s">
        <v>3945</v>
      </c>
      <c r="C11" s="575">
        <v>39548999.009999998</v>
      </c>
      <c r="D11" s="575">
        <v>43316561.060000002</v>
      </c>
      <c r="E11" s="575">
        <f>+D11-C11</f>
        <v>3767562.0500000045</v>
      </c>
      <c r="F11" s="742"/>
    </row>
    <row r="12" spans="1:6" x14ac:dyDescent="0.2">
      <c r="A12" s="574" t="s">
        <v>9340</v>
      </c>
      <c r="B12" s="574" t="s">
        <v>9341</v>
      </c>
      <c r="C12" s="575">
        <v>-2579056.6800000002</v>
      </c>
      <c r="D12" s="575">
        <v>-2579056.6800000002</v>
      </c>
      <c r="E12" s="575">
        <f>+D12-C12</f>
        <v>0</v>
      </c>
      <c r="F12" s="742"/>
    </row>
    <row r="13" spans="1:6" x14ac:dyDescent="0.2">
      <c r="A13" s="574" t="s">
        <v>9342</v>
      </c>
      <c r="B13" s="574" t="s">
        <v>9325</v>
      </c>
      <c r="C13" s="575">
        <v>0</v>
      </c>
      <c r="D13" s="575">
        <v>0</v>
      </c>
      <c r="E13" s="575">
        <v>0</v>
      </c>
      <c r="F13" s="742"/>
    </row>
    <row r="14" spans="1:6" x14ac:dyDescent="0.2">
      <c r="A14" s="574" t="s">
        <v>9343</v>
      </c>
      <c r="B14" s="574" t="s">
        <v>9344</v>
      </c>
      <c r="C14" s="575">
        <v>-5858147.0700000003</v>
      </c>
      <c r="D14" s="575">
        <v>-5858147.0700000003</v>
      </c>
      <c r="E14" s="575">
        <v>0</v>
      </c>
      <c r="F14" s="742"/>
    </row>
    <row r="15" spans="1:6" x14ac:dyDescent="0.2">
      <c r="A15" s="574" t="s">
        <v>9345</v>
      </c>
      <c r="B15" s="574" t="s">
        <v>9346</v>
      </c>
      <c r="C15" s="575">
        <v>-9474795.9800000004</v>
      </c>
      <c r="D15" s="575">
        <v>-9474795.9800000004</v>
      </c>
      <c r="E15" s="575">
        <v>0</v>
      </c>
      <c r="F15" s="742"/>
    </row>
    <row r="16" spans="1:6" x14ac:dyDescent="0.2">
      <c r="A16" s="574" t="s">
        <v>9347</v>
      </c>
      <c r="B16" s="574" t="s">
        <v>9348</v>
      </c>
      <c r="C16" s="575">
        <v>5858147.0700000003</v>
      </c>
      <c r="D16" s="575">
        <v>5858147.0700000003</v>
      </c>
      <c r="E16" s="575">
        <v>0</v>
      </c>
      <c r="F16" s="742"/>
    </row>
    <row r="17" spans="1:6" x14ac:dyDescent="0.2">
      <c r="A17" s="574" t="s">
        <v>9349</v>
      </c>
      <c r="B17" s="574" t="s">
        <v>9350</v>
      </c>
      <c r="C17" s="575">
        <v>9474795.9800000004</v>
      </c>
      <c r="D17" s="575">
        <v>9474795.9800000004</v>
      </c>
      <c r="E17" s="575">
        <v>0</v>
      </c>
      <c r="F17" s="742"/>
    </row>
    <row r="18" spans="1:6" x14ac:dyDescent="0.2">
      <c r="A18" s="574" t="s">
        <v>9351</v>
      </c>
      <c r="B18" s="574" t="s">
        <v>9352</v>
      </c>
      <c r="C18" s="575">
        <v>0</v>
      </c>
      <c r="D18" s="575">
        <v>0</v>
      </c>
      <c r="E18" s="575">
        <v>0</v>
      </c>
      <c r="F18" s="742"/>
    </row>
    <row r="19" spans="1:6" x14ac:dyDescent="0.2">
      <c r="A19" s="574" t="s">
        <v>9353</v>
      </c>
      <c r="B19" s="574" t="s">
        <v>9354</v>
      </c>
      <c r="C19" s="575">
        <v>0</v>
      </c>
      <c r="D19" s="575">
        <v>0</v>
      </c>
      <c r="E19" s="575">
        <v>0</v>
      </c>
      <c r="F19" s="742"/>
    </row>
    <row r="20" spans="1:6" x14ac:dyDescent="0.2">
      <c r="A20" s="574" t="s">
        <v>9355</v>
      </c>
      <c r="B20" s="574" t="s">
        <v>9356</v>
      </c>
      <c r="C20" s="575">
        <v>0</v>
      </c>
      <c r="D20" s="575">
        <v>0</v>
      </c>
      <c r="E20" s="575">
        <v>0</v>
      </c>
      <c r="F20" s="742"/>
    </row>
    <row r="21" spans="1:6" x14ac:dyDescent="0.2">
      <c r="A21" s="574" t="s">
        <v>9357</v>
      </c>
      <c r="B21" s="574" t="s">
        <v>9358</v>
      </c>
      <c r="C21" s="575">
        <v>0</v>
      </c>
      <c r="D21" s="575">
        <v>0</v>
      </c>
      <c r="E21" s="575">
        <v>0</v>
      </c>
      <c r="F21" s="742"/>
    </row>
    <row r="22" spans="1:6" x14ac:dyDescent="0.2">
      <c r="A22" s="574" t="s">
        <v>9359</v>
      </c>
      <c r="B22" s="574" t="s">
        <v>9360</v>
      </c>
      <c r="C22" s="575">
        <v>0</v>
      </c>
      <c r="D22" s="575">
        <v>0</v>
      </c>
      <c r="E22" s="575">
        <v>0</v>
      </c>
      <c r="F22" s="742"/>
    </row>
    <row r="23" spans="1:6" x14ac:dyDescent="0.2">
      <c r="A23" s="574" t="s">
        <v>9361</v>
      </c>
      <c r="B23" s="574" t="s">
        <v>9362</v>
      </c>
      <c r="C23" s="575">
        <v>0</v>
      </c>
      <c r="D23" s="575">
        <v>0</v>
      </c>
      <c r="E23" s="575">
        <v>0</v>
      </c>
      <c r="F23" s="742"/>
    </row>
    <row r="24" spans="1:6" x14ac:dyDescent="0.2">
      <c r="A24" s="574" t="s">
        <v>9363</v>
      </c>
      <c r="B24" s="574" t="s">
        <v>9364</v>
      </c>
      <c r="C24" s="575">
        <v>0</v>
      </c>
      <c r="D24" s="575">
        <v>0</v>
      </c>
      <c r="E24" s="575">
        <v>0</v>
      </c>
      <c r="F24" s="742"/>
    </row>
    <row r="25" spans="1:6" x14ac:dyDescent="0.2">
      <c r="A25" s="574" t="s">
        <v>9365</v>
      </c>
      <c r="B25" s="574" t="s">
        <v>9366</v>
      </c>
      <c r="C25" s="575">
        <v>-9640657.6300000008</v>
      </c>
      <c r="D25" s="575">
        <v>-9640657.6300000008</v>
      </c>
      <c r="E25" s="575">
        <v>0</v>
      </c>
      <c r="F25" s="742"/>
    </row>
    <row r="26" spans="1:6" x14ac:dyDescent="0.2">
      <c r="A26" s="574" t="s">
        <v>9367</v>
      </c>
      <c r="B26" s="574" t="s">
        <v>9368</v>
      </c>
      <c r="C26" s="575">
        <v>-344517.78</v>
      </c>
      <c r="D26" s="575">
        <v>-344517.78</v>
      </c>
      <c r="E26" s="575">
        <v>0</v>
      </c>
      <c r="F26" s="742"/>
    </row>
    <row r="27" spans="1:6" x14ac:dyDescent="0.2">
      <c r="A27" s="577"/>
      <c r="B27" s="577" t="s">
        <v>1025</v>
      </c>
      <c r="C27" s="578">
        <f>+C10+C25+C26</f>
        <v>30752328.969999999</v>
      </c>
      <c r="D27" s="578">
        <f>+D10+D25+D26+D9</f>
        <v>44203441.229999997</v>
      </c>
      <c r="E27" s="578">
        <f>+E10+E25+E26+E9</f>
        <v>13451112.26</v>
      </c>
      <c r="F27" s="577"/>
    </row>
  </sheetData>
  <protectedRanges>
    <protectedRange sqref="F27" name="Rango1_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pageSetUpPr fitToPage="1"/>
  </sheetPr>
  <dimension ref="A1:E27"/>
  <sheetViews>
    <sheetView zoomScaleNormal="100" zoomScaleSheetLayoutView="100" workbookViewId="0">
      <selection activeCell="B7" sqref="B7"/>
    </sheetView>
  </sheetViews>
  <sheetFormatPr baseColWidth="10" defaultColWidth="11.44140625" defaultRowHeight="10.199999999999999" x14ac:dyDescent="0.2"/>
  <cols>
    <col min="1" max="1" width="20.6640625" style="579" customWidth="1"/>
    <col min="2" max="2" width="50.6640625" style="579" customWidth="1"/>
    <col min="3" max="5" width="17.6640625" style="224" customWidth="1"/>
    <col min="6" max="16384" width="11.44140625" style="567"/>
  </cols>
  <sheetData>
    <row r="1" spans="1:5" s="594" customFormat="1" x14ac:dyDescent="0.2">
      <c r="A1" s="660" t="s">
        <v>115</v>
      </c>
      <c r="B1" s="660"/>
      <c r="C1" s="154"/>
      <c r="D1" s="154"/>
      <c r="E1" s="566"/>
    </row>
    <row r="2" spans="1:5" s="594" customFormat="1" x14ac:dyDescent="0.2">
      <c r="A2" s="660" t="s">
        <v>42</v>
      </c>
      <c r="B2" s="660"/>
      <c r="C2" s="154"/>
      <c r="D2" s="154"/>
      <c r="E2" s="154"/>
    </row>
    <row r="3" spans="1:5" s="594" customFormat="1" x14ac:dyDescent="0.2">
      <c r="C3" s="154"/>
      <c r="D3" s="154"/>
      <c r="E3" s="154"/>
    </row>
    <row r="4" spans="1:5" s="594" customFormat="1" x14ac:dyDescent="0.2">
      <c r="C4" s="154"/>
      <c r="D4" s="154"/>
      <c r="E4" s="154"/>
    </row>
    <row r="5" spans="1:5" s="594" customFormat="1" ht="11.25" customHeight="1" x14ac:dyDescent="0.2">
      <c r="A5" s="651" t="s">
        <v>1067</v>
      </c>
      <c r="C5" s="154"/>
      <c r="D5" s="154"/>
      <c r="E5" s="262" t="s">
        <v>1066</v>
      </c>
    </row>
    <row r="6" spans="1:5" s="675" customFormat="1" x14ac:dyDescent="0.2">
      <c r="A6" s="743"/>
      <c r="B6" s="743"/>
      <c r="C6" s="261"/>
      <c r="D6" s="260"/>
      <c r="E6" s="260"/>
    </row>
    <row r="7" spans="1:5" ht="15" customHeight="1" x14ac:dyDescent="0.2">
      <c r="A7" s="532" t="s">
        <v>102</v>
      </c>
      <c r="B7" s="573" t="s">
        <v>101</v>
      </c>
      <c r="C7" s="628" t="s">
        <v>301</v>
      </c>
      <c r="D7" s="628" t="s">
        <v>300</v>
      </c>
      <c r="E7" s="628" t="s">
        <v>299</v>
      </c>
    </row>
    <row r="8" spans="1:5" x14ac:dyDescent="0.2">
      <c r="A8" s="618" t="s">
        <v>9369</v>
      </c>
      <c r="B8" s="618" t="s">
        <v>9370</v>
      </c>
      <c r="C8" s="575">
        <v>41275798.399999999</v>
      </c>
      <c r="D8" s="575">
        <v>58841185.579999998</v>
      </c>
      <c r="E8" s="575">
        <v>17565387.18</v>
      </c>
    </row>
    <row r="9" spans="1:5" x14ac:dyDescent="0.2">
      <c r="A9" s="618" t="s">
        <v>9371</v>
      </c>
      <c r="B9" s="618" t="s">
        <v>9372</v>
      </c>
      <c r="C9" s="575">
        <v>0</v>
      </c>
      <c r="D9" s="575">
        <v>0</v>
      </c>
      <c r="E9" s="575">
        <v>0</v>
      </c>
    </row>
    <row r="10" spans="1:5" x14ac:dyDescent="0.2">
      <c r="A10" s="618" t="s">
        <v>9373</v>
      </c>
      <c r="B10" s="618" t="s">
        <v>9374</v>
      </c>
      <c r="C10" s="575">
        <v>0</v>
      </c>
      <c r="D10" s="575">
        <v>0</v>
      </c>
      <c r="E10" s="575">
        <v>0</v>
      </c>
    </row>
    <row r="11" spans="1:5" x14ac:dyDescent="0.2">
      <c r="A11" s="618" t="s">
        <v>9375</v>
      </c>
      <c r="B11" s="618" t="s">
        <v>9376</v>
      </c>
      <c r="C11" s="575">
        <v>0</v>
      </c>
      <c r="D11" s="575">
        <v>0</v>
      </c>
      <c r="E11" s="575">
        <v>0</v>
      </c>
    </row>
    <row r="12" spans="1:5" x14ac:dyDescent="0.2">
      <c r="A12" s="618" t="s">
        <v>9377</v>
      </c>
      <c r="B12" s="618" t="s">
        <v>9378</v>
      </c>
      <c r="C12" s="575">
        <v>1858353.58</v>
      </c>
      <c r="D12" s="575">
        <v>7503753.1100000003</v>
      </c>
      <c r="E12" s="575">
        <v>5645399.5300000003</v>
      </c>
    </row>
    <row r="13" spans="1:5" x14ac:dyDescent="0.2">
      <c r="A13" s="618" t="s">
        <v>9379</v>
      </c>
      <c r="B13" s="618" t="s">
        <v>9380</v>
      </c>
      <c r="C13" s="575">
        <v>0</v>
      </c>
      <c r="D13" s="575">
        <v>0</v>
      </c>
      <c r="E13" s="575">
        <v>0</v>
      </c>
    </row>
    <row r="14" spans="1:5" x14ac:dyDescent="0.2">
      <c r="A14" s="618" t="s">
        <v>9381</v>
      </c>
      <c r="B14" s="618" t="s">
        <v>9382</v>
      </c>
      <c r="C14" s="575">
        <v>0</v>
      </c>
      <c r="D14" s="575">
        <v>0</v>
      </c>
      <c r="E14" s="575">
        <v>0</v>
      </c>
    </row>
    <row r="15" spans="1:5" x14ac:dyDescent="0.2">
      <c r="A15" s="618" t="s">
        <v>9383</v>
      </c>
      <c r="B15" s="618" t="s">
        <v>9384</v>
      </c>
      <c r="C15" s="575">
        <v>1858353.58</v>
      </c>
      <c r="D15" s="575">
        <v>5875053.5</v>
      </c>
      <c r="E15" s="575">
        <v>4016699.92</v>
      </c>
    </row>
    <row r="16" spans="1:5" x14ac:dyDescent="0.2">
      <c r="A16" s="618" t="s">
        <v>9385</v>
      </c>
      <c r="B16" s="618" t="s">
        <v>9386</v>
      </c>
      <c r="C16" s="575">
        <v>0</v>
      </c>
      <c r="D16" s="575">
        <v>0</v>
      </c>
      <c r="E16" s="575">
        <v>0</v>
      </c>
    </row>
    <row r="17" spans="1:5" x14ac:dyDescent="0.2">
      <c r="A17" s="618" t="s">
        <v>9387</v>
      </c>
      <c r="B17" s="618" t="s">
        <v>9388</v>
      </c>
      <c r="C17" s="575">
        <v>0</v>
      </c>
      <c r="D17" s="575">
        <v>1628699.61</v>
      </c>
      <c r="E17" s="575">
        <v>1628699.61</v>
      </c>
    </row>
    <row r="18" spans="1:5" x14ac:dyDescent="0.2">
      <c r="A18" s="618" t="s">
        <v>9389</v>
      </c>
      <c r="B18" s="618" t="s">
        <v>9390</v>
      </c>
      <c r="C18" s="575">
        <v>0</v>
      </c>
      <c r="D18" s="575">
        <v>82526.8</v>
      </c>
      <c r="E18" s="575">
        <v>82526.8</v>
      </c>
    </row>
    <row r="19" spans="1:5" x14ac:dyDescent="0.2">
      <c r="A19" s="618" t="s">
        <v>9391</v>
      </c>
      <c r="B19" s="618" t="s">
        <v>9392</v>
      </c>
      <c r="C19" s="575">
        <v>0</v>
      </c>
      <c r="D19" s="575">
        <v>1546172.81</v>
      </c>
      <c r="E19" s="575">
        <v>1546172.81</v>
      </c>
    </row>
    <row r="20" spans="1:5" x14ac:dyDescent="0.2">
      <c r="A20" s="618" t="s">
        <v>8206</v>
      </c>
      <c r="B20" s="618" t="s">
        <v>8207</v>
      </c>
      <c r="C20" s="575">
        <v>39417444.82</v>
      </c>
      <c r="D20" s="575">
        <v>51337432.469999999</v>
      </c>
      <c r="E20" s="575">
        <v>11919987.649999999</v>
      </c>
    </row>
    <row r="21" spans="1:5" x14ac:dyDescent="0.2">
      <c r="A21" s="618" t="s">
        <v>9393</v>
      </c>
      <c r="B21" s="618" t="s">
        <v>9394</v>
      </c>
      <c r="C21" s="575">
        <v>0</v>
      </c>
      <c r="D21" s="575">
        <v>0</v>
      </c>
      <c r="E21" s="575">
        <v>0</v>
      </c>
    </row>
    <row r="22" spans="1:5" x14ac:dyDescent="0.2">
      <c r="A22" s="618" t="s">
        <v>8208</v>
      </c>
      <c r="B22" s="618" t="s">
        <v>8209</v>
      </c>
      <c r="C22" s="575">
        <v>6805405.2400000002</v>
      </c>
      <c r="D22" s="575">
        <v>7211475.5999999996</v>
      </c>
      <c r="E22" s="575">
        <v>406070.3599999994</v>
      </c>
    </row>
    <row r="23" spans="1:5" x14ac:dyDescent="0.2">
      <c r="A23" s="618" t="s">
        <v>9395</v>
      </c>
      <c r="B23" s="618" t="s">
        <v>9396</v>
      </c>
      <c r="C23" s="575">
        <v>0</v>
      </c>
      <c r="D23" s="575">
        <v>0</v>
      </c>
      <c r="E23" s="575">
        <v>0</v>
      </c>
    </row>
    <row r="24" spans="1:5" x14ac:dyDescent="0.2">
      <c r="A24" s="618" t="s">
        <v>8211</v>
      </c>
      <c r="B24" s="618" t="s">
        <v>8212</v>
      </c>
      <c r="C24" s="575">
        <v>32612039.579999998</v>
      </c>
      <c r="D24" s="575">
        <v>44125956.869999997</v>
      </c>
      <c r="E24" s="575">
        <v>11513917.289999999</v>
      </c>
    </row>
    <row r="25" spans="1:5" x14ac:dyDescent="0.2">
      <c r="A25" s="618" t="s">
        <v>9397</v>
      </c>
      <c r="B25" s="618" t="s">
        <v>9398</v>
      </c>
      <c r="C25" s="575">
        <v>0</v>
      </c>
      <c r="D25" s="575">
        <v>0</v>
      </c>
      <c r="E25" s="575">
        <v>0</v>
      </c>
    </row>
    <row r="26" spans="1:5" x14ac:dyDescent="0.2">
      <c r="A26" s="618" t="s">
        <v>9399</v>
      </c>
      <c r="B26" s="618" t="s">
        <v>9400</v>
      </c>
      <c r="C26" s="575">
        <v>0</v>
      </c>
      <c r="D26" s="575">
        <v>0</v>
      </c>
      <c r="E26" s="575">
        <v>0</v>
      </c>
    </row>
    <row r="27" spans="1:5" x14ac:dyDescent="0.2">
      <c r="A27" s="577"/>
      <c r="B27" s="577" t="s">
        <v>1041</v>
      </c>
      <c r="C27" s="578">
        <f>+C9+C12+C20+C25</f>
        <v>41275798.399999999</v>
      </c>
      <c r="D27" s="578">
        <f>+D9+D12+D20+D25</f>
        <v>58841185.579999998</v>
      </c>
      <c r="E27" s="578">
        <f t="shared" ref="E27" si="0">+E9+E12+E20+E25</f>
        <v>17565387.18</v>
      </c>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37" orientation="portrait" r:id="rId1"/>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A1:D114"/>
  <sheetViews>
    <sheetView zoomScaleNormal="100" zoomScaleSheetLayoutView="100" workbookViewId="0">
      <selection activeCell="B17" sqref="B17"/>
    </sheetView>
  </sheetViews>
  <sheetFormatPr baseColWidth="10" defaultColWidth="11.44140625" defaultRowHeight="10.199999999999999" x14ac:dyDescent="0.2"/>
  <cols>
    <col min="1" max="1" width="20.6640625" style="579" customWidth="1"/>
    <col min="2" max="2" width="39.44140625" style="579" bestFit="1" customWidth="1"/>
    <col min="3" max="3" width="17.6640625" style="224" customWidth="1"/>
    <col min="4" max="4" width="17.6640625" style="764" customWidth="1"/>
    <col min="5" max="16384" width="11.44140625" style="567"/>
  </cols>
  <sheetData>
    <row r="1" spans="1:4" s="594" customFormat="1" x14ac:dyDescent="0.2">
      <c r="A1" s="660" t="s">
        <v>115</v>
      </c>
      <c r="B1" s="660"/>
      <c r="C1" s="275"/>
      <c r="D1" s="744"/>
    </row>
    <row r="2" spans="1:4" s="594" customFormat="1" x14ac:dyDescent="0.2">
      <c r="A2" s="660" t="s">
        <v>42</v>
      </c>
      <c r="B2" s="660"/>
      <c r="C2" s="275"/>
      <c r="D2" s="745"/>
    </row>
    <row r="3" spans="1:4" s="594" customFormat="1" x14ac:dyDescent="0.2">
      <c r="A3" s="660"/>
      <c r="B3" s="660"/>
      <c r="C3" s="275"/>
      <c r="D3" s="745"/>
    </row>
    <row r="4" spans="1:4" s="594" customFormat="1" x14ac:dyDescent="0.2">
      <c r="C4" s="275"/>
      <c r="D4" s="745"/>
    </row>
    <row r="5" spans="1:4" s="594" customFormat="1" ht="11.25" customHeight="1" x14ac:dyDescent="0.2">
      <c r="A5" s="1374" t="s">
        <v>1072</v>
      </c>
      <c r="B5" s="1375"/>
      <c r="C5" s="275"/>
      <c r="D5" s="746" t="s">
        <v>1070</v>
      </c>
    </row>
    <row r="6" spans="1:4" x14ac:dyDescent="0.2">
      <c r="A6" s="747"/>
      <c r="B6" s="747"/>
      <c r="C6" s="748"/>
      <c r="D6" s="749"/>
    </row>
    <row r="7" spans="1:4" ht="15" customHeight="1" x14ac:dyDescent="0.2">
      <c r="A7" s="532" t="s">
        <v>102</v>
      </c>
      <c r="B7" s="573" t="s">
        <v>101</v>
      </c>
      <c r="C7" s="628" t="s">
        <v>299</v>
      </c>
      <c r="D7" s="665" t="s">
        <v>1069</v>
      </c>
    </row>
    <row r="8" spans="1:4" x14ac:dyDescent="0.2">
      <c r="A8" s="750" t="s">
        <v>8658</v>
      </c>
      <c r="B8" s="751" t="s">
        <v>8659</v>
      </c>
      <c r="C8" s="752"/>
      <c r="D8" s="753" t="s">
        <v>9401</v>
      </c>
    </row>
    <row r="9" spans="1:4" x14ac:dyDescent="0.2">
      <c r="A9" s="750" t="s">
        <v>8661</v>
      </c>
      <c r="B9" s="751" t="s">
        <v>8662</v>
      </c>
      <c r="C9" s="752"/>
      <c r="D9" s="753"/>
    </row>
    <row r="10" spans="1:4" x14ac:dyDescent="0.2">
      <c r="A10" s="750" t="s">
        <v>8663</v>
      </c>
      <c r="B10" s="751" t="s">
        <v>6844</v>
      </c>
      <c r="C10" s="752"/>
      <c r="D10" s="753"/>
    </row>
    <row r="11" spans="1:4" x14ac:dyDescent="0.2">
      <c r="A11" s="750" t="s">
        <v>9402</v>
      </c>
      <c r="B11" s="751" t="s">
        <v>9403</v>
      </c>
      <c r="C11" s="752"/>
      <c r="D11" s="753" t="s">
        <v>9401</v>
      </c>
    </row>
    <row r="12" spans="1:4" x14ac:dyDescent="0.2">
      <c r="A12" s="750" t="s">
        <v>8665</v>
      </c>
      <c r="B12" s="751" t="s">
        <v>8666</v>
      </c>
      <c r="C12" s="752"/>
      <c r="D12" s="753" t="s">
        <v>9401</v>
      </c>
    </row>
    <row r="13" spans="1:4" x14ac:dyDescent="0.2">
      <c r="A13" s="750" t="s">
        <v>8680</v>
      </c>
      <c r="B13" s="751" t="s">
        <v>8681</v>
      </c>
      <c r="C13" s="752"/>
      <c r="D13" s="753"/>
    </row>
    <row r="14" spans="1:4" x14ac:dyDescent="0.2">
      <c r="A14" s="750" t="s">
        <v>8673</v>
      </c>
      <c r="B14" s="751" t="s">
        <v>8674</v>
      </c>
      <c r="C14" s="752">
        <v>8304811.8899999997</v>
      </c>
      <c r="D14" s="753"/>
    </row>
    <row r="15" spans="1:4" x14ac:dyDescent="0.2">
      <c r="A15" s="750" t="s">
        <v>9404</v>
      </c>
      <c r="B15" s="751" t="s">
        <v>6831</v>
      </c>
      <c r="C15" s="752"/>
      <c r="D15" s="753" t="s">
        <v>9401</v>
      </c>
    </row>
    <row r="16" spans="1:4" x14ac:dyDescent="0.2">
      <c r="A16" s="754"/>
      <c r="B16" s="754" t="s">
        <v>381</v>
      </c>
      <c r="C16" s="755">
        <f>+C14</f>
        <v>8304811.8899999997</v>
      </c>
      <c r="D16" s="756">
        <v>0</v>
      </c>
    </row>
    <row r="19" spans="1:4" x14ac:dyDescent="0.2">
      <c r="A19" s="1374" t="s">
        <v>1071</v>
      </c>
      <c r="B19" s="1375"/>
      <c r="C19" s="275"/>
      <c r="D19" s="746" t="s">
        <v>1070</v>
      </c>
    </row>
    <row r="20" spans="1:4" x14ac:dyDescent="0.2">
      <c r="A20" s="747"/>
      <c r="B20" s="747"/>
      <c r="C20" s="748"/>
      <c r="D20" s="749"/>
    </row>
    <row r="21" spans="1:4" x14ac:dyDescent="0.2">
      <c r="A21" s="532" t="s">
        <v>102</v>
      </c>
      <c r="B21" s="573" t="s">
        <v>101</v>
      </c>
      <c r="C21" s="628" t="s">
        <v>299</v>
      </c>
      <c r="D21" s="665" t="s">
        <v>1069</v>
      </c>
    </row>
    <row r="22" spans="1:4" s="582" customFormat="1" x14ac:dyDescent="0.2">
      <c r="A22" s="757" t="s">
        <v>8682</v>
      </c>
      <c r="B22" s="758" t="s">
        <v>8683</v>
      </c>
      <c r="C22" s="759">
        <f>+C23+C51+C59+C69</f>
        <v>162954.19</v>
      </c>
      <c r="D22" s="753" t="s">
        <v>9401</v>
      </c>
    </row>
    <row r="23" spans="1:4" x14ac:dyDescent="0.2">
      <c r="A23" s="750" t="s">
        <v>8685</v>
      </c>
      <c r="B23" s="751" t="s">
        <v>6834</v>
      </c>
      <c r="C23" s="752">
        <f>+C24+C30+C45</f>
        <v>89886.94</v>
      </c>
      <c r="D23" s="753" t="s">
        <v>9401</v>
      </c>
    </row>
    <row r="24" spans="1:4" x14ac:dyDescent="0.2">
      <c r="A24" s="750" t="s">
        <v>8687</v>
      </c>
      <c r="B24" s="751" t="s">
        <v>6846</v>
      </c>
      <c r="C24" s="752">
        <f>+C25</f>
        <v>16994.14</v>
      </c>
      <c r="D24" s="753"/>
    </row>
    <row r="25" spans="1:4" x14ac:dyDescent="0.2">
      <c r="A25" s="750" t="s">
        <v>8688</v>
      </c>
      <c r="B25" s="751" t="s">
        <v>6846</v>
      </c>
      <c r="C25" s="752">
        <f>+C27+C29</f>
        <v>16994.14</v>
      </c>
      <c r="D25" s="753"/>
    </row>
    <row r="26" spans="1:4" x14ac:dyDescent="0.2">
      <c r="A26" s="750" t="s">
        <v>9405</v>
      </c>
      <c r="B26" s="751" t="s">
        <v>9406</v>
      </c>
      <c r="C26" s="752"/>
      <c r="D26" s="753"/>
    </row>
    <row r="27" spans="1:4" x14ac:dyDescent="0.2">
      <c r="A27" s="760" t="s">
        <v>8690</v>
      </c>
      <c r="B27" s="751" t="s">
        <v>6846</v>
      </c>
      <c r="C27" s="752">
        <v>13595</v>
      </c>
      <c r="D27" s="753"/>
    </row>
    <row r="28" spans="1:4" x14ac:dyDescent="0.2">
      <c r="A28" s="750" t="s">
        <v>8691</v>
      </c>
      <c r="B28" s="751" t="s">
        <v>8692</v>
      </c>
      <c r="C28" s="752"/>
      <c r="D28" s="753"/>
    </row>
    <row r="29" spans="1:4" x14ac:dyDescent="0.2">
      <c r="A29" s="760" t="s">
        <v>8696</v>
      </c>
      <c r="B29" s="751" t="s">
        <v>8692</v>
      </c>
      <c r="C29" s="752">
        <v>3399.14</v>
      </c>
      <c r="D29" s="753"/>
    </row>
    <row r="30" spans="1:4" x14ac:dyDescent="0.2">
      <c r="A30" s="750" t="s">
        <v>8707</v>
      </c>
      <c r="B30" s="751" t="s">
        <v>8708</v>
      </c>
      <c r="C30" s="752">
        <f>+C37+C41+C40</f>
        <v>20554</v>
      </c>
      <c r="D30" s="753"/>
    </row>
    <row r="31" spans="1:4" x14ac:dyDescent="0.2">
      <c r="A31" s="750" t="s">
        <v>8707</v>
      </c>
      <c r="B31" s="751" t="s">
        <v>6850</v>
      </c>
      <c r="C31" s="752"/>
      <c r="D31" s="753"/>
    </row>
    <row r="32" spans="1:4" x14ac:dyDescent="0.2">
      <c r="A32" s="750" t="s">
        <v>8709</v>
      </c>
      <c r="B32" s="751" t="s">
        <v>9407</v>
      </c>
      <c r="C32" s="752"/>
      <c r="D32" s="753"/>
    </row>
    <row r="33" spans="1:4" x14ac:dyDescent="0.2">
      <c r="A33" s="761" t="s">
        <v>8710</v>
      </c>
      <c r="B33" s="751" t="s">
        <v>6850</v>
      </c>
      <c r="C33" s="752"/>
      <c r="D33" s="753"/>
    </row>
    <row r="34" spans="1:4" x14ac:dyDescent="0.2">
      <c r="A34" s="750" t="s">
        <v>8711</v>
      </c>
      <c r="B34" s="751" t="s">
        <v>6850</v>
      </c>
      <c r="C34" s="752"/>
      <c r="D34" s="753"/>
    </row>
    <row r="35" spans="1:4" x14ac:dyDescent="0.2">
      <c r="A35" s="750" t="s">
        <v>9408</v>
      </c>
      <c r="B35" s="751" t="s">
        <v>6850</v>
      </c>
      <c r="C35" s="752"/>
      <c r="D35" s="753"/>
    </row>
    <row r="36" spans="1:4" x14ac:dyDescent="0.2">
      <c r="A36" s="750" t="s">
        <v>9409</v>
      </c>
      <c r="B36" s="751" t="s">
        <v>6850</v>
      </c>
      <c r="C36" s="752"/>
      <c r="D36" s="753"/>
    </row>
    <row r="37" spans="1:4" x14ac:dyDescent="0.2">
      <c r="A37" s="750" t="s">
        <v>8714</v>
      </c>
      <c r="B37" s="751" t="s">
        <v>6850</v>
      </c>
      <c r="C37" s="752">
        <v>8620</v>
      </c>
      <c r="D37" s="753"/>
    </row>
    <row r="38" spans="1:4" x14ac:dyDescent="0.2">
      <c r="A38" s="750" t="s">
        <v>9410</v>
      </c>
      <c r="B38" s="751" t="s">
        <v>6850</v>
      </c>
      <c r="C38" s="752"/>
      <c r="D38" s="753"/>
    </row>
    <row r="39" spans="1:4" x14ac:dyDescent="0.2">
      <c r="A39" s="750" t="s">
        <v>8716</v>
      </c>
      <c r="B39" s="751" t="s">
        <v>6850</v>
      </c>
      <c r="C39" s="752"/>
      <c r="D39" s="753"/>
    </row>
    <row r="40" spans="1:4" x14ac:dyDescent="0.2">
      <c r="A40" s="760" t="s">
        <v>8719</v>
      </c>
      <c r="B40" s="751" t="s">
        <v>6850</v>
      </c>
      <c r="C40" s="752">
        <v>4630</v>
      </c>
      <c r="D40" s="753"/>
    </row>
    <row r="41" spans="1:4" x14ac:dyDescent="0.2">
      <c r="A41" s="760" t="s">
        <v>8720</v>
      </c>
      <c r="B41" s="751" t="s">
        <v>6850</v>
      </c>
      <c r="C41" s="752">
        <f>3470+3834</f>
        <v>7304</v>
      </c>
      <c r="D41" s="753"/>
    </row>
    <row r="42" spans="1:4" x14ac:dyDescent="0.2">
      <c r="A42" s="750" t="s">
        <v>9411</v>
      </c>
      <c r="B42" s="751" t="s">
        <v>6850</v>
      </c>
      <c r="C42" s="752"/>
      <c r="D42" s="753"/>
    </row>
    <row r="43" spans="1:4" x14ac:dyDescent="0.2">
      <c r="A43" s="750" t="s">
        <v>8731</v>
      </c>
      <c r="B43" s="751" t="s">
        <v>1799</v>
      </c>
      <c r="C43" s="759"/>
      <c r="D43" s="753"/>
    </row>
    <row r="44" spans="1:4" x14ac:dyDescent="0.2">
      <c r="A44" s="750" t="s">
        <v>8732</v>
      </c>
      <c r="B44" s="751" t="s">
        <v>8733</v>
      </c>
      <c r="C44" s="752"/>
      <c r="D44" s="753"/>
    </row>
    <row r="45" spans="1:4" x14ac:dyDescent="0.2">
      <c r="A45" s="750" t="s">
        <v>8734</v>
      </c>
      <c r="B45" s="751" t="s">
        <v>8735</v>
      </c>
      <c r="C45" s="752">
        <f>SUM(C47:C49)</f>
        <v>52338.8</v>
      </c>
      <c r="D45" s="753"/>
    </row>
    <row r="46" spans="1:4" x14ac:dyDescent="0.2">
      <c r="A46" s="750" t="s">
        <v>8736</v>
      </c>
      <c r="B46" s="751" t="s">
        <v>8735</v>
      </c>
      <c r="C46" s="752"/>
      <c r="D46" s="753"/>
    </row>
    <row r="47" spans="1:4" x14ac:dyDescent="0.2">
      <c r="A47" s="750" t="s">
        <v>8738</v>
      </c>
      <c r="B47" s="751" t="s">
        <v>8735</v>
      </c>
      <c r="C47" s="752">
        <v>12000</v>
      </c>
      <c r="D47" s="753"/>
    </row>
    <row r="48" spans="1:4" x14ac:dyDescent="0.2">
      <c r="A48" s="760" t="s">
        <v>8741</v>
      </c>
      <c r="B48" s="751" t="s">
        <v>8735</v>
      </c>
      <c r="C48" s="752">
        <v>5340.52</v>
      </c>
      <c r="D48" s="753"/>
    </row>
    <row r="49" spans="1:4" x14ac:dyDescent="0.2">
      <c r="A49" s="760" t="s">
        <v>8742</v>
      </c>
      <c r="B49" s="751" t="s">
        <v>8740</v>
      </c>
      <c r="C49" s="752">
        <v>34998.28</v>
      </c>
      <c r="D49" s="753"/>
    </row>
    <row r="50" spans="1:4" x14ac:dyDescent="0.2">
      <c r="A50" s="750" t="s">
        <v>8747</v>
      </c>
      <c r="B50" s="751" t="s">
        <v>8748</v>
      </c>
      <c r="C50" s="752"/>
      <c r="D50" s="753"/>
    </row>
    <row r="51" spans="1:4" x14ac:dyDescent="0.2">
      <c r="A51" s="750" t="s">
        <v>8751</v>
      </c>
      <c r="B51" s="751" t="s">
        <v>4590</v>
      </c>
      <c r="C51" s="752">
        <f>+C58</f>
        <v>9998.2800000000007</v>
      </c>
      <c r="D51" s="753" t="s">
        <v>9401</v>
      </c>
    </row>
    <row r="52" spans="1:4" x14ac:dyDescent="0.2">
      <c r="A52" s="750" t="s">
        <v>8752</v>
      </c>
      <c r="B52" s="751" t="s">
        <v>8753</v>
      </c>
      <c r="C52" s="752"/>
      <c r="D52" s="753"/>
    </row>
    <row r="53" spans="1:4" x14ac:dyDescent="0.2">
      <c r="A53" s="750" t="s">
        <v>8754</v>
      </c>
      <c r="B53" s="751" t="s">
        <v>8753</v>
      </c>
      <c r="C53" s="752"/>
      <c r="D53" s="753"/>
    </row>
    <row r="54" spans="1:4" x14ac:dyDescent="0.2">
      <c r="A54" s="750" t="s">
        <v>8752</v>
      </c>
      <c r="B54" s="751" t="s">
        <v>8753</v>
      </c>
      <c r="C54" s="752"/>
      <c r="D54" s="753"/>
    </row>
    <row r="55" spans="1:4" x14ac:dyDescent="0.2">
      <c r="A55" s="750" t="s">
        <v>8759</v>
      </c>
      <c r="B55" s="751" t="s">
        <v>8760</v>
      </c>
      <c r="C55" s="752"/>
      <c r="D55" s="753"/>
    </row>
    <row r="56" spans="1:4" x14ac:dyDescent="0.2">
      <c r="A56" s="750" t="s">
        <v>8762</v>
      </c>
      <c r="B56" s="751" t="s">
        <v>6858</v>
      </c>
      <c r="C56" s="759"/>
      <c r="D56" s="753"/>
    </row>
    <row r="57" spans="1:4" x14ac:dyDescent="0.2">
      <c r="A57" s="750" t="s">
        <v>8739</v>
      </c>
      <c r="B57" s="751" t="s">
        <v>8740</v>
      </c>
      <c r="C57" s="752"/>
      <c r="D57" s="753"/>
    </row>
    <row r="58" spans="1:4" x14ac:dyDescent="0.2">
      <c r="A58" s="750" t="s">
        <v>8764</v>
      </c>
      <c r="B58" s="751" t="s">
        <v>6858</v>
      </c>
      <c r="C58" s="752">
        <v>9998.2800000000007</v>
      </c>
      <c r="D58" s="753"/>
    </row>
    <row r="59" spans="1:4" x14ac:dyDescent="0.2">
      <c r="A59" s="750" t="s">
        <v>8769</v>
      </c>
      <c r="B59" s="751" t="s">
        <v>8770</v>
      </c>
      <c r="C59" s="752"/>
      <c r="D59" s="753" t="s">
        <v>9401</v>
      </c>
    </row>
    <row r="60" spans="1:4" x14ac:dyDescent="0.2">
      <c r="A60" s="750" t="s">
        <v>8771</v>
      </c>
      <c r="B60" s="751" t="s">
        <v>8770</v>
      </c>
      <c r="C60" s="752"/>
      <c r="D60" s="753"/>
    </row>
    <row r="61" spans="1:4" x14ac:dyDescent="0.2">
      <c r="A61" s="750" t="s">
        <v>8776</v>
      </c>
      <c r="B61" s="751" t="s">
        <v>6838</v>
      </c>
      <c r="C61" s="759"/>
      <c r="D61" s="753" t="s">
        <v>9401</v>
      </c>
    </row>
    <row r="62" spans="1:4" x14ac:dyDescent="0.2">
      <c r="A62" s="750" t="s">
        <v>8778</v>
      </c>
      <c r="B62" s="751" t="s">
        <v>8779</v>
      </c>
      <c r="C62" s="752"/>
      <c r="D62" s="753"/>
    </row>
    <row r="63" spans="1:4" x14ac:dyDescent="0.2">
      <c r="A63" s="750" t="s">
        <v>8781</v>
      </c>
      <c r="B63" s="751" t="s">
        <v>8779</v>
      </c>
      <c r="C63" s="752"/>
      <c r="D63" s="753"/>
    </row>
    <row r="64" spans="1:4" x14ac:dyDescent="0.2">
      <c r="A64" s="750" t="s">
        <v>9412</v>
      </c>
      <c r="B64" s="751" t="s">
        <v>8779</v>
      </c>
      <c r="C64" s="752"/>
      <c r="D64" s="753"/>
    </row>
    <row r="65" spans="1:4" x14ac:dyDescent="0.2">
      <c r="A65" s="750" t="s">
        <v>8786</v>
      </c>
      <c r="B65" s="751" t="s">
        <v>8787</v>
      </c>
      <c r="C65" s="752"/>
      <c r="D65" s="753"/>
    </row>
    <row r="66" spans="1:4" x14ac:dyDescent="0.2">
      <c r="A66" s="750" t="s">
        <v>8788</v>
      </c>
      <c r="B66" s="751" t="s">
        <v>8787</v>
      </c>
      <c r="C66" s="752"/>
      <c r="D66" s="753"/>
    </row>
    <row r="67" spans="1:4" x14ac:dyDescent="0.2">
      <c r="A67" s="750" t="s">
        <v>8790</v>
      </c>
      <c r="B67" s="751" t="s">
        <v>6840</v>
      </c>
      <c r="C67" s="752"/>
      <c r="D67" s="753" t="s">
        <v>9401</v>
      </c>
    </row>
    <row r="68" spans="1:4" x14ac:dyDescent="0.2">
      <c r="A68" s="750" t="s">
        <v>8791</v>
      </c>
      <c r="B68" s="751" t="s">
        <v>6862</v>
      </c>
      <c r="C68" s="752"/>
      <c r="D68" s="753"/>
    </row>
    <row r="69" spans="1:4" x14ac:dyDescent="0.2">
      <c r="A69" s="750" t="s">
        <v>8794</v>
      </c>
      <c r="B69" s="751" t="s">
        <v>8795</v>
      </c>
      <c r="C69" s="752">
        <f>+C85+C75</f>
        <v>63068.97</v>
      </c>
      <c r="D69" s="753" t="s">
        <v>9401</v>
      </c>
    </row>
    <row r="70" spans="1:4" x14ac:dyDescent="0.2">
      <c r="A70" s="761" t="s">
        <v>8843</v>
      </c>
      <c r="B70" s="751" t="s">
        <v>8795</v>
      </c>
      <c r="C70" s="752"/>
      <c r="D70" s="753"/>
    </row>
    <row r="71" spans="1:4" x14ac:dyDescent="0.2">
      <c r="A71" s="750" t="s">
        <v>8796</v>
      </c>
      <c r="B71" s="751" t="s">
        <v>8797</v>
      </c>
      <c r="C71" s="752"/>
      <c r="D71" s="753"/>
    </row>
    <row r="72" spans="1:4" x14ac:dyDescent="0.2">
      <c r="A72" s="750" t="s">
        <v>8798</v>
      </c>
      <c r="B72" s="751" t="s">
        <v>8799</v>
      </c>
      <c r="C72" s="752"/>
      <c r="D72" s="753"/>
    </row>
    <row r="73" spans="1:4" x14ac:dyDescent="0.2">
      <c r="A73" s="750" t="s">
        <v>8803</v>
      </c>
      <c r="B73" s="751" t="s">
        <v>8804</v>
      </c>
      <c r="C73" s="752"/>
      <c r="D73" s="753"/>
    </row>
    <row r="74" spans="1:4" x14ac:dyDescent="0.2">
      <c r="A74" s="750" t="s">
        <v>8805</v>
      </c>
      <c r="B74" s="751" t="s">
        <v>8806</v>
      </c>
      <c r="C74" s="752"/>
      <c r="D74" s="753"/>
    </row>
    <row r="75" spans="1:4" x14ac:dyDescent="0.2">
      <c r="A75" s="750" t="s">
        <v>8809</v>
      </c>
      <c r="B75" s="751" t="s">
        <v>8810</v>
      </c>
      <c r="C75" s="752">
        <f>+C79</f>
        <v>8350</v>
      </c>
      <c r="D75" s="753"/>
    </row>
    <row r="76" spans="1:4" x14ac:dyDescent="0.2">
      <c r="A76" s="750" t="s">
        <v>8811</v>
      </c>
      <c r="B76" s="751" t="s">
        <v>8810</v>
      </c>
      <c r="C76" s="752"/>
      <c r="D76" s="753"/>
    </row>
    <row r="77" spans="1:4" x14ac:dyDescent="0.2">
      <c r="A77" s="750" t="s">
        <v>9413</v>
      </c>
      <c r="B77" s="751" t="s">
        <v>9414</v>
      </c>
      <c r="C77" s="752"/>
      <c r="D77" s="753"/>
    </row>
    <row r="78" spans="1:4" x14ac:dyDescent="0.2">
      <c r="A78" s="750" t="s">
        <v>8812</v>
      </c>
      <c r="B78" s="751" t="s">
        <v>8810</v>
      </c>
      <c r="C78" s="752"/>
      <c r="D78" s="753"/>
    </row>
    <row r="79" spans="1:4" x14ac:dyDescent="0.2">
      <c r="A79" s="750" t="s">
        <v>8814</v>
      </c>
      <c r="B79" s="751" t="s">
        <v>8815</v>
      </c>
      <c r="C79" s="752">
        <v>8350</v>
      </c>
      <c r="D79" s="753"/>
    </row>
    <row r="80" spans="1:4" x14ac:dyDescent="0.2">
      <c r="A80" s="760" t="s">
        <v>8816</v>
      </c>
      <c r="B80" s="751" t="s">
        <v>7988</v>
      </c>
      <c r="C80" s="752"/>
      <c r="D80" s="753"/>
    </row>
    <row r="81" spans="1:4" x14ac:dyDescent="0.2">
      <c r="A81" s="750" t="s">
        <v>8828</v>
      </c>
      <c r="B81" s="751" t="s">
        <v>8829</v>
      </c>
      <c r="C81" s="752"/>
      <c r="D81" s="753"/>
    </row>
    <row r="82" spans="1:4" x14ac:dyDescent="0.2">
      <c r="A82" s="750" t="s">
        <v>8830</v>
      </c>
      <c r="B82" s="751" t="s">
        <v>8831</v>
      </c>
      <c r="C82" s="752"/>
      <c r="D82" s="753"/>
    </row>
    <row r="83" spans="1:4" x14ac:dyDescent="0.2">
      <c r="A83" s="762" t="s">
        <v>9415</v>
      </c>
      <c r="B83" s="751" t="s">
        <v>8838</v>
      </c>
      <c r="C83" s="752"/>
      <c r="D83" s="753"/>
    </row>
    <row r="84" spans="1:4" x14ac:dyDescent="0.2">
      <c r="A84" s="762" t="s">
        <v>9416</v>
      </c>
      <c r="B84" s="751" t="s">
        <v>8838</v>
      </c>
      <c r="C84" s="752"/>
      <c r="D84" s="753"/>
    </row>
    <row r="85" spans="1:4" x14ac:dyDescent="0.2">
      <c r="A85" s="750" t="s">
        <v>8843</v>
      </c>
      <c r="B85" s="751" t="s">
        <v>9417</v>
      </c>
      <c r="C85" s="752">
        <v>54718.97</v>
      </c>
      <c r="D85" s="753"/>
    </row>
    <row r="86" spans="1:4" x14ac:dyDescent="0.2">
      <c r="A86" s="750" t="s">
        <v>8845</v>
      </c>
      <c r="B86" s="751" t="s">
        <v>9417</v>
      </c>
      <c r="C86" s="752">
        <v>54718.97</v>
      </c>
      <c r="D86" s="753"/>
    </row>
    <row r="87" spans="1:4" x14ac:dyDescent="0.2">
      <c r="A87" s="750" t="s">
        <v>9418</v>
      </c>
      <c r="B87" s="751" t="s">
        <v>9419</v>
      </c>
      <c r="C87" s="752"/>
      <c r="D87" s="753"/>
    </row>
    <row r="88" spans="1:4" x14ac:dyDescent="0.2">
      <c r="A88" s="750" t="s">
        <v>8846</v>
      </c>
      <c r="B88" s="751" t="s">
        <v>9417</v>
      </c>
      <c r="C88" s="752">
        <v>54718.97</v>
      </c>
      <c r="D88" s="753"/>
    </row>
    <row r="89" spans="1:4" x14ac:dyDescent="0.2">
      <c r="A89" s="750" t="s">
        <v>8847</v>
      </c>
      <c r="B89" s="751" t="s">
        <v>9417</v>
      </c>
      <c r="C89" s="752"/>
      <c r="D89" s="753"/>
    </row>
    <row r="90" spans="1:4" x14ac:dyDescent="0.2">
      <c r="A90" s="750" t="s">
        <v>8848</v>
      </c>
      <c r="B90" s="751" t="s">
        <v>7458</v>
      </c>
      <c r="C90" s="752"/>
      <c r="D90" s="753"/>
    </row>
    <row r="91" spans="1:4" x14ac:dyDescent="0.2">
      <c r="A91" s="750" t="s">
        <v>8849</v>
      </c>
      <c r="B91" s="751" t="s">
        <v>7458</v>
      </c>
      <c r="C91" s="752"/>
      <c r="D91" s="753"/>
    </row>
    <row r="92" spans="1:4" x14ac:dyDescent="0.2">
      <c r="A92" s="750" t="s">
        <v>9420</v>
      </c>
      <c r="B92" s="751" t="s">
        <v>9421</v>
      </c>
      <c r="C92" s="752"/>
      <c r="D92" s="753"/>
    </row>
    <row r="93" spans="1:4" x14ac:dyDescent="0.2">
      <c r="A93" s="750" t="s">
        <v>9422</v>
      </c>
      <c r="B93" s="751" t="s">
        <v>9423</v>
      </c>
      <c r="C93" s="752"/>
      <c r="D93" s="753"/>
    </row>
    <row r="94" spans="1:4" x14ac:dyDescent="0.2">
      <c r="A94" s="750" t="s">
        <v>8854</v>
      </c>
      <c r="B94" s="751" t="s">
        <v>8855</v>
      </c>
      <c r="C94" s="752"/>
      <c r="D94" s="753"/>
    </row>
    <row r="95" spans="1:4" x14ac:dyDescent="0.2">
      <c r="A95" s="750" t="s">
        <v>8856</v>
      </c>
      <c r="B95" s="751" t="s">
        <v>7458</v>
      </c>
      <c r="C95" s="752"/>
      <c r="D95" s="753"/>
    </row>
    <row r="96" spans="1:4" x14ac:dyDescent="0.2">
      <c r="A96" s="763" t="s">
        <v>8682</v>
      </c>
      <c r="B96" s="758" t="s">
        <v>8683</v>
      </c>
      <c r="C96" s="759">
        <f>C24+C30+C45+C69</f>
        <v>152955.91</v>
      </c>
      <c r="D96" s="753" t="s">
        <v>9401</v>
      </c>
    </row>
    <row r="97" spans="1:4" x14ac:dyDescent="0.2">
      <c r="A97" s="750" t="s">
        <v>8865</v>
      </c>
      <c r="B97" s="751" t="s">
        <v>8866</v>
      </c>
      <c r="C97" s="752">
        <f>+C100+C102</f>
        <v>19456.03</v>
      </c>
      <c r="D97" s="753"/>
    </row>
    <row r="98" spans="1:4" x14ac:dyDescent="0.2">
      <c r="A98" s="750" t="s">
        <v>8871</v>
      </c>
      <c r="B98" s="751" t="s">
        <v>6872</v>
      </c>
      <c r="C98" s="752"/>
      <c r="D98" s="753"/>
    </row>
    <row r="99" spans="1:4" x14ac:dyDescent="0.2">
      <c r="A99" s="761" t="s">
        <v>8868</v>
      </c>
      <c r="B99" s="751" t="s">
        <v>392</v>
      </c>
      <c r="C99" s="752"/>
      <c r="D99" s="753"/>
    </row>
    <row r="100" spans="1:4" x14ac:dyDescent="0.2">
      <c r="A100" s="750" t="s">
        <v>8872</v>
      </c>
      <c r="B100" s="751" t="s">
        <v>6877</v>
      </c>
      <c r="C100" s="752">
        <f>+C101</f>
        <v>8246.0299999999988</v>
      </c>
      <c r="D100" s="753"/>
    </row>
    <row r="101" spans="1:4" x14ac:dyDescent="0.2">
      <c r="A101" s="750" t="s">
        <v>8873</v>
      </c>
      <c r="B101" s="751" t="s">
        <v>6877</v>
      </c>
      <c r="C101" s="752">
        <f>5788.24+2457.79</f>
        <v>8246.0299999999988</v>
      </c>
      <c r="D101" s="753"/>
    </row>
    <row r="102" spans="1:4" x14ac:dyDescent="0.2">
      <c r="A102" s="750" t="s">
        <v>8880</v>
      </c>
      <c r="B102" s="751" t="s">
        <v>6874</v>
      </c>
      <c r="C102" s="752">
        <v>11210</v>
      </c>
      <c r="D102" s="753"/>
    </row>
    <row r="103" spans="1:4" x14ac:dyDescent="0.2">
      <c r="A103" s="750" t="s">
        <v>8881</v>
      </c>
      <c r="B103" s="751" t="s">
        <v>8882</v>
      </c>
      <c r="C103" s="752">
        <v>11210</v>
      </c>
      <c r="D103" s="753"/>
    </row>
    <row r="104" spans="1:4" x14ac:dyDescent="0.2">
      <c r="A104" s="750" t="s">
        <v>8883</v>
      </c>
      <c r="B104" s="751" t="s">
        <v>8882</v>
      </c>
      <c r="C104" s="752">
        <v>11210</v>
      </c>
      <c r="D104" s="753"/>
    </row>
    <row r="105" spans="1:4" x14ac:dyDescent="0.2">
      <c r="A105" s="750" t="s">
        <v>8884</v>
      </c>
      <c r="B105" s="751" t="s">
        <v>6881</v>
      </c>
      <c r="C105" s="752"/>
      <c r="D105" s="753"/>
    </row>
    <row r="106" spans="1:4" x14ac:dyDescent="0.2">
      <c r="A106" s="750" t="s">
        <v>8885</v>
      </c>
      <c r="B106" s="751" t="s">
        <v>6881</v>
      </c>
      <c r="C106" s="752"/>
      <c r="D106" s="753"/>
    </row>
    <row r="107" spans="1:4" x14ac:dyDescent="0.2">
      <c r="A107" s="750" t="s">
        <v>8886</v>
      </c>
      <c r="B107" s="751" t="s">
        <v>6881</v>
      </c>
      <c r="C107" s="752"/>
      <c r="D107" s="753"/>
    </row>
    <row r="108" spans="1:4" x14ac:dyDescent="0.2">
      <c r="A108" s="750" t="s">
        <v>8887</v>
      </c>
      <c r="B108" s="751" t="s">
        <v>8888</v>
      </c>
      <c r="C108" s="752">
        <v>7470</v>
      </c>
      <c r="D108" s="753"/>
    </row>
    <row r="109" spans="1:4" x14ac:dyDescent="0.2">
      <c r="A109" s="750" t="s">
        <v>8889</v>
      </c>
      <c r="B109" s="751" t="s">
        <v>6881</v>
      </c>
      <c r="C109" s="752">
        <v>3740</v>
      </c>
      <c r="D109" s="753"/>
    </row>
    <row r="110" spans="1:4" x14ac:dyDescent="0.2">
      <c r="A110" s="750" t="s">
        <v>8890</v>
      </c>
      <c r="B110" s="751" t="s">
        <v>6881</v>
      </c>
      <c r="C110" s="752"/>
      <c r="D110" s="753"/>
    </row>
    <row r="111" spans="1:4" x14ac:dyDescent="0.2">
      <c r="A111" s="750" t="s">
        <v>8891</v>
      </c>
      <c r="B111" s="751" t="s">
        <v>8882</v>
      </c>
      <c r="C111" s="752"/>
      <c r="D111" s="753"/>
    </row>
    <row r="112" spans="1:4" x14ac:dyDescent="0.2">
      <c r="A112" s="750" t="s">
        <v>8892</v>
      </c>
      <c r="B112" s="751" t="s">
        <v>8882</v>
      </c>
      <c r="C112" s="752"/>
      <c r="D112" s="753"/>
    </row>
    <row r="113" spans="1:4" x14ac:dyDescent="0.2">
      <c r="A113" s="763" t="s">
        <v>8865</v>
      </c>
      <c r="B113" s="758" t="s">
        <v>8866</v>
      </c>
      <c r="C113" s="759">
        <f>+C97</f>
        <v>19456.03</v>
      </c>
      <c r="D113" s="753"/>
    </row>
    <row r="114" spans="1:4" x14ac:dyDescent="0.2">
      <c r="A114" s="754"/>
      <c r="B114" s="754" t="s">
        <v>1068</v>
      </c>
      <c r="C114" s="755">
        <f>+C113+C96</f>
        <v>172411.94</v>
      </c>
      <c r="D114" s="756">
        <v>0</v>
      </c>
    </row>
  </sheetData>
  <mergeCells count="2">
    <mergeCell ref="A5:B5"/>
    <mergeCell ref="A19:B19"/>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21:A22"/>
    <dataValidation allowBlank="1" showInputMessage="1" showErrorMessage="1" prompt="Corresponde al nombre o descripción de la cuenta de acuerdo al Plan de Cuentas emitido por el CONAC." sqref="B7 B21:B22"/>
    <dataValidation allowBlank="1" showInputMessage="1" showErrorMessage="1" prompt="Importe (saldo final) de las adquisiciones de bienes muebles e inmuebles efectuadas en el periodo al que corresponde la cuenta pública presentada." sqref="C21:C22"/>
    <dataValidation allowBlank="1" showInputMessage="1" showErrorMessage="1" prompt="Detallar el porcentaje de estas adquisiciones que fueron realizadas mediante subsidios de capital del sector central (subsidiados por la federación, estado o municipio)." sqref="D7 D21:D22"/>
  </dataValidations>
  <pageMargins left="0.7" right="0.7" top="0.75" bottom="0.75" header="0.3" footer="0.3"/>
  <pageSetup scale="90"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A1:D43"/>
  <sheetViews>
    <sheetView zoomScaleNormal="100" zoomScaleSheetLayoutView="100" workbookViewId="0">
      <pane ySplit="8" topLeftCell="A9" activePane="bottomLeft" state="frozen"/>
      <selection activeCell="B29" sqref="B29"/>
      <selection pane="bottomLeft" activeCell="B11" sqref="B11"/>
    </sheetView>
  </sheetViews>
  <sheetFormatPr baseColWidth="10" defaultColWidth="11.44140625" defaultRowHeight="10.199999999999999" x14ac:dyDescent="0.2"/>
  <cols>
    <col min="1" max="1" width="11.6640625" style="782" customWidth="1"/>
    <col min="2" max="2" width="68" style="579" customWidth="1"/>
    <col min="3" max="3" width="17.6640625" style="224" customWidth="1"/>
    <col min="4" max="4" width="17.6640625" style="567" customWidth="1"/>
    <col min="5" max="16384" width="11.44140625" style="567"/>
  </cols>
  <sheetData>
    <row r="1" spans="1:4" s="594" customFormat="1" x14ac:dyDescent="0.2">
      <c r="A1" s="765" t="s">
        <v>115</v>
      </c>
      <c r="B1" s="660"/>
      <c r="C1" s="275"/>
    </row>
    <row r="2" spans="1:4" s="594" customFormat="1" x14ac:dyDescent="0.2">
      <c r="A2" s="765" t="s">
        <v>42</v>
      </c>
      <c r="B2" s="660"/>
      <c r="C2" s="275"/>
    </row>
    <row r="3" spans="1:4" s="594" customFormat="1" x14ac:dyDescent="0.2">
      <c r="A3" s="765"/>
      <c r="B3" s="660"/>
      <c r="C3" s="275"/>
    </row>
    <row r="4" spans="1:4" s="594" customFormat="1" x14ac:dyDescent="0.2">
      <c r="A4" s="765"/>
      <c r="B4" s="660"/>
      <c r="C4" s="275"/>
    </row>
    <row r="5" spans="1:4" s="594" customFormat="1" x14ac:dyDescent="0.2">
      <c r="A5" s="766"/>
      <c r="C5" s="275"/>
    </row>
    <row r="6" spans="1:4" s="594" customFormat="1" ht="11.25" customHeight="1" x14ac:dyDescent="0.2">
      <c r="A6" s="1374" t="s">
        <v>88</v>
      </c>
      <c r="B6" s="1375"/>
      <c r="C6" s="275"/>
      <c r="D6" s="767" t="s">
        <v>1106</v>
      </c>
    </row>
    <row r="7" spans="1:4" x14ac:dyDescent="0.2">
      <c r="A7" s="768"/>
      <c r="B7" s="747"/>
      <c r="C7" s="748"/>
    </row>
    <row r="8" spans="1:4" ht="15" customHeight="1" x14ac:dyDescent="0.2">
      <c r="A8" s="769" t="s">
        <v>102</v>
      </c>
      <c r="B8" s="770" t="s">
        <v>101</v>
      </c>
      <c r="C8" s="628" t="s">
        <v>301</v>
      </c>
      <c r="D8" s="628" t="s">
        <v>300</v>
      </c>
    </row>
    <row r="9" spans="1:4" x14ac:dyDescent="0.2">
      <c r="A9" s="771">
        <v>5500</v>
      </c>
      <c r="B9" s="772" t="s">
        <v>1105</v>
      </c>
      <c r="C9" s="773">
        <v>11439361.629999999</v>
      </c>
      <c r="D9" s="774">
        <f>+D10+D32</f>
        <v>11674685.41</v>
      </c>
    </row>
    <row r="10" spans="1:4" x14ac:dyDescent="0.2">
      <c r="A10" s="775">
        <v>5510</v>
      </c>
      <c r="B10" s="776" t="s">
        <v>1104</v>
      </c>
      <c r="C10" s="773">
        <v>11420247.84</v>
      </c>
      <c r="D10" s="774">
        <f>SUM(D11:D18)</f>
        <v>10977792.16</v>
      </c>
    </row>
    <row r="11" spans="1:4" x14ac:dyDescent="0.2">
      <c r="A11" s="775">
        <v>5511</v>
      </c>
      <c r="B11" s="776" t="s">
        <v>1103</v>
      </c>
      <c r="C11" s="773">
        <v>0</v>
      </c>
      <c r="D11" s="774">
        <v>0</v>
      </c>
    </row>
    <row r="12" spans="1:4" x14ac:dyDescent="0.2">
      <c r="A12" s="775">
        <v>5512</v>
      </c>
      <c r="B12" s="776" t="s">
        <v>1102</v>
      </c>
      <c r="C12" s="773">
        <v>0</v>
      </c>
      <c r="D12" s="774">
        <v>0</v>
      </c>
    </row>
    <row r="13" spans="1:4" x14ac:dyDescent="0.2">
      <c r="A13" s="775">
        <v>5513</v>
      </c>
      <c r="B13" s="776" t="s">
        <v>1101</v>
      </c>
      <c r="C13" s="773">
        <v>10280264.699999999</v>
      </c>
      <c r="D13" s="774">
        <f>+'ESF-08-FERIALEON'!E168</f>
        <v>10229071.719999999</v>
      </c>
    </row>
    <row r="14" spans="1:4" x14ac:dyDescent="0.2">
      <c r="A14" s="775">
        <v>5514</v>
      </c>
      <c r="B14" s="776" t="s">
        <v>1100</v>
      </c>
      <c r="C14" s="773">
        <v>0</v>
      </c>
      <c r="D14" s="774">
        <v>0</v>
      </c>
    </row>
    <row r="15" spans="1:4" x14ac:dyDescent="0.2">
      <c r="A15" s="775">
        <v>5515</v>
      </c>
      <c r="B15" s="776" t="s">
        <v>1099</v>
      </c>
      <c r="C15" s="773">
        <v>1032619.16</v>
      </c>
      <c r="D15" s="774">
        <f>+'ESF-08-FERIALEON'!E185</f>
        <v>653003.3900000006</v>
      </c>
    </row>
    <row r="16" spans="1:4" x14ac:dyDescent="0.2">
      <c r="A16" s="775">
        <v>5516</v>
      </c>
      <c r="B16" s="776" t="s">
        <v>1098</v>
      </c>
      <c r="C16" s="773">
        <v>0</v>
      </c>
      <c r="D16" s="774">
        <v>0</v>
      </c>
    </row>
    <row r="17" spans="1:4" x14ac:dyDescent="0.2">
      <c r="A17" s="775">
        <v>5517</v>
      </c>
      <c r="B17" s="776" t="s">
        <v>1097</v>
      </c>
      <c r="C17" s="773">
        <v>84630.09</v>
      </c>
      <c r="D17" s="774">
        <f>+'ESF-09-FERIALEON'!E47</f>
        <v>95717.049999999988</v>
      </c>
    </row>
    <row r="18" spans="1:4" x14ac:dyDescent="0.2">
      <c r="A18" s="775">
        <v>5518</v>
      </c>
      <c r="B18" s="776" t="s">
        <v>1096</v>
      </c>
      <c r="C18" s="773">
        <v>22733.89</v>
      </c>
      <c r="D18" s="774">
        <v>0</v>
      </c>
    </row>
    <row r="19" spans="1:4" x14ac:dyDescent="0.2">
      <c r="A19" s="775">
        <v>5520</v>
      </c>
      <c r="B19" s="776" t="s">
        <v>1095</v>
      </c>
      <c r="C19" s="773">
        <v>0</v>
      </c>
      <c r="D19" s="774">
        <v>0</v>
      </c>
    </row>
    <row r="20" spans="1:4" x14ac:dyDescent="0.2">
      <c r="A20" s="775">
        <v>5521</v>
      </c>
      <c r="B20" s="776" t="s">
        <v>1094</v>
      </c>
      <c r="C20" s="773">
        <v>0</v>
      </c>
      <c r="D20" s="774">
        <v>0</v>
      </c>
    </row>
    <row r="21" spans="1:4" x14ac:dyDescent="0.2">
      <c r="A21" s="775">
        <v>5522</v>
      </c>
      <c r="B21" s="776" t="s">
        <v>1093</v>
      </c>
      <c r="C21" s="773">
        <v>0</v>
      </c>
      <c r="D21" s="774">
        <v>0</v>
      </c>
    </row>
    <row r="22" spans="1:4" x14ac:dyDescent="0.2">
      <c r="A22" s="775">
        <v>5530</v>
      </c>
      <c r="B22" s="776" t="s">
        <v>1092</v>
      </c>
      <c r="C22" s="773">
        <v>0</v>
      </c>
      <c r="D22" s="774">
        <v>0</v>
      </c>
    </row>
    <row r="23" spans="1:4" x14ac:dyDescent="0.2">
      <c r="A23" s="775">
        <v>5531</v>
      </c>
      <c r="B23" s="776" t="s">
        <v>1091</v>
      </c>
      <c r="C23" s="773">
        <v>0</v>
      </c>
      <c r="D23" s="774">
        <v>0</v>
      </c>
    </row>
    <row r="24" spans="1:4" x14ac:dyDescent="0.2">
      <c r="A24" s="775">
        <v>5532</v>
      </c>
      <c r="B24" s="776" t="s">
        <v>1090</v>
      </c>
      <c r="C24" s="773">
        <v>0</v>
      </c>
      <c r="D24" s="774">
        <v>0</v>
      </c>
    </row>
    <row r="25" spans="1:4" x14ac:dyDescent="0.2">
      <c r="A25" s="775">
        <v>5533</v>
      </c>
      <c r="B25" s="776" t="s">
        <v>1089</v>
      </c>
      <c r="C25" s="773">
        <v>0</v>
      </c>
      <c r="D25" s="774">
        <v>0</v>
      </c>
    </row>
    <row r="26" spans="1:4" x14ac:dyDescent="0.2">
      <c r="A26" s="775">
        <v>5534</v>
      </c>
      <c r="B26" s="776" t="s">
        <v>1088</v>
      </c>
      <c r="C26" s="773">
        <v>0</v>
      </c>
      <c r="D26" s="774">
        <v>0</v>
      </c>
    </row>
    <row r="27" spans="1:4" x14ac:dyDescent="0.2">
      <c r="A27" s="775">
        <v>5535</v>
      </c>
      <c r="B27" s="776" t="s">
        <v>1087</v>
      </c>
      <c r="C27" s="773">
        <v>0</v>
      </c>
      <c r="D27" s="774">
        <v>0</v>
      </c>
    </row>
    <row r="28" spans="1:4" x14ac:dyDescent="0.2">
      <c r="A28" s="775">
        <v>5540</v>
      </c>
      <c r="B28" s="776" t="s">
        <v>1086</v>
      </c>
      <c r="C28" s="773">
        <v>0</v>
      </c>
      <c r="D28" s="774">
        <v>0</v>
      </c>
    </row>
    <row r="29" spans="1:4" x14ac:dyDescent="0.2">
      <c r="A29" s="775">
        <v>5541</v>
      </c>
      <c r="B29" s="776" t="s">
        <v>1086</v>
      </c>
      <c r="C29" s="773">
        <v>0</v>
      </c>
      <c r="D29" s="774">
        <v>0</v>
      </c>
    </row>
    <row r="30" spans="1:4" x14ac:dyDescent="0.2">
      <c r="A30" s="775">
        <v>5550</v>
      </c>
      <c r="B30" s="777" t="s">
        <v>1085</v>
      </c>
      <c r="C30" s="773">
        <v>0</v>
      </c>
      <c r="D30" s="774">
        <v>0</v>
      </c>
    </row>
    <row r="31" spans="1:4" x14ac:dyDescent="0.2">
      <c r="A31" s="775">
        <v>5551</v>
      </c>
      <c r="B31" s="777" t="s">
        <v>1085</v>
      </c>
      <c r="C31" s="773">
        <v>0</v>
      </c>
      <c r="D31" s="774">
        <v>0</v>
      </c>
    </row>
    <row r="32" spans="1:4" x14ac:dyDescent="0.2">
      <c r="A32" s="775">
        <v>5590</v>
      </c>
      <c r="B32" s="777" t="s">
        <v>1084</v>
      </c>
      <c r="C32" s="773">
        <v>19113.79</v>
      </c>
      <c r="D32" s="774">
        <f>SUM(D33:D40)</f>
        <v>696893.25</v>
      </c>
    </row>
    <row r="33" spans="1:4" x14ac:dyDescent="0.2">
      <c r="A33" s="775">
        <v>5591</v>
      </c>
      <c r="B33" s="777" t="s">
        <v>1083</v>
      </c>
      <c r="C33" s="773">
        <v>4503.4399999999996</v>
      </c>
      <c r="D33" s="774">
        <v>20000</v>
      </c>
    </row>
    <row r="34" spans="1:4" x14ac:dyDescent="0.2">
      <c r="A34" s="775">
        <v>5592</v>
      </c>
      <c r="B34" s="777" t="s">
        <v>1082</v>
      </c>
      <c r="C34" s="773">
        <v>0</v>
      </c>
      <c r="D34" s="774">
        <v>0</v>
      </c>
    </row>
    <row r="35" spans="1:4" x14ac:dyDescent="0.2">
      <c r="A35" s="775">
        <v>5593</v>
      </c>
      <c r="B35" s="777" t="s">
        <v>1081</v>
      </c>
      <c r="C35" s="773">
        <v>14610.35</v>
      </c>
      <c r="D35" s="774">
        <v>7515.26</v>
      </c>
    </row>
    <row r="36" spans="1:4" x14ac:dyDescent="0.2">
      <c r="A36" s="775">
        <v>5594</v>
      </c>
      <c r="B36" s="777" t="s">
        <v>1080</v>
      </c>
      <c r="C36" s="773">
        <v>0</v>
      </c>
      <c r="D36" s="774">
        <v>669377.99</v>
      </c>
    </row>
    <row r="37" spans="1:4" x14ac:dyDescent="0.2">
      <c r="A37" s="775">
        <v>5595</v>
      </c>
      <c r="B37" s="777" t="s">
        <v>1079</v>
      </c>
      <c r="C37" s="773">
        <v>0</v>
      </c>
      <c r="D37" s="774">
        <v>0</v>
      </c>
    </row>
    <row r="38" spans="1:4" x14ac:dyDescent="0.2">
      <c r="A38" s="775">
        <v>5596</v>
      </c>
      <c r="B38" s="777" t="s">
        <v>1078</v>
      </c>
      <c r="C38" s="773">
        <v>0</v>
      </c>
      <c r="D38" s="774">
        <v>0</v>
      </c>
    </row>
    <row r="39" spans="1:4" x14ac:dyDescent="0.2">
      <c r="A39" s="775">
        <v>5597</v>
      </c>
      <c r="B39" s="777" t="s">
        <v>1077</v>
      </c>
      <c r="C39" s="773">
        <v>0</v>
      </c>
      <c r="D39" s="774">
        <v>0</v>
      </c>
    </row>
    <row r="40" spans="1:4" x14ac:dyDescent="0.2">
      <c r="A40" s="775">
        <v>5599</v>
      </c>
      <c r="B40" s="777" t="s">
        <v>1076</v>
      </c>
      <c r="C40" s="773">
        <v>0</v>
      </c>
      <c r="D40" s="774">
        <v>0</v>
      </c>
    </row>
    <row r="41" spans="1:4" x14ac:dyDescent="0.2">
      <c r="A41" s="771">
        <v>5600</v>
      </c>
      <c r="B41" s="778" t="s">
        <v>1075</v>
      </c>
      <c r="C41" s="773">
        <v>0</v>
      </c>
      <c r="D41" s="774">
        <v>0</v>
      </c>
    </row>
    <row r="42" spans="1:4" x14ac:dyDescent="0.2">
      <c r="A42" s="775">
        <v>5610</v>
      </c>
      <c r="B42" s="777" t="s">
        <v>1074</v>
      </c>
      <c r="C42" s="773">
        <v>0</v>
      </c>
      <c r="D42" s="774">
        <v>0</v>
      </c>
    </row>
    <row r="43" spans="1:4" x14ac:dyDescent="0.2">
      <c r="A43" s="779">
        <v>5611</v>
      </c>
      <c r="B43" s="780" t="s">
        <v>1073</v>
      </c>
      <c r="C43" s="773">
        <v>0</v>
      </c>
      <c r="D43" s="781">
        <v>0</v>
      </c>
    </row>
  </sheetData>
  <mergeCells count="1">
    <mergeCell ref="A6:B6"/>
  </mergeCells>
  <dataValidations count="4">
    <dataValidation allowBlank="1" showInputMessage="1" showErrorMessage="1" prompt="Importe final del periodo que corresponde la información financiera trimestral que se presenta." sqref="D8"/>
    <dataValidation allowBlank="1" showInputMessage="1" showErrorMessage="1" prompt="Corresponde al número de la cuenta de acuerdo al Plan de Cuentas emitido por el CONAC (DOF 23/12/2015)." sqref="A8"/>
    <dataValidation allowBlank="1" showInputMessage="1" showErrorMessage="1" prompt="Saldo al 31 de diciembre del año anterior del ejercio que se presenta." sqref="C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A1:C20"/>
  <sheetViews>
    <sheetView zoomScaleNormal="100" workbookViewId="0">
      <selection activeCell="B29" sqref="B29"/>
    </sheetView>
  </sheetViews>
  <sheetFormatPr baseColWidth="10" defaultColWidth="11.44140625" defaultRowHeight="10.199999999999999" x14ac:dyDescent="0.2"/>
  <cols>
    <col min="1" max="1" width="20.6640625" style="804" customWidth="1"/>
    <col min="2" max="2" width="50.6640625" style="567" customWidth="1"/>
    <col min="3" max="3" width="17.6640625" style="567" customWidth="1"/>
    <col min="4" max="4" width="16.33203125" style="567" customWidth="1"/>
    <col min="5" max="16384" width="11.44140625" style="567"/>
  </cols>
  <sheetData>
    <row r="1" spans="1:3" x14ac:dyDescent="0.2">
      <c r="A1" s="765" t="s">
        <v>115</v>
      </c>
    </row>
    <row r="2" spans="1:3" x14ac:dyDescent="0.2">
      <c r="A2" s="765"/>
    </row>
    <row r="3" spans="1:3" x14ac:dyDescent="0.2">
      <c r="A3" s="765"/>
    </row>
    <row r="4" spans="1:3" x14ac:dyDescent="0.2">
      <c r="A4" s="765"/>
    </row>
    <row r="5" spans="1:3" ht="11.25" customHeight="1" x14ac:dyDescent="0.2">
      <c r="A5" s="783" t="s">
        <v>90</v>
      </c>
      <c r="B5" s="784"/>
      <c r="C5" s="785" t="s">
        <v>89</v>
      </c>
    </row>
    <row r="6" spans="1:3" x14ac:dyDescent="0.2">
      <c r="A6" s="786"/>
      <c r="B6" s="787"/>
      <c r="C6" s="788"/>
    </row>
    <row r="7" spans="1:3" ht="15" customHeight="1" x14ac:dyDescent="0.2">
      <c r="A7" s="769" t="s">
        <v>102</v>
      </c>
      <c r="B7" s="789" t="s">
        <v>101</v>
      </c>
      <c r="C7" s="770" t="s">
        <v>232</v>
      </c>
    </row>
    <row r="8" spans="1:3" x14ac:dyDescent="0.2">
      <c r="A8" s="790">
        <v>900001</v>
      </c>
      <c r="B8" s="791" t="s">
        <v>1120</v>
      </c>
      <c r="C8" s="792">
        <v>140645229.45999998</v>
      </c>
    </row>
    <row r="9" spans="1:3" x14ac:dyDescent="0.2">
      <c r="A9" s="790">
        <v>900002</v>
      </c>
      <c r="B9" s="793" t="s">
        <v>1119</v>
      </c>
      <c r="C9" s="792">
        <f>SUM(C10:C14)</f>
        <v>392667.4</v>
      </c>
    </row>
    <row r="10" spans="1:3" x14ac:dyDescent="0.2">
      <c r="A10" s="794">
        <v>4320</v>
      </c>
      <c r="B10" s="795" t="s">
        <v>1118</v>
      </c>
      <c r="C10" s="796"/>
    </row>
    <row r="11" spans="1:3" ht="20.399999999999999" x14ac:dyDescent="0.2">
      <c r="A11" s="794">
        <v>4330</v>
      </c>
      <c r="B11" s="795" t="s">
        <v>1117</v>
      </c>
      <c r="C11" s="796"/>
    </row>
    <row r="12" spans="1:3" x14ac:dyDescent="0.2">
      <c r="A12" s="794">
        <v>4340</v>
      </c>
      <c r="B12" s="795" t="s">
        <v>1116</v>
      </c>
      <c r="C12" s="796"/>
    </row>
    <row r="13" spans="1:3" x14ac:dyDescent="0.2">
      <c r="A13" s="794">
        <v>4399</v>
      </c>
      <c r="B13" s="795" t="s">
        <v>1115</v>
      </c>
      <c r="C13" s="796"/>
    </row>
    <row r="14" spans="1:3" x14ac:dyDescent="0.2">
      <c r="A14" s="797">
        <v>4400</v>
      </c>
      <c r="B14" s="795" t="s">
        <v>1114</v>
      </c>
      <c r="C14" s="796">
        <f>+'EA-01-FERIALEON'!C33</f>
        <v>392667.4</v>
      </c>
    </row>
    <row r="15" spans="1:3" x14ac:dyDescent="0.2">
      <c r="A15" s="790">
        <v>900003</v>
      </c>
      <c r="B15" s="793" t="s">
        <v>1113</v>
      </c>
      <c r="C15" s="792">
        <f>SUM(C16:C19)</f>
        <v>1386151.54</v>
      </c>
    </row>
    <row r="16" spans="1:3" x14ac:dyDescent="0.2">
      <c r="A16" s="798">
        <v>52</v>
      </c>
      <c r="B16" s="795" t="s">
        <v>1112</v>
      </c>
      <c r="C16" s="796"/>
    </row>
    <row r="17" spans="1:3" x14ac:dyDescent="0.2">
      <c r="A17" s="798">
        <v>62</v>
      </c>
      <c r="B17" s="795" t="s">
        <v>1111</v>
      </c>
      <c r="C17" s="796"/>
    </row>
    <row r="18" spans="1:3" x14ac:dyDescent="0.2">
      <c r="A18" s="799" t="s">
        <v>1110</v>
      </c>
      <c r="B18" s="795" t="s">
        <v>1109</v>
      </c>
      <c r="C18" s="796"/>
    </row>
    <row r="19" spans="1:3" x14ac:dyDescent="0.2">
      <c r="A19" s="797">
        <v>4500</v>
      </c>
      <c r="B19" s="800" t="s">
        <v>1108</v>
      </c>
      <c r="C19" s="796">
        <v>1386151.54</v>
      </c>
    </row>
    <row r="20" spans="1:3" x14ac:dyDescent="0.2">
      <c r="A20" s="801">
        <v>900004</v>
      </c>
      <c r="B20" s="802" t="s">
        <v>1107</v>
      </c>
      <c r="C20" s="803">
        <f>+C8+C9-C15</f>
        <v>139651745.31999999</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A1:E35"/>
  <sheetViews>
    <sheetView zoomScaleNormal="100" workbookViewId="0">
      <selection activeCell="B29" sqref="B29"/>
    </sheetView>
  </sheetViews>
  <sheetFormatPr baseColWidth="10" defaultColWidth="11.44140625" defaultRowHeight="10.199999999999999" x14ac:dyDescent="0.2"/>
  <cols>
    <col min="1" max="1" width="20.6640625" style="804" customWidth="1"/>
    <col min="2" max="2" width="50.6640625" style="567" customWidth="1"/>
    <col min="3" max="3" width="17.6640625" style="565" customWidth="1"/>
    <col min="4" max="16384" width="11.44140625" style="567"/>
  </cols>
  <sheetData>
    <row r="1" spans="1:5" x14ac:dyDescent="0.2">
      <c r="A1" s="765" t="s">
        <v>115</v>
      </c>
    </row>
    <row r="2" spans="1:5" x14ac:dyDescent="0.2">
      <c r="A2" s="765"/>
    </row>
    <row r="3" spans="1:5" x14ac:dyDescent="0.2">
      <c r="A3" s="765"/>
    </row>
    <row r="4" spans="1:5" x14ac:dyDescent="0.2">
      <c r="A4" s="765"/>
    </row>
    <row r="5" spans="1:5" ht="11.25" customHeight="1" x14ac:dyDescent="0.2">
      <c r="A5" s="783" t="s">
        <v>92</v>
      </c>
      <c r="B5" s="784"/>
      <c r="C5" s="805" t="s">
        <v>91</v>
      </c>
    </row>
    <row r="6" spans="1:5" ht="11.25" customHeight="1" x14ac:dyDescent="0.2">
      <c r="A6" s="786"/>
      <c r="B6" s="788"/>
      <c r="C6" s="806"/>
    </row>
    <row r="7" spans="1:5" ht="15" customHeight="1" x14ac:dyDescent="0.2">
      <c r="A7" s="769" t="s">
        <v>102</v>
      </c>
      <c r="B7" s="789" t="s">
        <v>101</v>
      </c>
      <c r="C7" s="770" t="s">
        <v>232</v>
      </c>
    </row>
    <row r="8" spans="1:5" x14ac:dyDescent="0.2">
      <c r="A8" s="807">
        <v>900001</v>
      </c>
      <c r="B8" s="808" t="s">
        <v>1143</v>
      </c>
      <c r="C8" s="809">
        <v>123003171.48</v>
      </c>
    </row>
    <row r="9" spans="1:5" x14ac:dyDescent="0.2">
      <c r="A9" s="807">
        <v>900002</v>
      </c>
      <c r="B9" s="808" t="s">
        <v>1142</v>
      </c>
      <c r="C9" s="809">
        <f>SUM(C10:C19)</f>
        <v>8477223.8299999982</v>
      </c>
      <c r="D9" s="565"/>
      <c r="E9" s="565"/>
    </row>
    <row r="10" spans="1:5" x14ac:dyDescent="0.2">
      <c r="A10" s="794">
        <v>5100</v>
      </c>
      <c r="B10" s="810" t="s">
        <v>1141</v>
      </c>
      <c r="C10" s="811">
        <f>+'EFE-02-FERIALEON'!C23</f>
        <v>89886.94</v>
      </c>
    </row>
    <row r="11" spans="1:5" x14ac:dyDescent="0.2">
      <c r="A11" s="794">
        <v>5200</v>
      </c>
      <c r="B11" s="810" t="s">
        <v>1140</v>
      </c>
      <c r="C11" s="811">
        <v>0</v>
      </c>
    </row>
    <row r="12" spans="1:5" x14ac:dyDescent="0.2">
      <c r="A12" s="794">
        <v>5300</v>
      </c>
      <c r="B12" s="810" t="s">
        <v>1139</v>
      </c>
      <c r="C12" s="811">
        <v>0</v>
      </c>
    </row>
    <row r="13" spans="1:5" x14ac:dyDescent="0.2">
      <c r="A13" s="794">
        <v>5400</v>
      </c>
      <c r="B13" s="810" t="s">
        <v>1138</v>
      </c>
      <c r="C13" s="811">
        <v>0</v>
      </c>
    </row>
    <row r="14" spans="1:5" x14ac:dyDescent="0.2">
      <c r="A14" s="794">
        <v>5500</v>
      </c>
      <c r="B14" s="810" t="s">
        <v>1137</v>
      </c>
      <c r="C14" s="811">
        <v>0</v>
      </c>
    </row>
    <row r="15" spans="1:5" x14ac:dyDescent="0.2">
      <c r="A15" s="794">
        <v>5600</v>
      </c>
      <c r="B15" s="810" t="s">
        <v>1136</v>
      </c>
      <c r="C15" s="811">
        <f>+'EFE-02-FERIALEON'!C69</f>
        <v>63068.97</v>
      </c>
    </row>
    <row r="16" spans="1:5" x14ac:dyDescent="0.2">
      <c r="A16" s="794">
        <v>5700</v>
      </c>
      <c r="B16" s="810" t="s">
        <v>1135</v>
      </c>
      <c r="C16" s="811">
        <v>0</v>
      </c>
    </row>
    <row r="17" spans="1:3" x14ac:dyDescent="0.2">
      <c r="A17" s="794" t="s">
        <v>1134</v>
      </c>
      <c r="B17" s="810" t="s">
        <v>1133</v>
      </c>
      <c r="C17" s="811">
        <f>+'EFE-02-FERIALEON'!C16</f>
        <v>8304811.8899999997</v>
      </c>
    </row>
    <row r="18" spans="1:3" x14ac:dyDescent="0.2">
      <c r="A18" s="794">
        <v>5900</v>
      </c>
      <c r="B18" s="810" t="s">
        <v>1132</v>
      </c>
      <c r="C18" s="811">
        <f>+'EFE-02-FERIALEON'!C113</f>
        <v>19456.03</v>
      </c>
    </row>
    <row r="19" spans="1:3" x14ac:dyDescent="0.2">
      <c r="A19" s="798">
        <v>6200</v>
      </c>
      <c r="B19" s="810" t="s">
        <v>1131</v>
      </c>
      <c r="C19" s="811">
        <f>+'EFE-02-FERIALEON'!C15</f>
        <v>0</v>
      </c>
    </row>
    <row r="20" spans="1:3" x14ac:dyDescent="0.2">
      <c r="A20" s="798">
        <v>7200</v>
      </c>
      <c r="B20" s="810" t="s">
        <v>1130</v>
      </c>
      <c r="C20" s="811">
        <v>0</v>
      </c>
    </row>
    <row r="21" spans="1:3" x14ac:dyDescent="0.2">
      <c r="A21" s="798">
        <v>7300</v>
      </c>
      <c r="B21" s="810" t="s">
        <v>1129</v>
      </c>
      <c r="C21" s="811">
        <v>0</v>
      </c>
    </row>
    <row r="22" spans="1:3" x14ac:dyDescent="0.2">
      <c r="A22" s="798">
        <v>7500</v>
      </c>
      <c r="B22" s="810" t="s">
        <v>1128</v>
      </c>
      <c r="C22" s="811">
        <v>0</v>
      </c>
    </row>
    <row r="23" spans="1:3" x14ac:dyDescent="0.2">
      <c r="A23" s="798">
        <v>7900</v>
      </c>
      <c r="B23" s="810" t="s">
        <v>1127</v>
      </c>
      <c r="C23" s="811">
        <v>0</v>
      </c>
    </row>
    <row r="24" spans="1:3" x14ac:dyDescent="0.2">
      <c r="A24" s="798">
        <v>9100</v>
      </c>
      <c r="B24" s="810" t="s">
        <v>1126</v>
      </c>
      <c r="C24" s="811">
        <v>0</v>
      </c>
    </row>
    <row r="25" spans="1:3" x14ac:dyDescent="0.2">
      <c r="A25" s="798">
        <v>9900</v>
      </c>
      <c r="B25" s="810" t="s">
        <v>1125</v>
      </c>
      <c r="C25" s="811">
        <v>0</v>
      </c>
    </row>
    <row r="26" spans="1:3" x14ac:dyDescent="0.2">
      <c r="A26" s="798">
        <v>7400</v>
      </c>
      <c r="B26" s="812" t="s">
        <v>1124</v>
      </c>
      <c r="C26" s="811">
        <v>0</v>
      </c>
    </row>
    <row r="27" spans="1:3" x14ac:dyDescent="0.2">
      <c r="A27" s="807">
        <v>900003</v>
      </c>
      <c r="B27" s="808" t="s">
        <v>1123</v>
      </c>
      <c r="C27" s="809">
        <f>+C28+C33</f>
        <v>11674685.41</v>
      </c>
    </row>
    <row r="28" spans="1:3" ht="20.399999999999999" x14ac:dyDescent="0.2">
      <c r="A28" s="794">
        <v>5510</v>
      </c>
      <c r="B28" s="810" t="s">
        <v>1104</v>
      </c>
      <c r="C28" s="811">
        <f>+'EFE-03-FERIALEON'!D10</f>
        <v>10977792.16</v>
      </c>
    </row>
    <row r="29" spans="1:3" x14ac:dyDescent="0.2">
      <c r="A29" s="794">
        <v>5520</v>
      </c>
      <c r="B29" s="810" t="s">
        <v>1095</v>
      </c>
      <c r="C29" s="811">
        <v>0</v>
      </c>
    </row>
    <row r="30" spans="1:3" x14ac:dyDescent="0.2">
      <c r="A30" s="794">
        <v>5530</v>
      </c>
      <c r="B30" s="810" t="s">
        <v>1092</v>
      </c>
      <c r="C30" s="811">
        <v>0</v>
      </c>
    </row>
    <row r="31" spans="1:3" ht="20.399999999999999" x14ac:dyDescent="0.2">
      <c r="A31" s="794">
        <v>5540</v>
      </c>
      <c r="B31" s="810" t="s">
        <v>1086</v>
      </c>
      <c r="C31" s="811">
        <v>0</v>
      </c>
    </row>
    <row r="32" spans="1:3" x14ac:dyDescent="0.2">
      <c r="A32" s="794">
        <v>5550</v>
      </c>
      <c r="B32" s="810" t="s">
        <v>1085</v>
      </c>
      <c r="C32" s="811">
        <v>0</v>
      </c>
    </row>
    <row r="33" spans="1:3" x14ac:dyDescent="0.2">
      <c r="A33" s="794">
        <v>5590</v>
      </c>
      <c r="B33" s="810" t="s">
        <v>1084</v>
      </c>
      <c r="C33" s="811">
        <f>+'EFE-03-FERIALEON'!D32</f>
        <v>696893.25</v>
      </c>
    </row>
    <row r="34" spans="1:3" x14ac:dyDescent="0.2">
      <c r="A34" s="794">
        <v>5600</v>
      </c>
      <c r="B34" s="812" t="s">
        <v>1122</v>
      </c>
      <c r="C34" s="811">
        <v>0</v>
      </c>
    </row>
    <row r="35" spans="1:3" x14ac:dyDescent="0.2">
      <c r="A35" s="813">
        <v>900004</v>
      </c>
      <c r="B35" s="814" t="s">
        <v>1121</v>
      </c>
      <c r="C35" s="815">
        <f>+C8-C9+C27</f>
        <v>126200633.06</v>
      </c>
    </row>
  </sheetData>
  <dataValidations count="3">
    <dataValidation allowBlank="1" showInputMessage="1" showErrorMessage="1" prompt="Saldo final de la Información Financiera Trimestral que se presenta (trimestral: 1er, 2do, 3ro. o 4to.)." sqref="C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pageSetUpPr fitToPage="1"/>
  </sheetPr>
  <dimension ref="A1:H82"/>
  <sheetViews>
    <sheetView zoomScaleNormal="100" zoomScaleSheetLayoutView="100" workbookViewId="0"/>
  </sheetViews>
  <sheetFormatPr baseColWidth="10" defaultColWidth="11.44140625" defaultRowHeight="10.199999999999999" x14ac:dyDescent="0.2"/>
  <cols>
    <col min="1" max="1" width="13" style="804" customWidth="1"/>
    <col min="2" max="2" width="53.5546875" style="567" customWidth="1"/>
    <col min="3" max="3" width="18.6640625" style="567" bestFit="1" customWidth="1"/>
    <col min="4" max="4" width="17" style="567" bestFit="1" customWidth="1"/>
    <col min="5" max="5" width="19.44140625" style="567" customWidth="1"/>
    <col min="6" max="16384" width="11.44140625" style="567"/>
  </cols>
  <sheetData>
    <row r="1" spans="1:8" x14ac:dyDescent="0.2">
      <c r="E1" s="581" t="s">
        <v>524</v>
      </c>
    </row>
    <row r="2" spans="1:8" ht="15" customHeight="1" x14ac:dyDescent="0.2">
      <c r="A2" s="1234" t="s">
        <v>1222</v>
      </c>
    </row>
    <row r="3" spans="1:8" x14ac:dyDescent="0.2">
      <c r="A3" s="816"/>
    </row>
    <row r="4" spans="1:8" s="817" customFormat="1" x14ac:dyDescent="0.2">
      <c r="A4" s="1235" t="s">
        <v>1221</v>
      </c>
    </row>
    <row r="5" spans="1:8" s="817" customFormat="1" ht="35.1" customHeight="1" x14ac:dyDescent="0.2">
      <c r="A5" s="1376" t="s">
        <v>1220</v>
      </c>
      <c r="B5" s="1376"/>
      <c r="C5" s="1376"/>
      <c r="D5" s="1376"/>
      <c r="E5" s="1376"/>
      <c r="F5" s="1376"/>
      <c r="H5" s="818"/>
    </row>
    <row r="6" spans="1:8" s="817" customFormat="1" x14ac:dyDescent="0.2">
      <c r="A6" s="819"/>
      <c r="B6" s="820"/>
      <c r="C6" s="820"/>
      <c r="D6" s="820"/>
      <c r="H6" s="818"/>
    </row>
    <row r="7" spans="1:8" s="817" customFormat="1" ht="13.2" x14ac:dyDescent="0.25">
      <c r="A7" s="821" t="s">
        <v>1219</v>
      </c>
      <c r="B7" s="818"/>
      <c r="C7" s="818"/>
      <c r="D7" s="818"/>
    </row>
    <row r="8" spans="1:8" s="817" customFormat="1" x14ac:dyDescent="0.2">
      <c r="A8" s="821"/>
      <c r="B8" s="818"/>
      <c r="C8" s="818"/>
      <c r="D8" s="818"/>
    </row>
    <row r="9" spans="1:8" s="817" customFormat="1" x14ac:dyDescent="0.2">
      <c r="A9" s="1236" t="s">
        <v>1218</v>
      </c>
      <c r="B9" s="818"/>
      <c r="C9" s="818"/>
      <c r="D9" s="818"/>
    </row>
    <row r="10" spans="1:8" s="817" customFormat="1" x14ac:dyDescent="0.2">
      <c r="A10" s="1236"/>
      <c r="B10" s="818"/>
      <c r="C10" s="818"/>
      <c r="D10" s="818"/>
    </row>
    <row r="11" spans="1:8" s="817" customFormat="1" x14ac:dyDescent="0.2">
      <c r="A11" s="1237">
        <v>7000</v>
      </c>
      <c r="B11" s="1238" t="s">
        <v>1217</v>
      </c>
      <c r="C11" s="818"/>
      <c r="D11" s="818"/>
    </row>
    <row r="12" spans="1:8" s="817" customFormat="1" x14ac:dyDescent="0.2">
      <c r="A12" s="1237"/>
      <c r="B12" s="1238"/>
      <c r="C12" s="818"/>
      <c r="D12" s="818"/>
    </row>
    <row r="13" spans="1:8" s="817" customFormat="1" x14ac:dyDescent="0.2">
      <c r="A13" s="822" t="s">
        <v>102</v>
      </c>
      <c r="B13" s="823" t="s">
        <v>101</v>
      </c>
      <c r="C13" s="823" t="s">
        <v>301</v>
      </c>
      <c r="D13" s="823" t="s">
        <v>300</v>
      </c>
      <c r="E13" s="823" t="s">
        <v>299</v>
      </c>
    </row>
    <row r="14" spans="1:8" s="817" customFormat="1" x14ac:dyDescent="0.2">
      <c r="A14" s="824">
        <v>7100</v>
      </c>
      <c r="B14" s="825" t="s">
        <v>1216</v>
      </c>
      <c r="C14" s="826"/>
      <c r="D14" s="826"/>
      <c r="E14" s="827"/>
    </row>
    <row r="15" spans="1:8" s="817" customFormat="1" x14ac:dyDescent="0.2">
      <c r="A15" s="828">
        <v>7110</v>
      </c>
      <c r="B15" s="829" t="s">
        <v>1215</v>
      </c>
      <c r="C15" s="826"/>
      <c r="D15" s="826"/>
      <c r="E15" s="827"/>
    </row>
    <row r="16" spans="1:8" s="817" customFormat="1" x14ac:dyDescent="0.2">
      <c r="A16" s="828">
        <v>7120</v>
      </c>
      <c r="B16" s="829" t="s">
        <v>1214</v>
      </c>
      <c r="C16" s="826"/>
      <c r="D16" s="826"/>
      <c r="E16" s="827"/>
    </row>
    <row r="17" spans="1:5" s="817" customFormat="1" x14ac:dyDescent="0.2">
      <c r="A17" s="828">
        <v>7130</v>
      </c>
      <c r="B17" s="829" t="s">
        <v>1213</v>
      </c>
      <c r="C17" s="826"/>
      <c r="D17" s="826"/>
      <c r="E17" s="827"/>
    </row>
    <row r="18" spans="1:5" s="817" customFormat="1" x14ac:dyDescent="0.2">
      <c r="A18" s="828">
        <v>7140</v>
      </c>
      <c r="B18" s="829" t="s">
        <v>1212</v>
      </c>
      <c r="C18" s="826"/>
      <c r="D18" s="826"/>
      <c r="E18" s="827"/>
    </row>
    <row r="19" spans="1:5" s="817" customFormat="1" x14ac:dyDescent="0.2">
      <c r="A19" s="828">
        <v>7150</v>
      </c>
      <c r="B19" s="829" t="s">
        <v>1211</v>
      </c>
      <c r="C19" s="826"/>
      <c r="D19" s="826"/>
      <c r="E19" s="827"/>
    </row>
    <row r="20" spans="1:5" s="817" customFormat="1" x14ac:dyDescent="0.2">
      <c r="A20" s="828">
        <v>7160</v>
      </c>
      <c r="B20" s="829" t="s">
        <v>1210</v>
      </c>
      <c r="C20" s="826"/>
      <c r="D20" s="826"/>
      <c r="E20" s="827"/>
    </row>
    <row r="21" spans="1:5" s="817" customFormat="1" x14ac:dyDescent="0.2">
      <c r="A21" s="824">
        <v>7200</v>
      </c>
      <c r="B21" s="825" t="s">
        <v>1209</v>
      </c>
      <c r="C21" s="826"/>
      <c r="D21" s="826"/>
      <c r="E21" s="827"/>
    </row>
    <row r="22" spans="1:5" s="817" customFormat="1" ht="20.399999999999999" x14ac:dyDescent="0.2">
      <c r="A22" s="828">
        <v>7210</v>
      </c>
      <c r="B22" s="829" t="s">
        <v>1208</v>
      </c>
      <c r="C22" s="826"/>
      <c r="D22" s="826"/>
      <c r="E22" s="827"/>
    </row>
    <row r="23" spans="1:5" s="817" customFormat="1" ht="20.399999999999999" x14ac:dyDescent="0.2">
      <c r="A23" s="828">
        <v>7220</v>
      </c>
      <c r="B23" s="829" t="s">
        <v>1207</v>
      </c>
      <c r="C23" s="826"/>
      <c r="D23" s="826"/>
      <c r="E23" s="827"/>
    </row>
    <row r="24" spans="1:5" s="817" customFormat="1" ht="12.9" customHeight="1" x14ac:dyDescent="0.2">
      <c r="A24" s="828">
        <v>7230</v>
      </c>
      <c r="B24" s="830" t="s">
        <v>1206</v>
      </c>
      <c r="C24" s="827"/>
      <c r="D24" s="827"/>
      <c r="E24" s="827"/>
    </row>
    <row r="25" spans="1:5" s="817" customFormat="1" ht="20.399999999999999" x14ac:dyDescent="0.2">
      <c r="A25" s="828">
        <v>7240</v>
      </c>
      <c r="B25" s="830" t="s">
        <v>1205</v>
      </c>
      <c r="C25" s="827"/>
      <c r="D25" s="827"/>
      <c r="E25" s="827"/>
    </row>
    <row r="26" spans="1:5" s="817" customFormat="1" ht="20.399999999999999" x14ac:dyDescent="0.2">
      <c r="A26" s="828">
        <v>7250</v>
      </c>
      <c r="B26" s="830" t="s">
        <v>1204</v>
      </c>
      <c r="C26" s="827"/>
      <c r="D26" s="827"/>
      <c r="E26" s="827"/>
    </row>
    <row r="27" spans="1:5" s="817" customFormat="1" ht="20.399999999999999" x14ac:dyDescent="0.2">
      <c r="A27" s="828">
        <v>7260</v>
      </c>
      <c r="B27" s="830" t="s">
        <v>1203</v>
      </c>
      <c r="C27" s="827"/>
      <c r="D27" s="827"/>
      <c r="E27" s="827"/>
    </row>
    <row r="28" spans="1:5" s="817" customFormat="1" x14ac:dyDescent="0.2">
      <c r="A28" s="824">
        <v>7300</v>
      </c>
      <c r="B28" s="831" t="s">
        <v>1202</v>
      </c>
      <c r="C28" s="827"/>
      <c r="D28" s="827"/>
      <c r="E28" s="827"/>
    </row>
    <row r="29" spans="1:5" s="817" customFormat="1" x14ac:dyDescent="0.2">
      <c r="A29" s="828">
        <v>7310</v>
      </c>
      <c r="B29" s="830" t="s">
        <v>1201</v>
      </c>
      <c r="C29" s="827"/>
      <c r="D29" s="827"/>
      <c r="E29" s="827"/>
    </row>
    <row r="30" spans="1:5" s="817" customFormat="1" x14ac:dyDescent="0.2">
      <c r="A30" s="828">
        <v>7320</v>
      </c>
      <c r="B30" s="830" t="s">
        <v>1200</v>
      </c>
      <c r="C30" s="827"/>
      <c r="D30" s="827"/>
      <c r="E30" s="827"/>
    </row>
    <row r="31" spans="1:5" s="817" customFormat="1" x14ac:dyDescent="0.2">
      <c r="A31" s="828">
        <v>7330</v>
      </c>
      <c r="B31" s="830" t="s">
        <v>1199</v>
      </c>
      <c r="C31" s="827"/>
      <c r="D31" s="827"/>
      <c r="E31" s="827"/>
    </row>
    <row r="32" spans="1:5" s="817" customFormat="1" x14ac:dyDescent="0.2">
      <c r="A32" s="828">
        <v>7340</v>
      </c>
      <c r="B32" s="830" t="s">
        <v>1198</v>
      </c>
      <c r="C32" s="827"/>
      <c r="D32" s="827"/>
      <c r="E32" s="827"/>
    </row>
    <row r="33" spans="1:5" s="817" customFormat="1" x14ac:dyDescent="0.2">
      <c r="A33" s="828">
        <v>7350</v>
      </c>
      <c r="B33" s="830" t="s">
        <v>1197</v>
      </c>
      <c r="C33" s="827"/>
      <c r="D33" s="827"/>
      <c r="E33" s="827"/>
    </row>
    <row r="34" spans="1:5" s="817" customFormat="1" x14ac:dyDescent="0.2">
      <c r="A34" s="828">
        <v>7360</v>
      </c>
      <c r="B34" s="830" t="s">
        <v>1196</v>
      </c>
      <c r="C34" s="827"/>
      <c r="D34" s="827"/>
      <c r="E34" s="827"/>
    </row>
    <row r="35" spans="1:5" s="817" customFormat="1" x14ac:dyDescent="0.2">
      <c r="A35" s="824">
        <v>7400</v>
      </c>
      <c r="B35" s="831" t="s">
        <v>1195</v>
      </c>
      <c r="C35" s="827"/>
      <c r="D35" s="827"/>
      <c r="E35" s="827"/>
    </row>
    <row r="36" spans="1:5" s="817" customFormat="1" x14ac:dyDescent="0.2">
      <c r="A36" s="828">
        <v>7410</v>
      </c>
      <c r="B36" s="830" t="s">
        <v>1194</v>
      </c>
      <c r="C36" s="827"/>
      <c r="D36" s="827"/>
      <c r="E36" s="827"/>
    </row>
    <row r="37" spans="1:5" s="817" customFormat="1" x14ac:dyDescent="0.2">
      <c r="A37" s="828">
        <v>7420</v>
      </c>
      <c r="B37" s="830" t="s">
        <v>1193</v>
      </c>
      <c r="C37" s="827"/>
      <c r="D37" s="827"/>
      <c r="E37" s="827"/>
    </row>
    <row r="38" spans="1:5" s="817" customFormat="1" ht="20.399999999999999" x14ac:dyDescent="0.2">
      <c r="A38" s="824">
        <v>7500</v>
      </c>
      <c r="B38" s="831" t="s">
        <v>1192</v>
      </c>
      <c r="C38" s="827"/>
      <c r="D38" s="827"/>
      <c r="E38" s="827"/>
    </row>
    <row r="39" spans="1:5" s="817" customFormat="1" ht="20.399999999999999" x14ac:dyDescent="0.2">
      <c r="A39" s="828">
        <v>7510</v>
      </c>
      <c r="B39" s="830" t="s">
        <v>1191</v>
      </c>
      <c r="C39" s="827"/>
      <c r="D39" s="827"/>
      <c r="E39" s="827"/>
    </row>
    <row r="40" spans="1:5" s="817" customFormat="1" ht="20.399999999999999" x14ac:dyDescent="0.2">
      <c r="A40" s="828">
        <v>7520</v>
      </c>
      <c r="B40" s="830" t="s">
        <v>1190</v>
      </c>
      <c r="C40" s="827"/>
      <c r="D40" s="827"/>
      <c r="E40" s="827"/>
    </row>
    <row r="41" spans="1:5" s="817" customFormat="1" x14ac:dyDescent="0.2">
      <c r="A41" s="824">
        <v>7600</v>
      </c>
      <c r="B41" s="831" t="s">
        <v>1189</v>
      </c>
      <c r="C41" s="827"/>
      <c r="D41" s="827"/>
      <c r="E41" s="827"/>
    </row>
    <row r="42" spans="1:5" s="817" customFormat="1" x14ac:dyDescent="0.2">
      <c r="A42" s="828">
        <v>7610</v>
      </c>
      <c r="B42" s="829" t="s">
        <v>1188</v>
      </c>
      <c r="C42" s="826"/>
      <c r="D42" s="826"/>
      <c r="E42" s="827"/>
    </row>
    <row r="43" spans="1:5" s="817" customFormat="1" x14ac:dyDescent="0.2">
      <c r="A43" s="828">
        <v>7620</v>
      </c>
      <c r="B43" s="829" t="s">
        <v>1187</v>
      </c>
      <c r="C43" s="826"/>
      <c r="D43" s="826"/>
      <c r="E43" s="827"/>
    </row>
    <row r="44" spans="1:5" s="817" customFormat="1" x14ac:dyDescent="0.2">
      <c r="A44" s="828">
        <v>7630</v>
      </c>
      <c r="B44" s="829" t="s">
        <v>1186</v>
      </c>
      <c r="C44" s="826"/>
      <c r="D44" s="826"/>
      <c r="E44" s="827"/>
    </row>
    <row r="45" spans="1:5" s="817" customFormat="1" x14ac:dyDescent="0.2">
      <c r="A45" s="828">
        <v>7640</v>
      </c>
      <c r="B45" s="830" t="s">
        <v>1185</v>
      </c>
      <c r="C45" s="827"/>
      <c r="D45" s="827"/>
      <c r="E45" s="827"/>
    </row>
    <row r="46" spans="1:5" s="817" customFormat="1" x14ac:dyDescent="0.2">
      <c r="A46" s="828"/>
      <c r="B46" s="830"/>
      <c r="C46" s="827"/>
      <c r="D46" s="827"/>
      <c r="E46" s="827"/>
    </row>
    <row r="47" spans="1:5" s="817" customFormat="1" x14ac:dyDescent="0.2">
      <c r="A47" s="824" t="s">
        <v>1184</v>
      </c>
      <c r="B47" s="832" t="s">
        <v>1183</v>
      </c>
      <c r="C47" s="827"/>
      <c r="D47" s="827"/>
      <c r="E47" s="827"/>
    </row>
    <row r="48" spans="1:5" s="817" customFormat="1" x14ac:dyDescent="0.2">
      <c r="A48" s="828" t="s">
        <v>1182</v>
      </c>
      <c r="B48" s="833" t="s">
        <v>1181</v>
      </c>
      <c r="C48" s="827"/>
      <c r="D48" s="827"/>
      <c r="E48" s="827"/>
    </row>
    <row r="49" spans="1:8" s="817" customFormat="1" x14ac:dyDescent="0.2">
      <c r="A49" s="828" t="s">
        <v>1180</v>
      </c>
      <c r="B49" s="833" t="s">
        <v>1179</v>
      </c>
      <c r="C49" s="827"/>
      <c r="D49" s="827"/>
      <c r="E49" s="827"/>
    </row>
    <row r="50" spans="1:8" s="817" customFormat="1" x14ac:dyDescent="0.2">
      <c r="A50" s="828" t="s">
        <v>1178</v>
      </c>
      <c r="B50" s="833" t="s">
        <v>1177</v>
      </c>
      <c r="C50" s="827"/>
      <c r="D50" s="827"/>
      <c r="E50" s="827"/>
    </row>
    <row r="51" spans="1:8" s="817" customFormat="1" x14ac:dyDescent="0.2">
      <c r="A51" s="828" t="s">
        <v>1176</v>
      </c>
      <c r="B51" s="833" t="s">
        <v>1175</v>
      </c>
      <c r="C51" s="827"/>
      <c r="D51" s="827"/>
      <c r="E51" s="827"/>
    </row>
    <row r="52" spans="1:8" s="817" customFormat="1" x14ac:dyDescent="0.2">
      <c r="A52" s="828" t="s">
        <v>1174</v>
      </c>
      <c r="B52" s="833" t="s">
        <v>1173</v>
      </c>
      <c r="C52" s="827"/>
      <c r="D52" s="827"/>
      <c r="E52" s="827"/>
    </row>
    <row r="53" spans="1:8" s="817" customFormat="1" x14ac:dyDescent="0.2">
      <c r="A53" s="828" t="s">
        <v>1172</v>
      </c>
      <c r="B53" s="833" t="s">
        <v>1171</v>
      </c>
      <c r="C53" s="827"/>
      <c r="D53" s="827"/>
      <c r="E53" s="827"/>
    </row>
    <row r="54" spans="1:8" s="817" customFormat="1" x14ac:dyDescent="0.2">
      <c r="A54" s="824">
        <v>7700</v>
      </c>
      <c r="B54" s="832" t="s">
        <v>127</v>
      </c>
      <c r="C54" s="827"/>
      <c r="D54" s="827"/>
      <c r="E54" s="827"/>
    </row>
    <row r="55" spans="1:8" s="817" customFormat="1" x14ac:dyDescent="0.2">
      <c r="A55" s="828">
        <v>77001</v>
      </c>
      <c r="B55" s="833" t="s">
        <v>127</v>
      </c>
      <c r="C55" s="834">
        <v>49581400.890000001</v>
      </c>
      <c r="D55" s="834">
        <v>27306950.23</v>
      </c>
      <c r="E55" s="834">
        <f>+D55-C55</f>
        <v>-22274450.66</v>
      </c>
    </row>
    <row r="56" spans="1:8" s="817" customFormat="1" x14ac:dyDescent="0.2">
      <c r="A56" s="828">
        <v>77002</v>
      </c>
      <c r="B56" s="833" t="s">
        <v>9424</v>
      </c>
      <c r="C56" s="834">
        <v>49581400.890000001</v>
      </c>
      <c r="D56" s="834">
        <v>27306950.23</v>
      </c>
      <c r="E56" s="834">
        <f>+D56-C56</f>
        <v>-22274450.66</v>
      </c>
    </row>
    <row r="57" spans="1:8" s="817" customFormat="1" x14ac:dyDescent="0.2">
      <c r="A57" s="835" t="s">
        <v>13591</v>
      </c>
      <c r="B57" s="836"/>
    </row>
    <row r="58" spans="1:8" s="817" customFormat="1" x14ac:dyDescent="0.2">
      <c r="A58" s="821"/>
      <c r="B58" s="836"/>
    </row>
    <row r="59" spans="1:8" s="817" customFormat="1" x14ac:dyDescent="0.2">
      <c r="A59" s="1239" t="s">
        <v>1170</v>
      </c>
      <c r="B59" s="836"/>
    </row>
    <row r="60" spans="1:8" s="817" customFormat="1" x14ac:dyDescent="0.2">
      <c r="A60" s="1239"/>
    </row>
    <row r="61" spans="1:8" s="817" customFormat="1" x14ac:dyDescent="0.2">
      <c r="A61" s="1237">
        <v>8000</v>
      </c>
      <c r="B61" s="1238" t="s">
        <v>1169</v>
      </c>
    </row>
    <row r="62" spans="1:8" s="817" customFormat="1" x14ac:dyDescent="0.2">
      <c r="A62" s="837"/>
      <c r="B62" s="1377" t="s">
        <v>1168</v>
      </c>
      <c r="C62" s="1377"/>
      <c r="D62" s="1377"/>
      <c r="E62" s="1377"/>
      <c r="H62" s="838"/>
    </row>
    <row r="63" spans="1:8" s="817" customFormat="1" x14ac:dyDescent="0.2">
      <c r="A63" s="839" t="s">
        <v>102</v>
      </c>
      <c r="B63" s="840" t="s">
        <v>101</v>
      </c>
      <c r="C63" s="823" t="s">
        <v>301</v>
      </c>
      <c r="D63" s="823" t="s">
        <v>300</v>
      </c>
      <c r="E63" s="823" t="s">
        <v>299</v>
      </c>
      <c r="H63" s="838"/>
    </row>
    <row r="64" spans="1:8" s="817" customFormat="1" x14ac:dyDescent="0.2">
      <c r="A64" s="841">
        <v>8100</v>
      </c>
      <c r="B64" s="842" t="s">
        <v>4068</v>
      </c>
      <c r="C64" s="843"/>
      <c r="D64" s="844">
        <f>+D65+D67</f>
        <v>134602156.99999997</v>
      </c>
      <c r="E64" s="845">
        <f>+C64-D64</f>
        <v>-134602156.99999997</v>
      </c>
      <c r="H64" s="838"/>
    </row>
    <row r="65" spans="1:8" s="817" customFormat="1" x14ac:dyDescent="0.2">
      <c r="A65" s="846">
        <v>8110</v>
      </c>
      <c r="B65" s="847" t="s">
        <v>4067</v>
      </c>
      <c r="C65" s="843"/>
      <c r="D65" s="448">
        <v>125052156.99999997</v>
      </c>
      <c r="E65" s="845">
        <f>+C65-D65</f>
        <v>-125052156.99999997</v>
      </c>
      <c r="F65" s="838"/>
      <c r="H65" s="838"/>
    </row>
    <row r="66" spans="1:8" s="817" customFormat="1" x14ac:dyDescent="0.2">
      <c r="A66" s="846">
        <v>8120</v>
      </c>
      <c r="B66" s="847" t="s">
        <v>4066</v>
      </c>
      <c r="C66" s="843"/>
      <c r="D66" s="448">
        <f>+D64-D69</f>
        <v>-6043072.4600000083</v>
      </c>
      <c r="E66" s="845">
        <f>+C66-D66</f>
        <v>6043072.4600000083</v>
      </c>
      <c r="F66" s="838"/>
      <c r="H66" s="838"/>
    </row>
    <row r="67" spans="1:8" s="817" customFormat="1" x14ac:dyDescent="0.2">
      <c r="A67" s="848">
        <v>8130</v>
      </c>
      <c r="B67" s="847" t="s">
        <v>4065</v>
      </c>
      <c r="C67" s="843"/>
      <c r="D67" s="448">
        <v>9550000</v>
      </c>
      <c r="E67" s="845">
        <f>+C67-D67</f>
        <v>-9550000</v>
      </c>
      <c r="F67" s="838"/>
      <c r="H67" s="838"/>
    </row>
    <row r="68" spans="1:8" s="817" customFormat="1" x14ac:dyDescent="0.2">
      <c r="A68" s="848">
        <v>8140</v>
      </c>
      <c r="B68" s="847" t="s">
        <v>4064</v>
      </c>
      <c r="C68" s="843"/>
      <c r="D68" s="448">
        <v>0</v>
      </c>
      <c r="E68" s="845">
        <f t="shared" ref="E68:E77" si="0">+C68-D68</f>
        <v>0</v>
      </c>
      <c r="F68" s="838"/>
      <c r="H68" s="838"/>
    </row>
    <row r="69" spans="1:8" s="817" customFormat="1" x14ac:dyDescent="0.2">
      <c r="A69" s="848">
        <v>8150</v>
      </c>
      <c r="B69" s="847" t="s">
        <v>4063</v>
      </c>
      <c r="C69" s="843"/>
      <c r="D69" s="448">
        <f>+'Conciliacion_Ig-FERIALEON'!C8</f>
        <v>140645229.45999998</v>
      </c>
      <c r="E69" s="845">
        <f>+C69-D69</f>
        <v>-140645229.45999998</v>
      </c>
      <c r="F69" s="838"/>
      <c r="H69" s="838"/>
    </row>
    <row r="70" spans="1:8" s="817" customFormat="1" x14ac:dyDescent="0.2">
      <c r="A70" s="849">
        <v>8200</v>
      </c>
      <c r="B70" s="842" t="s">
        <v>4062</v>
      </c>
      <c r="C70" s="843"/>
      <c r="D70" s="844">
        <f>+D72+D74+D75+D76+D77</f>
        <v>134602157.00000006</v>
      </c>
      <c r="E70" s="845">
        <f>+C70-D70</f>
        <v>-134602157.00000006</v>
      </c>
      <c r="F70" s="838"/>
      <c r="G70" s="838"/>
      <c r="H70" s="838"/>
    </row>
    <row r="71" spans="1:8" s="817" customFormat="1" x14ac:dyDescent="0.2">
      <c r="A71" s="848">
        <v>8210</v>
      </c>
      <c r="B71" s="847" t="s">
        <v>4061</v>
      </c>
      <c r="C71" s="843"/>
      <c r="D71" s="448">
        <v>125052157</v>
      </c>
      <c r="E71" s="845">
        <f t="shared" si="0"/>
        <v>-125052157</v>
      </c>
      <c r="F71" s="838"/>
      <c r="G71" s="838"/>
      <c r="H71" s="838"/>
    </row>
    <row r="72" spans="1:8" s="817" customFormat="1" x14ac:dyDescent="0.2">
      <c r="A72" s="848">
        <v>8220</v>
      </c>
      <c r="B72" s="847" t="s">
        <v>4060</v>
      </c>
      <c r="C72" s="843"/>
      <c r="D72" s="448">
        <v>11598985.52</v>
      </c>
      <c r="E72" s="845">
        <f>+C72-D72</f>
        <v>-11598985.52</v>
      </c>
      <c r="F72" s="838"/>
      <c r="G72" s="838"/>
      <c r="H72" s="838"/>
    </row>
    <row r="73" spans="1:8" s="817" customFormat="1" x14ac:dyDescent="0.2">
      <c r="A73" s="848">
        <v>8230</v>
      </c>
      <c r="B73" s="847" t="s">
        <v>4059</v>
      </c>
      <c r="C73" s="843"/>
      <c r="D73" s="448">
        <v>9550000</v>
      </c>
      <c r="E73" s="845">
        <f>+C73-D73</f>
        <v>-9550000</v>
      </c>
      <c r="F73" s="838"/>
      <c r="G73" s="838"/>
      <c r="H73" s="838"/>
    </row>
    <row r="74" spans="1:8" s="817" customFormat="1" x14ac:dyDescent="0.2">
      <c r="A74" s="848">
        <v>8240</v>
      </c>
      <c r="B74" s="847" t="s">
        <v>4058</v>
      </c>
      <c r="C74" s="843"/>
      <c r="D74" s="448">
        <v>0</v>
      </c>
      <c r="E74" s="845">
        <f t="shared" si="0"/>
        <v>0</v>
      </c>
      <c r="F74" s="838"/>
      <c r="G74" s="838"/>
      <c r="H74" s="838"/>
    </row>
    <row r="75" spans="1:8" s="817" customFormat="1" x14ac:dyDescent="0.2">
      <c r="A75" s="850">
        <v>8250</v>
      </c>
      <c r="B75" s="851" t="s">
        <v>4057</v>
      </c>
      <c r="C75" s="852"/>
      <c r="D75" s="448">
        <v>934552.94999999984</v>
      </c>
      <c r="E75" s="845">
        <f t="shared" si="0"/>
        <v>-934552.94999999984</v>
      </c>
      <c r="F75" s="838"/>
      <c r="G75" s="838"/>
      <c r="H75" s="838"/>
    </row>
    <row r="76" spans="1:8" s="817" customFormat="1" x14ac:dyDescent="0.2">
      <c r="A76" s="853">
        <v>8260</v>
      </c>
      <c r="B76" s="854" t="s">
        <v>4056</v>
      </c>
      <c r="C76" s="823"/>
      <c r="D76" s="448">
        <v>0</v>
      </c>
      <c r="E76" s="845">
        <f>+C76-D76</f>
        <v>0</v>
      </c>
      <c r="F76" s="838"/>
      <c r="G76" s="838"/>
      <c r="H76" s="838"/>
    </row>
    <row r="77" spans="1:8" s="817" customFormat="1" x14ac:dyDescent="0.2">
      <c r="A77" s="828">
        <v>8270</v>
      </c>
      <c r="B77" s="855" t="s">
        <v>4055</v>
      </c>
      <c r="C77" s="856"/>
      <c r="D77" s="448">
        <v>122068618.53000008</v>
      </c>
      <c r="E77" s="845">
        <f t="shared" si="0"/>
        <v>-122068618.53000008</v>
      </c>
      <c r="F77" s="838"/>
      <c r="G77" s="838"/>
      <c r="H77" s="838"/>
    </row>
    <row r="78" spans="1:8" x14ac:dyDescent="0.2">
      <c r="A78" s="835" t="s">
        <v>13592</v>
      </c>
    </row>
    <row r="82" spans="4:4" x14ac:dyDescent="0.2">
      <c r="D82" s="857"/>
    </row>
  </sheetData>
  <mergeCells count="2">
    <mergeCell ref="A5:F5"/>
    <mergeCell ref="B62:E62"/>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tabColor theme="0" tint="-4.9989318521683403E-2"/>
  </sheetPr>
  <dimension ref="A1:F30"/>
  <sheetViews>
    <sheetView zoomScaleNormal="100" zoomScaleSheetLayoutView="90" workbookViewId="0">
      <selection activeCell="B1" sqref="B1"/>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113</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9425</v>
      </c>
      <c r="B8" s="25" t="s">
        <v>9426</v>
      </c>
      <c r="C8" s="24">
        <v>15399679.58</v>
      </c>
      <c r="D8" s="54" t="s">
        <v>9427</v>
      </c>
      <c r="E8" s="24"/>
    </row>
    <row r="9" spans="1:6" x14ac:dyDescent="0.2">
      <c r="A9" s="52"/>
      <c r="B9" s="52" t="s">
        <v>109</v>
      </c>
      <c r="C9" s="38">
        <f>SUM(C8:C8)</f>
        <v>15399679.58</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375"/>
    </row>
    <row r="18" spans="1:6" x14ac:dyDescent="0.2">
      <c r="A18" s="37"/>
      <c r="B18" s="37"/>
      <c r="C18" s="36"/>
      <c r="D18" s="37"/>
      <c r="E18" s="36"/>
      <c r="F18" s="375"/>
    </row>
    <row r="19" spans="1:6" ht="11.25" customHeight="1" x14ac:dyDescent="0.2">
      <c r="A19" s="35" t="s">
        <v>106</v>
      </c>
      <c r="B19" s="34"/>
      <c r="C19" s="33"/>
      <c r="D19" s="375"/>
      <c r="E19" s="220" t="s">
        <v>103</v>
      </c>
    </row>
    <row r="20" spans="1:6" x14ac:dyDescent="0.2">
      <c r="A20" s="375"/>
      <c r="B20" s="375"/>
      <c r="C20" s="31"/>
      <c r="D20" s="375"/>
      <c r="E20" s="31"/>
      <c r="F20" s="375"/>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375"/>
    </row>
    <row r="25" spans="1:6" x14ac:dyDescent="0.2">
      <c r="A25" s="37"/>
      <c r="B25" s="37"/>
      <c r="C25" s="36"/>
      <c r="D25" s="37"/>
      <c r="E25" s="36"/>
      <c r="F25" s="375"/>
    </row>
    <row r="26" spans="1:6" ht="11.25" customHeight="1" x14ac:dyDescent="0.2">
      <c r="A26" s="35" t="s">
        <v>104</v>
      </c>
      <c r="B26" s="34"/>
      <c r="C26" s="33"/>
      <c r="D26" s="375"/>
      <c r="E26" s="220" t="s">
        <v>103</v>
      </c>
    </row>
    <row r="27" spans="1:6" x14ac:dyDescent="0.2">
      <c r="A27" s="375"/>
      <c r="B27" s="375"/>
      <c r="C27" s="31"/>
      <c r="D27" s="375"/>
      <c r="E27" s="31"/>
      <c r="F27" s="375"/>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 right="0.7" top="0.75" bottom="0.75" header="0.3" footer="0.3"/>
  <pageSetup scale="56"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tabColor theme="0" tint="-4.9989318521683403E-2"/>
    <pageSetUpPr fitToPage="1"/>
  </sheetPr>
  <dimension ref="A1:H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19" style="1" bestFit="1" customWidth="1"/>
    <col min="3" max="3" width="6.6640625" style="31" bestFit="1" customWidth="1"/>
    <col min="4" max="7" width="4.44140625" style="31" bestFit="1" customWidth="1"/>
    <col min="8" max="8" width="12" style="31" bestFit="1" customWidth="1"/>
    <col min="9" max="10" width="11.44140625" style="1" customWidth="1"/>
    <col min="11" max="16384" width="11.44140625" style="1"/>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44" t="s">
        <v>9428</v>
      </c>
      <c r="B8" s="44" t="s">
        <v>9429</v>
      </c>
      <c r="C8" s="64">
        <v>0</v>
      </c>
      <c r="D8" s="64">
        <v>0</v>
      </c>
      <c r="E8" s="64">
        <v>0</v>
      </c>
      <c r="F8" s="64">
        <v>0.74</v>
      </c>
      <c r="G8" s="64">
        <v>0</v>
      </c>
      <c r="H8" s="64">
        <v>0</v>
      </c>
    </row>
    <row r="9" spans="1:8" x14ac:dyDescent="0.2">
      <c r="A9" s="63"/>
      <c r="B9" s="63" t="s">
        <v>134</v>
      </c>
      <c r="C9" s="62">
        <f t="shared" ref="C9:H9" si="0">SUM(C8:C8)</f>
        <v>0</v>
      </c>
      <c r="D9" s="62">
        <f t="shared" si="0"/>
        <v>0</v>
      </c>
      <c r="E9" s="62">
        <f t="shared" si="0"/>
        <v>0</v>
      </c>
      <c r="F9" s="62">
        <f t="shared" si="0"/>
        <v>0.74</v>
      </c>
      <c r="G9" s="62">
        <f t="shared" si="0"/>
        <v>0</v>
      </c>
      <c r="H9" s="62">
        <f t="shared" si="0"/>
        <v>0</v>
      </c>
    </row>
    <row r="10" spans="1:8" x14ac:dyDescent="0.2">
      <c r="A10" s="37"/>
      <c r="B10" s="37"/>
      <c r="C10" s="36"/>
      <c r="D10" s="36"/>
      <c r="E10" s="36"/>
      <c r="F10" s="36"/>
      <c r="G10" s="36"/>
      <c r="H10" s="36"/>
    </row>
    <row r="11" spans="1:8" x14ac:dyDescent="0.2">
      <c r="A11" s="37"/>
      <c r="B11" s="37"/>
      <c r="C11" s="36"/>
      <c r="D11" s="36"/>
      <c r="E11" s="36"/>
      <c r="F11" s="36"/>
      <c r="G11" s="36"/>
      <c r="H11" s="36"/>
    </row>
    <row r="12" spans="1:8" s="71" customFormat="1" ht="11.25" customHeight="1" x14ac:dyDescent="0.2">
      <c r="A12" s="74" t="s">
        <v>133</v>
      </c>
      <c r="B12" s="74"/>
      <c r="C12" s="73"/>
      <c r="D12" s="73"/>
      <c r="E12" s="73"/>
      <c r="F12" s="31"/>
      <c r="G12" s="31"/>
      <c r="H12" s="72" t="s">
        <v>132</v>
      </c>
    </row>
    <row r="13" spans="1:8" x14ac:dyDescent="0.2">
      <c r="A13" s="60"/>
      <c r="B13" s="60"/>
      <c r="C13" s="58"/>
      <c r="D13" s="58"/>
      <c r="E13" s="58"/>
      <c r="F13" s="58"/>
      <c r="G13" s="58"/>
      <c r="H13" s="58"/>
    </row>
    <row r="14" spans="1:8" ht="15" customHeight="1" x14ac:dyDescent="0.2">
      <c r="A14" s="30" t="s">
        <v>102</v>
      </c>
      <c r="B14" s="29" t="s">
        <v>101</v>
      </c>
      <c r="C14" s="27" t="s">
        <v>100</v>
      </c>
      <c r="D14" s="70">
        <v>2016</v>
      </c>
      <c r="E14" s="70">
        <v>2015</v>
      </c>
      <c r="F14" s="69" t="s">
        <v>131</v>
      </c>
      <c r="G14" s="69" t="s">
        <v>130</v>
      </c>
      <c r="H14" s="68" t="s">
        <v>129</v>
      </c>
    </row>
    <row r="15" spans="1:8" x14ac:dyDescent="0.2">
      <c r="A15" s="44"/>
      <c r="B15" s="1225" t="s">
        <v>13593</v>
      </c>
      <c r="C15" s="64"/>
      <c r="D15" s="64"/>
      <c r="E15" s="64"/>
      <c r="F15" s="64"/>
      <c r="G15" s="64"/>
      <c r="H15" s="64"/>
    </row>
    <row r="16" spans="1:8" x14ac:dyDescent="0.2">
      <c r="A16" s="63"/>
      <c r="B16" s="63" t="s">
        <v>116</v>
      </c>
      <c r="C16" s="62">
        <f t="shared" ref="C16:H16" si="1">SUM(C15:C15)</f>
        <v>0</v>
      </c>
      <c r="D16" s="62">
        <f t="shared" si="1"/>
        <v>0</v>
      </c>
      <c r="E16" s="62">
        <f t="shared" si="1"/>
        <v>0</v>
      </c>
      <c r="F16" s="62">
        <f t="shared" si="1"/>
        <v>0</v>
      </c>
      <c r="G16" s="62">
        <f t="shared" si="1"/>
        <v>0</v>
      </c>
      <c r="H16" s="62">
        <f t="shared" si="1"/>
        <v>0</v>
      </c>
    </row>
  </sheetData>
  <dataValidations count="8">
    <dataValidation allowBlank="1" showInputMessage="1" showErrorMessage="1" prompt="Saldo final al 31 de diciembre de 2012." sqref="H7 H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3." sqref="G7 G14"/>
    <dataValidation allowBlank="1" showInputMessage="1" showErrorMessage="1" prompt="Saldo final al 31 de diciembre de 2014." sqref="F14 F7"/>
    <dataValidation allowBlank="1" showInputMessage="1" showErrorMessage="1" prompt="Saldo final al 31 de diciembre de 2015." sqref="E7 E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14 C7"/>
    <dataValidation allowBlank="1" showInputMessage="1" showErrorMessage="1" prompt="Saldo final al 31 de diciembre de 2016." sqref="D7 D14"/>
  </dataValidations>
  <pageMargins left="0.7" right="0.7" top="0.75" bottom="0.75" header="0.3" footer="0.3"/>
  <pageSetup scale="68" fitToHeight="0" orientation="landscape"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tabColor theme="0" tint="-4.9989318521683403E-2"/>
    <pageSetUpPr fitToPage="1"/>
  </sheetPr>
  <dimension ref="A1:K151"/>
  <sheetViews>
    <sheetView topLeftCell="A46" zoomScaleNormal="100" zoomScaleSheetLayoutView="100" workbookViewId="0">
      <selection activeCell="B64" sqref="B64"/>
    </sheetView>
  </sheetViews>
  <sheetFormatPr baseColWidth="10" defaultColWidth="11.44140625" defaultRowHeight="10.199999999999999" x14ac:dyDescent="0.2"/>
  <cols>
    <col min="1" max="1" width="20.6640625" style="1" customWidth="1"/>
    <col min="2" max="2" width="50.6640625" style="1" customWidth="1"/>
    <col min="3" max="7" width="17.6640625" style="31" customWidth="1"/>
    <col min="8" max="9" width="18.6640625" style="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J3" s="15"/>
    </row>
    <row r="4" spans="1:10" x14ac:dyDescent="0.2">
      <c r="J4" s="15"/>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30.6" x14ac:dyDescent="0.2">
      <c r="A8" s="43" t="s">
        <v>9430</v>
      </c>
      <c r="B8" s="95" t="s">
        <v>9431</v>
      </c>
      <c r="C8" s="94">
        <v>10010.209999999999</v>
      </c>
      <c r="D8" s="93">
        <v>0</v>
      </c>
      <c r="E8" s="93">
        <v>0</v>
      </c>
      <c r="F8" s="93">
        <v>0</v>
      </c>
      <c r="G8" s="94">
        <v>10010.209999999999</v>
      </c>
      <c r="H8" s="82" t="s">
        <v>9432</v>
      </c>
      <c r="I8" s="91" t="s">
        <v>9433</v>
      </c>
    </row>
    <row r="9" spans="1:10" x14ac:dyDescent="0.2">
      <c r="A9" s="63"/>
      <c r="B9" s="63" t="s">
        <v>249</v>
      </c>
      <c r="C9" s="62">
        <f>SUM(C8:C8)</f>
        <v>10010.209999999999</v>
      </c>
      <c r="D9" s="62">
        <f>SUM(D8:D8)</f>
        <v>0</v>
      </c>
      <c r="E9" s="62">
        <f>SUM(E8:E8)</f>
        <v>0</v>
      </c>
      <c r="F9" s="62">
        <f>SUM(F8:F8)</f>
        <v>0</v>
      </c>
      <c r="G9" s="62">
        <f>SUM(G8:G8)</f>
        <v>10010.209999999999</v>
      </c>
      <c r="H9" s="51"/>
      <c r="I9" s="51"/>
    </row>
    <row r="10" spans="1:10" x14ac:dyDescent="0.2">
      <c r="A10" s="37"/>
      <c r="B10" s="37"/>
      <c r="C10" s="36"/>
      <c r="D10" s="36"/>
      <c r="E10" s="36"/>
      <c r="F10" s="36"/>
      <c r="G10" s="36"/>
      <c r="H10" s="37"/>
      <c r="I10" s="37"/>
    </row>
    <row r="11" spans="1:10" x14ac:dyDescent="0.2">
      <c r="A11" s="37"/>
      <c r="B11" s="37"/>
      <c r="C11" s="36"/>
      <c r="D11" s="36"/>
      <c r="E11" s="36"/>
      <c r="F11" s="36"/>
      <c r="G11" s="36"/>
      <c r="H11" s="37"/>
      <c r="I11" s="37"/>
    </row>
    <row r="12" spans="1:10" ht="11.25" customHeight="1" x14ac:dyDescent="0.2">
      <c r="A12" s="35" t="s">
        <v>248</v>
      </c>
      <c r="B12" s="34"/>
      <c r="E12" s="87"/>
      <c r="F12" s="87"/>
      <c r="I12" s="89" t="s">
        <v>233</v>
      </c>
    </row>
    <row r="13" spans="1:10" x14ac:dyDescent="0.2">
      <c r="A13" s="88"/>
      <c r="B13" s="88"/>
      <c r="C13" s="87"/>
      <c r="D13" s="87"/>
      <c r="E13" s="87"/>
      <c r="F13" s="87"/>
    </row>
    <row r="14" spans="1:10" ht="15" customHeight="1" x14ac:dyDescent="0.2">
      <c r="A14" s="30" t="s">
        <v>102</v>
      </c>
      <c r="B14" s="29" t="s">
        <v>101</v>
      </c>
      <c r="C14" s="86" t="s">
        <v>232</v>
      </c>
      <c r="D14" s="86" t="s">
        <v>231</v>
      </c>
      <c r="E14" s="86" t="s">
        <v>230</v>
      </c>
      <c r="F14" s="86" t="s">
        <v>229</v>
      </c>
      <c r="G14" s="85" t="s">
        <v>228</v>
      </c>
      <c r="H14" s="29" t="s">
        <v>227</v>
      </c>
      <c r="I14" s="29" t="s">
        <v>226</v>
      </c>
    </row>
    <row r="15" spans="1:10" ht="30.6" x14ac:dyDescent="0.2">
      <c r="A15" s="25" t="s">
        <v>9434</v>
      </c>
      <c r="B15" s="25" t="s">
        <v>9435</v>
      </c>
      <c r="C15" s="24">
        <v>5000</v>
      </c>
      <c r="D15" s="83"/>
      <c r="E15" s="83"/>
      <c r="F15" s="83">
        <v>5000</v>
      </c>
      <c r="G15" s="83"/>
      <c r="H15" s="82" t="s">
        <v>9436</v>
      </c>
      <c r="I15" s="82" t="s">
        <v>9433</v>
      </c>
    </row>
    <row r="16" spans="1:10" x14ac:dyDescent="0.2">
      <c r="A16" s="81"/>
      <c r="B16" s="81" t="s">
        <v>247</v>
      </c>
      <c r="C16" s="51">
        <f>SUM(C15:C15)</f>
        <v>5000</v>
      </c>
      <c r="D16" s="51">
        <f>SUM(D15:D15)</f>
        <v>0</v>
      </c>
      <c r="E16" s="51">
        <f>SUM(E15:E15)</f>
        <v>0</v>
      </c>
      <c r="F16" s="51">
        <f>SUM(F15:F15)</f>
        <v>5000</v>
      </c>
      <c r="G16" s="51">
        <f>SUM(G15:G15)</f>
        <v>0</v>
      </c>
      <c r="H16" s="51"/>
      <c r="I16" s="51"/>
    </row>
    <row r="19" spans="1:9" x14ac:dyDescent="0.2">
      <c r="A19" s="35" t="s">
        <v>246</v>
      </c>
      <c r="B19" s="34"/>
      <c r="E19" s="87"/>
      <c r="F19" s="87"/>
      <c r="I19" s="89" t="s">
        <v>233</v>
      </c>
    </row>
    <row r="20" spans="1:9" x14ac:dyDescent="0.2">
      <c r="A20" s="88"/>
      <c r="B20" s="88"/>
      <c r="C20" s="87"/>
      <c r="D20" s="87"/>
      <c r="E20" s="87"/>
      <c r="F20" s="87"/>
    </row>
    <row r="21" spans="1:9" x14ac:dyDescent="0.2">
      <c r="A21" s="30" t="s">
        <v>102</v>
      </c>
      <c r="B21" s="29" t="s">
        <v>101</v>
      </c>
      <c r="C21" s="86" t="s">
        <v>232</v>
      </c>
      <c r="D21" s="86" t="s">
        <v>231</v>
      </c>
      <c r="E21" s="86" t="s">
        <v>230</v>
      </c>
      <c r="F21" s="86" t="s">
        <v>229</v>
      </c>
      <c r="G21" s="85" t="s">
        <v>228</v>
      </c>
      <c r="H21" s="29" t="s">
        <v>227</v>
      </c>
      <c r="I21" s="29" t="s">
        <v>226</v>
      </c>
    </row>
    <row r="22" spans="1:9" x14ac:dyDescent="0.2">
      <c r="A22" s="25"/>
      <c r="B22" s="1225" t="s">
        <v>13593</v>
      </c>
      <c r="C22" s="24"/>
      <c r="D22" s="83"/>
      <c r="E22" s="83"/>
      <c r="F22" s="83"/>
      <c r="G22" s="83"/>
      <c r="H22" s="82"/>
      <c r="I22" s="82"/>
    </row>
    <row r="23" spans="1:9" x14ac:dyDescent="0.2">
      <c r="A23" s="81"/>
      <c r="B23" s="81" t="s">
        <v>245</v>
      </c>
      <c r="C23" s="51">
        <f>SUM(C22:C22)</f>
        <v>0</v>
      </c>
      <c r="D23" s="51">
        <f>SUM(D22:D22)</f>
        <v>0</v>
      </c>
      <c r="E23" s="51">
        <f>SUM(E22:E22)</f>
        <v>0</v>
      </c>
      <c r="F23" s="51">
        <f>SUM(F22:F22)</f>
        <v>0</v>
      </c>
      <c r="G23" s="51">
        <f>SUM(G22:G22)</f>
        <v>0</v>
      </c>
      <c r="H23" s="51"/>
      <c r="I23" s="51"/>
    </row>
    <row r="26" spans="1:9" x14ac:dyDescent="0.2">
      <c r="A26" s="35" t="s">
        <v>244</v>
      </c>
      <c r="B26" s="34"/>
      <c r="E26" s="87"/>
      <c r="F26" s="87"/>
      <c r="I26" s="89" t="s">
        <v>233</v>
      </c>
    </row>
    <row r="27" spans="1:9" x14ac:dyDescent="0.2">
      <c r="A27" s="88"/>
      <c r="B27" s="88"/>
      <c r="C27" s="87"/>
      <c r="D27" s="87"/>
      <c r="E27" s="87"/>
      <c r="F27" s="87"/>
    </row>
    <row r="28" spans="1:9" x14ac:dyDescent="0.2">
      <c r="A28" s="30" t="s">
        <v>102</v>
      </c>
      <c r="B28" s="29" t="s">
        <v>101</v>
      </c>
      <c r="C28" s="86" t="s">
        <v>232</v>
      </c>
      <c r="D28" s="86" t="s">
        <v>231</v>
      </c>
      <c r="E28" s="86" t="s">
        <v>230</v>
      </c>
      <c r="F28" s="86" t="s">
        <v>229</v>
      </c>
      <c r="G28" s="85" t="s">
        <v>228</v>
      </c>
      <c r="H28" s="29" t="s">
        <v>227</v>
      </c>
      <c r="I28" s="29" t="s">
        <v>226</v>
      </c>
    </row>
    <row r="29" spans="1:9" x14ac:dyDescent="0.2">
      <c r="A29" s="25"/>
      <c r="B29" s="1225" t="s">
        <v>13593</v>
      </c>
      <c r="C29" s="24"/>
      <c r="D29" s="83"/>
      <c r="E29" s="83"/>
      <c r="F29" s="83"/>
      <c r="G29" s="83"/>
      <c r="H29" s="82"/>
      <c r="I29" s="82"/>
    </row>
    <row r="30" spans="1:9" x14ac:dyDescent="0.2">
      <c r="A30" s="81"/>
      <c r="B30" s="81" t="s">
        <v>243</v>
      </c>
      <c r="C30" s="51">
        <f>SUM(C29:C29)</f>
        <v>0</v>
      </c>
      <c r="D30" s="51">
        <f>SUM(D29:D29)</f>
        <v>0</v>
      </c>
      <c r="E30" s="51">
        <f>SUM(E29:E29)</f>
        <v>0</v>
      </c>
      <c r="F30" s="51">
        <f>SUM(F29:F29)</f>
        <v>0</v>
      </c>
      <c r="G30" s="51">
        <f>SUM(G29:G29)</f>
        <v>0</v>
      </c>
      <c r="H30" s="51"/>
      <c r="I30" s="51"/>
    </row>
    <row r="33" spans="1:11" x14ac:dyDescent="0.2">
      <c r="A33" s="35" t="s">
        <v>242</v>
      </c>
      <c r="B33" s="34"/>
      <c r="C33" s="87"/>
      <c r="D33" s="87"/>
      <c r="E33" s="87"/>
      <c r="F33" s="87"/>
    </row>
    <row r="34" spans="1:11" x14ac:dyDescent="0.2">
      <c r="A34" s="88"/>
      <c r="B34" s="88"/>
      <c r="C34" s="87"/>
      <c r="D34" s="87"/>
      <c r="E34" s="87"/>
      <c r="F34" s="87"/>
    </row>
    <row r="35" spans="1:11" x14ac:dyDescent="0.2">
      <c r="A35" s="30" t="s">
        <v>102</v>
      </c>
      <c r="B35" s="29" t="s">
        <v>101</v>
      </c>
      <c r="C35" s="86" t="s">
        <v>232</v>
      </c>
      <c r="D35" s="86" t="s">
        <v>231</v>
      </c>
      <c r="E35" s="86" t="s">
        <v>230</v>
      </c>
      <c r="F35" s="86" t="s">
        <v>229</v>
      </c>
      <c r="G35" s="85" t="s">
        <v>228</v>
      </c>
      <c r="H35" s="29" t="s">
        <v>227</v>
      </c>
      <c r="I35" s="29" t="s">
        <v>226</v>
      </c>
    </row>
    <row r="36" spans="1:11" x14ac:dyDescent="0.2">
      <c r="A36" s="25"/>
      <c r="B36" s="1225" t="s">
        <v>13593</v>
      </c>
      <c r="C36" s="24"/>
      <c r="D36" s="83"/>
      <c r="E36" s="83"/>
      <c r="F36" s="83"/>
      <c r="G36" s="83"/>
      <c r="H36" s="82"/>
      <c r="I36" s="82"/>
    </row>
    <row r="37" spans="1:11" x14ac:dyDescent="0.2">
      <c r="A37" s="81"/>
      <c r="B37" s="81" t="s">
        <v>241</v>
      </c>
      <c r="C37" s="51">
        <f>SUM(C36:C36)</f>
        <v>0</v>
      </c>
      <c r="D37" s="51">
        <f>SUM(D36:D36)</f>
        <v>0</v>
      </c>
      <c r="E37" s="51">
        <f>SUM(E36:E36)</f>
        <v>0</v>
      </c>
      <c r="F37" s="51">
        <f>SUM(F36:F36)</f>
        <v>0</v>
      </c>
      <c r="G37" s="51">
        <f>SUM(G36:G36)</f>
        <v>0</v>
      </c>
      <c r="H37" s="51"/>
      <c r="I37" s="51"/>
    </row>
    <row r="40" spans="1:11" x14ac:dyDescent="0.2">
      <c r="A40" s="35" t="s">
        <v>240</v>
      </c>
      <c r="B40" s="34"/>
      <c r="C40" s="90"/>
      <c r="E40" s="87"/>
      <c r="F40" s="87"/>
      <c r="I40" s="89" t="s">
        <v>233</v>
      </c>
    </row>
    <row r="41" spans="1:11" x14ac:dyDescent="0.2">
      <c r="A41" s="88"/>
      <c r="B41" s="88"/>
      <c r="C41" s="87"/>
      <c r="D41" s="87"/>
      <c r="E41" s="87"/>
      <c r="F41" s="87"/>
    </row>
    <row r="42" spans="1:11" x14ac:dyDescent="0.2">
      <c r="A42" s="30" t="s">
        <v>102</v>
      </c>
      <c r="B42" s="29" t="s">
        <v>101</v>
      </c>
      <c r="C42" s="86" t="s">
        <v>232</v>
      </c>
      <c r="D42" s="86" t="s">
        <v>231</v>
      </c>
      <c r="E42" s="86" t="s">
        <v>230</v>
      </c>
      <c r="F42" s="86" t="s">
        <v>229</v>
      </c>
      <c r="G42" s="85" t="s">
        <v>228</v>
      </c>
      <c r="H42" s="29" t="s">
        <v>227</v>
      </c>
      <c r="I42" s="29" t="s">
        <v>226</v>
      </c>
    </row>
    <row r="43" spans="1:11" x14ac:dyDescent="0.2">
      <c r="A43" s="25"/>
      <c r="B43" s="1225" t="s">
        <v>13593</v>
      </c>
      <c r="C43" s="24"/>
      <c r="D43" s="83"/>
      <c r="E43" s="83"/>
      <c r="F43" s="83"/>
      <c r="G43" s="83"/>
      <c r="H43" s="82"/>
      <c r="I43" s="82"/>
    </row>
    <row r="44" spans="1:11" x14ac:dyDescent="0.2">
      <c r="A44" s="81"/>
      <c r="B44" s="81" t="s">
        <v>239</v>
      </c>
      <c r="C44" s="51">
        <f>SUM(C43:C43)</f>
        <v>0</v>
      </c>
      <c r="D44" s="51">
        <f>SUM(D43:D43)</f>
        <v>0</v>
      </c>
      <c r="E44" s="51">
        <f>SUM(E43:E43)</f>
        <v>0</v>
      </c>
      <c r="F44" s="51">
        <f>SUM(F43:F43)</f>
        <v>0</v>
      </c>
      <c r="G44" s="51">
        <f>SUM(G43:G43)</f>
        <v>0</v>
      </c>
      <c r="H44" s="51"/>
      <c r="I44" s="51"/>
      <c r="K44" s="31"/>
    </row>
    <row r="47" spans="1:11" x14ac:dyDescent="0.2">
      <c r="A47" s="35" t="s">
        <v>238</v>
      </c>
      <c r="B47" s="34"/>
      <c r="E47" s="87"/>
      <c r="F47" s="87"/>
      <c r="I47" s="89" t="s">
        <v>233</v>
      </c>
    </row>
    <row r="48" spans="1:11"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25"/>
      <c r="B50" s="1225" t="s">
        <v>13593</v>
      </c>
      <c r="C50" s="24"/>
      <c r="D50" s="83"/>
      <c r="E50" s="83"/>
      <c r="F50" s="83"/>
      <c r="G50" s="83"/>
      <c r="H50" s="82"/>
      <c r="I50" s="82"/>
    </row>
    <row r="51" spans="1:11" x14ac:dyDescent="0.2">
      <c r="A51" s="81"/>
      <c r="B51" s="81" t="s">
        <v>237</v>
      </c>
      <c r="C51" s="51">
        <f>SUM(C50:C50)</f>
        <v>0</v>
      </c>
      <c r="D51" s="51">
        <f>SUM(D50:D50)</f>
        <v>0</v>
      </c>
      <c r="E51" s="51">
        <f>SUM(E50:E50)</f>
        <v>0</v>
      </c>
      <c r="F51" s="51">
        <f>SUM(F50:F50)</f>
        <v>0</v>
      </c>
      <c r="G51" s="51">
        <f>SUM(G50:G50)</f>
        <v>0</v>
      </c>
      <c r="H51" s="51"/>
      <c r="I51" s="51"/>
    </row>
    <row r="54" spans="1:11" x14ac:dyDescent="0.2">
      <c r="A54" s="35" t="s">
        <v>236</v>
      </c>
      <c r="B54" s="34"/>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c r="D57" s="83"/>
      <c r="E57" s="83"/>
      <c r="F57" s="83"/>
      <c r="G57" s="83"/>
      <c r="H57" s="82"/>
      <c r="I57" s="82"/>
      <c r="K57" s="31"/>
    </row>
    <row r="58" spans="1:11" x14ac:dyDescent="0.2">
      <c r="A58" s="81"/>
      <c r="B58" s="81" t="s">
        <v>235</v>
      </c>
      <c r="C58" s="51">
        <f>SUM(C57:C57)</f>
        <v>0</v>
      </c>
      <c r="D58" s="51">
        <f>SUM(D57:D57)</f>
        <v>0</v>
      </c>
      <c r="E58" s="51">
        <f>SUM(E57:E57)</f>
        <v>0</v>
      </c>
      <c r="F58" s="51">
        <f>SUM(F57:F57)</f>
        <v>0</v>
      </c>
      <c r="G58" s="51">
        <f>SUM(G57:G57)</f>
        <v>0</v>
      </c>
      <c r="H58" s="51"/>
      <c r="I58" s="51"/>
    </row>
    <row r="61" spans="1:11" x14ac:dyDescent="0.2">
      <c r="A61" s="35" t="s">
        <v>234</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c r="B64" s="1225" t="s">
        <v>13593</v>
      </c>
      <c r="C64" s="24"/>
      <c r="D64" s="83"/>
      <c r="E64" s="83"/>
      <c r="F64" s="83"/>
      <c r="G64" s="83"/>
      <c r="H64" s="82"/>
      <c r="I64" s="82"/>
    </row>
    <row r="65" spans="1:9" x14ac:dyDescent="0.2">
      <c r="A65" s="81"/>
      <c r="B65" s="81" t="s">
        <v>219</v>
      </c>
      <c r="C65" s="51">
        <f>SUM(C64:C64)</f>
        <v>0</v>
      </c>
      <c r="D65" s="51">
        <f>SUM(D64:D64)</f>
        <v>0</v>
      </c>
      <c r="E65" s="51">
        <f>SUM(E64:E64)</f>
        <v>0</v>
      </c>
      <c r="F65" s="51">
        <f>SUM(F64:F64)</f>
        <v>0</v>
      </c>
      <c r="G65" s="51">
        <f>SUM(G64:G64)</f>
        <v>0</v>
      </c>
      <c r="H65" s="51"/>
      <c r="I65" s="51"/>
    </row>
    <row r="146" spans="1:8" x14ac:dyDescent="0.2">
      <c r="A146" s="79"/>
      <c r="B146" s="79"/>
      <c r="C146" s="80"/>
      <c r="D146" s="80"/>
      <c r="E146" s="80"/>
      <c r="F146" s="80"/>
      <c r="G146" s="80"/>
      <c r="H146" s="79"/>
    </row>
    <row r="147" spans="1:8" x14ac:dyDescent="0.2">
      <c r="A147" s="78"/>
      <c r="B147" s="77"/>
    </row>
    <row r="148" spans="1:8" x14ac:dyDescent="0.2">
      <c r="A148" s="78"/>
      <c r="B148" s="77"/>
    </row>
    <row r="149" spans="1:8" x14ac:dyDescent="0.2">
      <c r="A149" s="78"/>
      <c r="B149" s="77"/>
    </row>
    <row r="150" spans="1:8" x14ac:dyDescent="0.2">
      <c r="A150" s="78"/>
      <c r="B150" s="77"/>
    </row>
    <row r="151" spans="1:8" x14ac:dyDescent="0.2">
      <c r="A151" s="78"/>
      <c r="B151" s="77"/>
    </row>
  </sheetData>
  <dataValidations count="9">
    <dataValidation allowBlank="1" showInputMessage="1" showErrorMessage="1" prompt="Indicar si el deudor ya sobrepasó el plazo estipulado para pago, 90, 180 o 365 días." sqref="I28 I14 I35 I42 I49 I56 I63 I21 I7"/>
    <dataValidation allowBlank="1" showInputMessage="1" showErrorMessage="1" prompt="Informar sobre caraterísticas cualitativas de la cuenta, ejemplo: acciones implementadas para su recuperación, causas de la demora en su recuperación." sqref="H28 H14 H35 H42 H49 H56 H63 H21 H7"/>
    <dataValidation allowBlank="1" showInputMessage="1" showErrorMessage="1" prompt="Importe de la cuentas por cobrar con vencimiento mayor a 365 días." sqref="G7 G14 G35 G42 G49 G56 G63 G21 G28"/>
    <dataValidation allowBlank="1" showInputMessage="1" showErrorMessage="1" prompt="Importe de la cuentas por cobrar con fecha de vencimiento de 181 a 365 días." sqref="F7 F14 F35 F42 F49 F56 F63 F21 F28"/>
    <dataValidation allowBlank="1" showInputMessage="1" showErrorMessage="1" prompt="Importe de la cuentas por cobrar con fecha de vencimiento de 91 a 180 días." sqref="E28 E14 E35 E42 E49 E56 E63 E21 E7"/>
    <dataValidation allowBlank="1" showInputMessage="1" showErrorMessage="1" prompt="Importe de la cuentas por cobrar con fecha de vencimiento de 1 a 90 días." sqref="D28 D14 D35 D42 D49 D56 D63 D21 D7"/>
    <dataValidation allowBlank="1" showInputMessage="1" showErrorMessage="1" prompt="Corresponde al nombre o descripción de la cuenta de acuerdo al Plan de Cuentas emitido por el CONAC." sqref="B7 B14 B35 B42 B49 B56 B63 B21 B28"/>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4 A21 A28 A35 A42 A49 A56 A63"/>
    <dataValidation allowBlank="1" showInputMessage="1" showErrorMessage="1" prompt="Saldo final del periodo de la información financiera trimestral presentada, el cual debe coincidir con la suma de las columnas de 90, 180, 365 y más de 365 días." sqref="C7 C14 C21 C28 C35 C42 C49 C56 C63"/>
  </dataValidations>
  <pageMargins left="0.7" right="0.7" top="0.75" bottom="0.75" header="0.3" footer="0.3"/>
  <pageSetup scale="61" fitToHeight="0" orientation="landscape"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tabColor theme="0" tint="-4.9989318521683403E-2"/>
    <pageSetUpPr fitToPage="1"/>
  </sheetPr>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278</v>
      </c>
      <c r="B5" s="102"/>
      <c r="C5" s="102"/>
      <c r="D5" s="102"/>
      <c r="E5" s="102"/>
      <c r="F5" s="101"/>
      <c r="G5" s="101"/>
      <c r="H5" s="32"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84" fitToHeight="0" orientation="portrait" r:id="rId1"/>
  <colBreaks count="1" manualBreakCount="1">
    <brk id="8" max="1048575" man="1"/>
  </colBreaks>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tabColor theme="0" tint="-4.9989318521683403E-2"/>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c r="B15" s="1225" t="s">
        <v>13593</v>
      </c>
      <c r="C15" s="83"/>
      <c r="D15" s="82"/>
    </row>
    <row r="16" spans="1:4" x14ac:dyDescent="0.2">
      <c r="A16" s="63"/>
      <c r="B16" s="63" t="s">
        <v>279</v>
      </c>
      <c r="C16" s="39">
        <f>SUM(C15:C15)</f>
        <v>0</v>
      </c>
      <c r="D16" s="104"/>
    </row>
    <row r="18" spans="2:2" x14ac:dyDescent="0.2">
      <c r="B18" s="1"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84" fitToHeight="0" orientation="portrait" r:id="rId1"/>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tabColor theme="0" tint="-4.9989318521683403E-2"/>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2"/>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tabColor theme="0" tint="-4.9989318521683403E-2"/>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4">
    <tabColor theme="0" tint="-4.9989318521683403E-2"/>
    <pageSetUpPr fitToPage="1"/>
  </sheetPr>
  <dimension ref="A1:H60"/>
  <sheetViews>
    <sheetView topLeftCell="A49" zoomScaleNormal="100" zoomScaleSheetLayoutView="100" workbookViewId="0">
      <selection activeCell="B59" sqref="B59"/>
    </sheetView>
  </sheetViews>
  <sheetFormatPr baseColWidth="10" defaultColWidth="11.44140625" defaultRowHeight="10.199999999999999" x14ac:dyDescent="0.2"/>
  <cols>
    <col min="1" max="1" width="20.6640625" style="375" customWidth="1"/>
    <col min="2" max="2" width="45.33203125" style="375" bestFit="1" customWidth="1"/>
    <col min="3" max="5" width="17.6640625" style="31" customWidth="1"/>
    <col min="6" max="7" width="17.6640625" style="375" customWidth="1"/>
    <col min="8" max="8" width="8.6640625" style="375" customWidth="1"/>
    <col min="9" max="16384" width="11.44140625" style="375"/>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ht="20.399999999999999" x14ac:dyDescent="0.2">
      <c r="A8" s="25" t="s">
        <v>9437</v>
      </c>
      <c r="B8" s="25" t="s">
        <v>9438</v>
      </c>
      <c r="C8" s="24">
        <v>1238475.22</v>
      </c>
      <c r="D8" s="24">
        <v>1238475.22</v>
      </c>
      <c r="E8" s="24">
        <f>+D8-C8</f>
        <v>0</v>
      </c>
      <c r="F8" s="24" t="s">
        <v>9439</v>
      </c>
    </row>
    <row r="9" spans="1:6" x14ac:dyDescent="0.2">
      <c r="A9" s="81"/>
      <c r="B9" s="81" t="s">
        <v>381</v>
      </c>
      <c r="C9" s="51">
        <f>SUM(C8:C8)</f>
        <v>1238475.22</v>
      </c>
      <c r="D9" s="51">
        <f>SUM(D8:D8)</f>
        <v>1238475.22</v>
      </c>
      <c r="E9" s="51">
        <f>SUM(E8:E8)</f>
        <v>0</v>
      </c>
      <c r="F9" s="51"/>
    </row>
    <row r="10" spans="1:6"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120" t="s">
        <v>301</v>
      </c>
      <c r="D14" s="120" t="s">
        <v>300</v>
      </c>
      <c r="E14" s="120" t="s">
        <v>299</v>
      </c>
      <c r="F14" s="119" t="s">
        <v>298</v>
      </c>
    </row>
    <row r="15" spans="1:6" ht="40.799999999999997" x14ac:dyDescent="0.2">
      <c r="A15" s="25" t="s">
        <v>377</v>
      </c>
      <c r="B15" s="82" t="s">
        <v>9440</v>
      </c>
      <c r="C15" s="83">
        <v>524815.35</v>
      </c>
      <c r="D15" s="83">
        <v>536845.35</v>
      </c>
      <c r="E15" s="83">
        <f>+D15-C15</f>
        <v>12030</v>
      </c>
      <c r="F15" s="82" t="s">
        <v>9441</v>
      </c>
    </row>
    <row r="16" spans="1:6" ht="40.799999999999997" x14ac:dyDescent="0.2">
      <c r="A16" s="25" t="s">
        <v>7447</v>
      </c>
      <c r="B16" s="82" t="s">
        <v>9442</v>
      </c>
      <c r="C16" s="83">
        <v>6811.35</v>
      </c>
      <c r="D16" s="83">
        <v>6811.35</v>
      </c>
      <c r="E16" s="83">
        <f t="shared" ref="E16:E23" si="0">+D16-C16</f>
        <v>0</v>
      </c>
      <c r="F16" s="82" t="s">
        <v>9441</v>
      </c>
    </row>
    <row r="17" spans="1:8" ht="40.799999999999997" x14ac:dyDescent="0.2">
      <c r="A17" s="25" t="s">
        <v>375</v>
      </c>
      <c r="B17" s="82" t="s">
        <v>9443</v>
      </c>
      <c r="C17" s="83">
        <v>1412783.37</v>
      </c>
      <c r="D17" s="83">
        <v>1542114.47</v>
      </c>
      <c r="E17" s="83">
        <f t="shared" si="0"/>
        <v>129331.09999999986</v>
      </c>
      <c r="F17" s="82" t="s">
        <v>9441</v>
      </c>
    </row>
    <row r="18" spans="1:8" ht="40.799999999999997" x14ac:dyDescent="0.2">
      <c r="A18" s="25" t="s">
        <v>373</v>
      </c>
      <c r="B18" s="82" t="s">
        <v>9444</v>
      </c>
      <c r="C18" s="83">
        <v>423993.65</v>
      </c>
      <c r="D18" s="83">
        <v>412093.21</v>
      </c>
      <c r="E18" s="83">
        <f t="shared" si="0"/>
        <v>-11900.440000000002</v>
      </c>
      <c r="F18" s="82" t="s">
        <v>9441</v>
      </c>
    </row>
    <row r="19" spans="1:8" ht="40.799999999999997" x14ac:dyDescent="0.2">
      <c r="A19" s="25" t="s">
        <v>7452</v>
      </c>
      <c r="B19" s="82" t="s">
        <v>9445</v>
      </c>
      <c r="C19" s="83">
        <v>9623.48</v>
      </c>
      <c r="D19" s="83">
        <v>9623.48</v>
      </c>
      <c r="E19" s="83">
        <f t="shared" si="0"/>
        <v>0</v>
      </c>
      <c r="F19" s="82" t="s">
        <v>9441</v>
      </c>
    </row>
    <row r="20" spans="1:8" ht="40.799999999999997" x14ac:dyDescent="0.2">
      <c r="A20" s="25" t="s">
        <v>365</v>
      </c>
      <c r="B20" s="82" t="s">
        <v>9446</v>
      </c>
      <c r="C20" s="83">
        <v>1275218.83</v>
      </c>
      <c r="D20" s="83">
        <v>1275218.83</v>
      </c>
      <c r="E20" s="83">
        <f t="shared" si="0"/>
        <v>0</v>
      </c>
      <c r="F20" s="82" t="s">
        <v>9441</v>
      </c>
    </row>
    <row r="21" spans="1:8" ht="40.799999999999997" x14ac:dyDescent="0.2">
      <c r="A21" s="25" t="s">
        <v>355</v>
      </c>
      <c r="B21" s="82" t="s">
        <v>9447</v>
      </c>
      <c r="C21" s="83">
        <v>111115.48</v>
      </c>
      <c r="D21" s="83">
        <v>111115.48</v>
      </c>
      <c r="E21" s="83">
        <f t="shared" si="0"/>
        <v>0</v>
      </c>
      <c r="F21" s="82" t="s">
        <v>9448</v>
      </c>
    </row>
    <row r="22" spans="1:8" ht="40.799999999999997" x14ac:dyDescent="0.2">
      <c r="A22" s="25" t="s">
        <v>353</v>
      </c>
      <c r="B22" s="82" t="s">
        <v>9449</v>
      </c>
      <c r="C22" s="83">
        <v>43214.15</v>
      </c>
      <c r="D22" s="83">
        <v>43214.15</v>
      </c>
      <c r="E22" s="83">
        <f t="shared" si="0"/>
        <v>0</v>
      </c>
      <c r="F22" s="82" t="s">
        <v>9441</v>
      </c>
    </row>
    <row r="23" spans="1:8" ht="40.799999999999997" x14ac:dyDescent="0.2">
      <c r="A23" s="25" t="s">
        <v>347</v>
      </c>
      <c r="B23" s="82" t="s">
        <v>9450</v>
      </c>
      <c r="C23" s="83">
        <v>75530.539999999994</v>
      </c>
      <c r="D23" s="83">
        <v>75530.539999999994</v>
      </c>
      <c r="E23" s="83">
        <f t="shared" si="0"/>
        <v>0</v>
      </c>
      <c r="F23" s="82" t="s">
        <v>9441</v>
      </c>
    </row>
    <row r="24" spans="1:8" x14ac:dyDescent="0.2">
      <c r="A24" s="81"/>
      <c r="B24" s="81" t="s">
        <v>345</v>
      </c>
      <c r="C24" s="51">
        <f>SUM(C15:C23)</f>
        <v>3883106.2</v>
      </c>
      <c r="D24" s="51">
        <f>SUM(D15:D23)</f>
        <v>4012566.86</v>
      </c>
      <c r="E24" s="51">
        <f>SUM(E15:E23)</f>
        <v>129460.65999999986</v>
      </c>
      <c r="F24" s="51"/>
    </row>
    <row r="25" spans="1:8" s="376" customFormat="1" x14ac:dyDescent="0.2">
      <c r="A25" s="126"/>
      <c r="B25" s="126"/>
      <c r="C25" s="18"/>
      <c r="D25" s="18"/>
      <c r="E25" s="18"/>
      <c r="F25" s="18"/>
    </row>
    <row r="26" spans="1:8" s="376" customFormat="1" x14ac:dyDescent="0.2">
      <c r="A26" s="126"/>
      <c r="B26" s="126"/>
      <c r="C26" s="18"/>
      <c r="D26" s="18"/>
      <c r="E26" s="18"/>
      <c r="F26" s="18"/>
    </row>
    <row r="27" spans="1:8" s="376" customFormat="1" ht="11.25" customHeight="1" x14ac:dyDescent="0.2">
      <c r="A27" s="35" t="s">
        <v>344</v>
      </c>
      <c r="B27" s="35"/>
      <c r="C27" s="121"/>
      <c r="D27" s="121"/>
      <c r="E27" s="121"/>
      <c r="G27" s="89" t="s">
        <v>302</v>
      </c>
    </row>
    <row r="28" spans="1:8" s="376" customFormat="1" x14ac:dyDescent="0.2">
      <c r="A28" s="108"/>
      <c r="B28" s="108"/>
      <c r="C28" s="33"/>
      <c r="D28" s="31"/>
      <c r="E28" s="31"/>
      <c r="F28" s="375"/>
    </row>
    <row r="29" spans="1:8" s="376" customFormat="1" ht="27.9" customHeight="1" x14ac:dyDescent="0.2">
      <c r="A29" s="30" t="s">
        <v>102</v>
      </c>
      <c r="B29" s="29" t="s">
        <v>101</v>
      </c>
      <c r="C29" s="120" t="s">
        <v>301</v>
      </c>
      <c r="D29" s="120" t="s">
        <v>300</v>
      </c>
      <c r="E29" s="120" t="s">
        <v>299</v>
      </c>
      <c r="F29" s="119" t="s">
        <v>298</v>
      </c>
      <c r="G29" s="119" t="s">
        <v>297</v>
      </c>
      <c r="H29" s="119" t="s">
        <v>296</v>
      </c>
    </row>
    <row r="30" spans="1:8" s="376" customFormat="1" x14ac:dyDescent="0.2">
      <c r="A30" s="25"/>
      <c r="B30" s="1225" t="s">
        <v>13593</v>
      </c>
      <c r="C30" s="24"/>
      <c r="D30" s="83"/>
      <c r="E30" s="83"/>
      <c r="F30" s="82"/>
      <c r="G30" s="82"/>
      <c r="H30" s="82"/>
    </row>
    <row r="31" spans="1:8" s="376" customFormat="1" x14ac:dyDescent="0.2">
      <c r="A31" s="81"/>
      <c r="B31" s="81" t="s">
        <v>339</v>
      </c>
      <c r="C31" s="51">
        <f>SUM(C30:C30)</f>
        <v>0</v>
      </c>
      <c r="D31" s="51">
        <f>SUM(D30:D30)</f>
        <v>0</v>
      </c>
      <c r="E31" s="51">
        <f>SUM(E30:E30)</f>
        <v>0</v>
      </c>
      <c r="F31" s="51"/>
      <c r="G31" s="51"/>
      <c r="H31" s="51"/>
    </row>
    <row r="32" spans="1:8" s="376" customFormat="1" x14ac:dyDescent="0.2">
      <c r="A32" s="125"/>
      <c r="B32" s="125"/>
      <c r="C32" s="124"/>
      <c r="D32" s="124"/>
      <c r="E32" s="124"/>
      <c r="F32" s="18"/>
    </row>
    <row r="34" spans="1:8" x14ac:dyDescent="0.2">
      <c r="A34" s="35" t="s">
        <v>338</v>
      </c>
      <c r="B34" s="35"/>
      <c r="C34" s="121"/>
      <c r="D34" s="121"/>
      <c r="E34" s="121"/>
      <c r="G34" s="89" t="s">
        <v>302</v>
      </c>
    </row>
    <row r="35" spans="1:8" x14ac:dyDescent="0.2">
      <c r="A35" s="108"/>
      <c r="B35" s="108"/>
      <c r="C35" s="33"/>
      <c r="H35" s="31"/>
    </row>
    <row r="36" spans="1:8" ht="27.9" customHeight="1" x14ac:dyDescent="0.2">
      <c r="A36" s="30" t="s">
        <v>102</v>
      </c>
      <c r="B36" s="29" t="s">
        <v>101</v>
      </c>
      <c r="C36" s="120" t="s">
        <v>301</v>
      </c>
      <c r="D36" s="120" t="s">
        <v>300</v>
      </c>
      <c r="E36" s="120" t="s">
        <v>299</v>
      </c>
      <c r="F36" s="119" t="s">
        <v>298</v>
      </c>
      <c r="G36" s="119" t="s">
        <v>297</v>
      </c>
      <c r="H36" s="119" t="s">
        <v>296</v>
      </c>
    </row>
    <row r="37" spans="1:8" x14ac:dyDescent="0.2">
      <c r="A37" s="25"/>
      <c r="B37" s="1225" t="s">
        <v>13593</v>
      </c>
      <c r="C37" s="24"/>
      <c r="D37" s="83"/>
      <c r="E37" s="83"/>
      <c r="F37" s="82"/>
      <c r="G37" s="82"/>
      <c r="H37" s="82"/>
    </row>
    <row r="38" spans="1:8" x14ac:dyDescent="0.2">
      <c r="A38" s="81"/>
      <c r="B38" s="81" t="s">
        <v>337</v>
      </c>
      <c r="C38" s="51">
        <f>SUM(C37:C37)</f>
        <v>0</v>
      </c>
      <c r="D38" s="51">
        <f>SUM(D37:D37)</f>
        <v>0</v>
      </c>
      <c r="E38" s="51">
        <f>SUM(E37:E37)</f>
        <v>0</v>
      </c>
      <c r="F38" s="51"/>
      <c r="G38" s="51"/>
      <c r="H38" s="51"/>
    </row>
    <row r="41" spans="1:8" x14ac:dyDescent="0.2">
      <c r="A41" s="35" t="s">
        <v>336</v>
      </c>
      <c r="B41" s="35"/>
      <c r="C41" s="121"/>
      <c r="D41" s="121"/>
      <c r="E41" s="121"/>
      <c r="G41" s="89" t="s">
        <v>302</v>
      </c>
    </row>
    <row r="42" spans="1:8" x14ac:dyDescent="0.2">
      <c r="A42" s="108"/>
      <c r="B42" s="108"/>
      <c r="C42" s="33"/>
    </row>
    <row r="43" spans="1:8" ht="27.9" customHeight="1" x14ac:dyDescent="0.2">
      <c r="A43" s="30" t="s">
        <v>102</v>
      </c>
      <c r="B43" s="29" t="s">
        <v>101</v>
      </c>
      <c r="C43" s="120" t="s">
        <v>301</v>
      </c>
      <c r="D43" s="120" t="s">
        <v>300</v>
      </c>
      <c r="E43" s="120" t="s">
        <v>299</v>
      </c>
      <c r="F43" s="119" t="s">
        <v>298</v>
      </c>
      <c r="G43" s="119" t="s">
        <v>297</v>
      </c>
      <c r="H43" s="119" t="s">
        <v>296</v>
      </c>
    </row>
    <row r="44" spans="1:8" ht="40.799999999999997" x14ac:dyDescent="0.2">
      <c r="A44" s="25" t="s">
        <v>9451</v>
      </c>
      <c r="B44" s="82" t="s">
        <v>9440</v>
      </c>
      <c r="C44" s="83">
        <v>313650.2</v>
      </c>
      <c r="D44" s="858">
        <v>352559.51</v>
      </c>
      <c r="E44" s="858">
        <f>+D44-C44</f>
        <v>38909.31</v>
      </c>
      <c r="F44" s="82" t="s">
        <v>9452</v>
      </c>
      <c r="G44" s="82" t="s">
        <v>9441</v>
      </c>
      <c r="H44" s="461">
        <v>0.1</v>
      </c>
    </row>
    <row r="45" spans="1:8" ht="40.799999999999997" x14ac:dyDescent="0.2">
      <c r="A45" s="25" t="s">
        <v>9453</v>
      </c>
      <c r="B45" s="82" t="s">
        <v>9454</v>
      </c>
      <c r="C45" s="83">
        <v>1249983.3799999999</v>
      </c>
      <c r="D45" s="858">
        <v>1278307.74</v>
      </c>
      <c r="E45" s="858">
        <f t="shared" ref="E45:E52" si="1">+D45-C45</f>
        <v>28324.360000000102</v>
      </c>
      <c r="F45" s="82" t="s">
        <v>9452</v>
      </c>
      <c r="G45" s="82" t="s">
        <v>9441</v>
      </c>
      <c r="H45" s="461">
        <v>0.3</v>
      </c>
    </row>
    <row r="46" spans="1:8" ht="40.799999999999997" x14ac:dyDescent="0.2">
      <c r="A46" s="25" t="s">
        <v>9455</v>
      </c>
      <c r="B46" s="82" t="s">
        <v>9456</v>
      </c>
      <c r="C46" s="83">
        <v>181742.7</v>
      </c>
      <c r="D46" s="858">
        <v>201173.04</v>
      </c>
      <c r="E46" s="858">
        <f t="shared" si="1"/>
        <v>19430.339999999997</v>
      </c>
      <c r="F46" s="82" t="s">
        <v>9452</v>
      </c>
      <c r="G46" s="82" t="s">
        <v>9441</v>
      </c>
      <c r="H46" s="461">
        <v>0.1</v>
      </c>
    </row>
    <row r="47" spans="1:8" ht="40.799999999999997" x14ac:dyDescent="0.2">
      <c r="A47" s="25" t="s">
        <v>9457</v>
      </c>
      <c r="B47" s="82" t="s">
        <v>9442</v>
      </c>
      <c r="C47" s="83">
        <v>6811.35</v>
      </c>
      <c r="D47" s="858">
        <v>6811.35</v>
      </c>
      <c r="E47" s="858">
        <f t="shared" si="1"/>
        <v>0</v>
      </c>
      <c r="F47" s="82" t="s">
        <v>9452</v>
      </c>
      <c r="G47" s="82" t="s">
        <v>9441</v>
      </c>
      <c r="H47" s="461">
        <v>0.1</v>
      </c>
    </row>
    <row r="48" spans="1:8" ht="40.799999999999997" x14ac:dyDescent="0.2">
      <c r="A48" s="25" t="s">
        <v>9458</v>
      </c>
      <c r="B48" s="82" t="s">
        <v>9459</v>
      </c>
      <c r="C48" s="83">
        <v>9461.0300000000007</v>
      </c>
      <c r="D48" s="858">
        <v>9623.48</v>
      </c>
      <c r="E48" s="858">
        <f t="shared" si="1"/>
        <v>162.44999999999891</v>
      </c>
      <c r="F48" s="82" t="s">
        <v>9452</v>
      </c>
      <c r="G48" s="82" t="s">
        <v>9441</v>
      </c>
      <c r="H48" s="461">
        <v>0.1</v>
      </c>
    </row>
    <row r="49" spans="1:8" ht="40.799999999999997" x14ac:dyDescent="0.2">
      <c r="A49" s="25" t="s">
        <v>7466</v>
      </c>
      <c r="B49" s="82" t="s">
        <v>9460</v>
      </c>
      <c r="C49" s="83">
        <v>1116550.46</v>
      </c>
      <c r="D49" s="858">
        <v>1169439.92</v>
      </c>
      <c r="E49" s="858">
        <f t="shared" si="1"/>
        <v>52889.459999999963</v>
      </c>
      <c r="F49" s="82" t="s">
        <v>9452</v>
      </c>
      <c r="G49" s="82" t="s">
        <v>9441</v>
      </c>
      <c r="H49" s="461">
        <v>0.25</v>
      </c>
    </row>
    <row r="50" spans="1:8" ht="40.799999999999997" x14ac:dyDescent="0.2">
      <c r="A50" s="25" t="s">
        <v>9461</v>
      </c>
      <c r="B50" s="82" t="s">
        <v>9462</v>
      </c>
      <c r="C50" s="83">
        <v>93239.88</v>
      </c>
      <c r="D50" s="858">
        <v>105002.28</v>
      </c>
      <c r="E50" s="858">
        <f t="shared" si="1"/>
        <v>11762.399999999994</v>
      </c>
      <c r="F50" s="82" t="s">
        <v>9452</v>
      </c>
      <c r="G50" s="82" t="s">
        <v>9441</v>
      </c>
      <c r="H50" s="461">
        <v>0.3</v>
      </c>
    </row>
    <row r="51" spans="1:8" ht="40.799999999999997" x14ac:dyDescent="0.2">
      <c r="A51" s="25" t="s">
        <v>9463</v>
      </c>
      <c r="B51" s="82" t="s">
        <v>9464</v>
      </c>
      <c r="C51" s="83">
        <v>43214.15</v>
      </c>
      <c r="D51" s="858">
        <v>43214.15</v>
      </c>
      <c r="E51" s="858">
        <f t="shared" si="1"/>
        <v>0</v>
      </c>
      <c r="F51" s="82" t="s">
        <v>9452</v>
      </c>
      <c r="G51" s="82" t="s">
        <v>9441</v>
      </c>
      <c r="H51" s="461">
        <v>0.1</v>
      </c>
    </row>
    <row r="52" spans="1:8" ht="40.799999999999997" x14ac:dyDescent="0.2">
      <c r="A52" s="25" t="s">
        <v>9465</v>
      </c>
      <c r="B52" s="82" t="s">
        <v>9450</v>
      </c>
      <c r="C52" s="83">
        <v>75530.539999999994</v>
      </c>
      <c r="D52" s="858">
        <v>75530.539999999994</v>
      </c>
      <c r="E52" s="858">
        <f t="shared" si="1"/>
        <v>0</v>
      </c>
      <c r="F52" s="82" t="s">
        <v>9452</v>
      </c>
      <c r="G52" s="82" t="s">
        <v>9441</v>
      </c>
      <c r="H52" s="461">
        <v>0.1</v>
      </c>
    </row>
    <row r="53" spans="1:8" x14ac:dyDescent="0.2">
      <c r="A53" s="81"/>
      <c r="B53" s="81" t="s">
        <v>304</v>
      </c>
      <c r="C53" s="51">
        <f>SUM(C44:C52)</f>
        <v>3090183.69</v>
      </c>
      <c r="D53" s="51">
        <f>SUM(D44:D52)</f>
        <v>3241662.01</v>
      </c>
      <c r="E53" s="51">
        <f>SUM(E44:E52)</f>
        <v>151478.32000000004</v>
      </c>
      <c r="F53" s="51"/>
      <c r="G53" s="51"/>
      <c r="H53" s="51"/>
    </row>
    <row r="56" spans="1:8" x14ac:dyDescent="0.2">
      <c r="A56" s="35" t="s">
        <v>303</v>
      </c>
      <c r="B56" s="35"/>
      <c r="C56" s="121"/>
      <c r="D56" s="121"/>
      <c r="E56" s="121"/>
      <c r="G56" s="89" t="s">
        <v>302</v>
      </c>
    </row>
    <row r="57" spans="1:8" x14ac:dyDescent="0.2">
      <c r="A57" s="108"/>
      <c r="B57" s="108"/>
      <c r="C57" s="33"/>
    </row>
    <row r="58" spans="1:8" ht="27.9" customHeight="1" x14ac:dyDescent="0.2">
      <c r="A58" s="30" t="s">
        <v>102</v>
      </c>
      <c r="B58" s="29" t="s">
        <v>101</v>
      </c>
      <c r="C58" s="120" t="s">
        <v>301</v>
      </c>
      <c r="D58" s="120" t="s">
        <v>300</v>
      </c>
      <c r="E58" s="120" t="s">
        <v>299</v>
      </c>
      <c r="F58" s="119" t="s">
        <v>298</v>
      </c>
      <c r="G58" s="119" t="s">
        <v>297</v>
      </c>
      <c r="H58" s="119" t="s">
        <v>296</v>
      </c>
    </row>
    <row r="59" spans="1:8" x14ac:dyDescent="0.2">
      <c r="A59" s="25"/>
      <c r="B59" s="1225" t="s">
        <v>13593</v>
      </c>
      <c r="C59" s="24"/>
      <c r="D59" s="83"/>
      <c r="E59" s="83"/>
      <c r="F59" s="82"/>
      <c r="G59" s="82"/>
      <c r="H59" s="82"/>
    </row>
    <row r="60" spans="1:8" x14ac:dyDescent="0.2">
      <c r="A60" s="81"/>
      <c r="B60" s="81" t="s">
        <v>295</v>
      </c>
      <c r="C60" s="51">
        <f>SUM(C59:C59)</f>
        <v>0</v>
      </c>
      <c r="D60" s="51">
        <f>SUM(D59:D59)</f>
        <v>0</v>
      </c>
      <c r="E60" s="51">
        <f>SUM(E59:E59)</f>
        <v>0</v>
      </c>
      <c r="F60" s="51"/>
      <c r="G60" s="51"/>
      <c r="H60" s="51"/>
    </row>
  </sheetData>
  <dataValidations count="8">
    <dataValidation allowBlank="1" showInputMessage="1" showErrorMessage="1" prompt="Criterio para la aplicación de depreciación: anual, mensual, trimestral, etc." sqref="F7 F14 F58 F36 F43 F29"/>
    <dataValidation allowBlank="1" showInputMessage="1" showErrorMessage="1" prompt="Diferencia entre el saldo final y el inicial presentados." sqref="E7 E14 E29 E36 E43 E58"/>
    <dataValidation allowBlank="1" showInputMessage="1" showErrorMessage="1" prompt="Corresponde al nombre o descripción de la cuenta de acuerdo al Plan de Cuentas emitido por el CONAC." sqref="B7 B14 B29 B36 B43 B58"/>
    <dataValidation allowBlank="1" showInputMessage="1" showErrorMessage="1" prompt="Indicar el método de depreciación." sqref="G29 G36 G43 G58"/>
    <dataValidation allowBlank="1" showInputMessage="1" showErrorMessage="1" prompt="Indicar la tasa de aplicación." sqref="H29 H36 H43 H58"/>
    <dataValidation allowBlank="1" showInputMessage="1" showErrorMessage="1" prompt="Corresponde al número de la cuenta de acuerdo al Plan de Cuentas emitido por el CONAC (DOF 23/12/2015)." sqref="A7 A14 A29 A36 A43 A58"/>
    <dataValidation allowBlank="1" showInputMessage="1" showErrorMessage="1" prompt="Saldo al 31 de diciembre del año anterior del ejercio que se presenta." sqref="C7 C14 C29 C36 C43 C58"/>
    <dataValidation allowBlank="1" showInputMessage="1" showErrorMessage="1" prompt="Importe final del periodo que corresponde la información financiera trimestral que se presenta." sqref="D7 D14 D29 D36 D43 D58"/>
  </dataValidations>
  <pageMargins left="0.7" right="0.7" top="0.75" bottom="0.75" header="0.3" footer="0.3"/>
  <pageSetup scale="44"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5">
    <tabColor theme="0" tint="-4.9989318521683403E-2"/>
    <pageSetUpPr fitToPage="1"/>
  </sheetPr>
  <dimension ref="A1:F37"/>
  <sheetViews>
    <sheetView topLeftCell="A22" zoomScaleNormal="100" zoomScaleSheetLayoutView="100" workbookViewId="0">
      <selection activeCell="B35" sqref="B35"/>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220" t="s">
        <v>396</v>
      </c>
    </row>
    <row r="6" spans="1:6" s="376"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ht="30.6" x14ac:dyDescent="0.2">
      <c r="A8" s="56" t="s">
        <v>9466</v>
      </c>
      <c r="B8" s="56" t="s">
        <v>9467</v>
      </c>
      <c r="C8" s="136">
        <v>810570.78</v>
      </c>
      <c r="D8" s="136">
        <v>810570.78</v>
      </c>
      <c r="E8" s="136">
        <f>+D8-C8</f>
        <v>0</v>
      </c>
      <c r="F8" s="82" t="s">
        <v>9468</v>
      </c>
    </row>
    <row r="9" spans="1:6" ht="30.6" x14ac:dyDescent="0.2">
      <c r="A9" s="56" t="s">
        <v>9469</v>
      </c>
      <c r="B9" s="56" t="s">
        <v>9470</v>
      </c>
      <c r="C9" s="136">
        <v>31152.959999999999</v>
      </c>
      <c r="D9" s="136">
        <v>31152.959999999999</v>
      </c>
      <c r="E9" s="136">
        <f t="shared" ref="E9:E17" si="0">+D9-C9</f>
        <v>0</v>
      </c>
      <c r="F9" s="82" t="s">
        <v>9468</v>
      </c>
    </row>
    <row r="10" spans="1:6" ht="30.6" x14ac:dyDescent="0.2">
      <c r="A10" s="56" t="s">
        <v>9471</v>
      </c>
      <c r="B10" s="56" t="s">
        <v>9472</v>
      </c>
      <c r="C10" s="136">
        <v>54995</v>
      </c>
      <c r="D10" s="136">
        <v>54995</v>
      </c>
      <c r="E10" s="136">
        <f t="shared" si="0"/>
        <v>0</v>
      </c>
      <c r="F10" s="82" t="s">
        <v>9468</v>
      </c>
    </row>
    <row r="11" spans="1:6" ht="30.6" x14ac:dyDescent="0.2">
      <c r="A11" s="56" t="s">
        <v>9473</v>
      </c>
      <c r="B11" s="56" t="s">
        <v>9474</v>
      </c>
      <c r="C11" s="859">
        <v>5800</v>
      </c>
      <c r="D11" s="136">
        <v>5800</v>
      </c>
      <c r="E11" s="136">
        <f t="shared" si="0"/>
        <v>0</v>
      </c>
      <c r="F11" s="82" t="s">
        <v>9468</v>
      </c>
    </row>
    <row r="12" spans="1:6" ht="30.6" x14ac:dyDescent="0.2">
      <c r="A12" s="56" t="s">
        <v>9475</v>
      </c>
      <c r="B12" s="56" t="s">
        <v>9476</v>
      </c>
      <c r="C12" s="136">
        <v>7917</v>
      </c>
      <c r="D12" s="136">
        <v>7917</v>
      </c>
      <c r="E12" s="136">
        <f t="shared" si="0"/>
        <v>0</v>
      </c>
      <c r="F12" s="82" t="s">
        <v>9468</v>
      </c>
    </row>
    <row r="13" spans="1:6" ht="30.6" x14ac:dyDescent="0.2">
      <c r="A13" s="56" t="s">
        <v>9477</v>
      </c>
      <c r="B13" s="56" t="s">
        <v>9478</v>
      </c>
      <c r="C13" s="136">
        <v>828376.73</v>
      </c>
      <c r="D13" s="136">
        <v>828376.73</v>
      </c>
      <c r="E13" s="136">
        <f t="shared" si="0"/>
        <v>0</v>
      </c>
      <c r="F13" s="82" t="s">
        <v>9468</v>
      </c>
    </row>
    <row r="14" spans="1:6" ht="30.6" x14ac:dyDescent="0.2">
      <c r="A14" s="56" t="s">
        <v>9479</v>
      </c>
      <c r="B14" s="56" t="s">
        <v>9480</v>
      </c>
      <c r="C14" s="136">
        <v>289222.13</v>
      </c>
      <c r="D14" s="136">
        <v>289222.13</v>
      </c>
      <c r="E14" s="136">
        <f t="shared" si="0"/>
        <v>0</v>
      </c>
      <c r="F14" s="82" t="s">
        <v>9468</v>
      </c>
    </row>
    <row r="15" spans="1:6" ht="30.6" x14ac:dyDescent="0.2">
      <c r="A15" s="56" t="s">
        <v>9481</v>
      </c>
      <c r="B15" s="56" t="s">
        <v>9482</v>
      </c>
      <c r="C15" s="136">
        <v>49325.36</v>
      </c>
      <c r="D15" s="136">
        <v>49325.36</v>
      </c>
      <c r="E15" s="136">
        <f t="shared" si="0"/>
        <v>0</v>
      </c>
      <c r="F15" s="82" t="s">
        <v>9468</v>
      </c>
    </row>
    <row r="16" spans="1:6" ht="30.6" x14ac:dyDescent="0.2">
      <c r="A16" s="56" t="s">
        <v>9483</v>
      </c>
      <c r="B16" s="56" t="s">
        <v>9484</v>
      </c>
      <c r="C16" s="136">
        <v>0</v>
      </c>
      <c r="D16" s="136">
        <v>212814.62</v>
      </c>
      <c r="E16" s="136">
        <f t="shared" si="0"/>
        <v>212814.62</v>
      </c>
      <c r="F16" s="82" t="s">
        <v>9468</v>
      </c>
    </row>
    <row r="17" spans="1:6" ht="30.6" x14ac:dyDescent="0.2">
      <c r="A17" s="56" t="s">
        <v>9485</v>
      </c>
      <c r="B17" s="56" t="s">
        <v>8888</v>
      </c>
      <c r="C17" s="136">
        <v>313817.55</v>
      </c>
      <c r="D17" s="136">
        <v>326519.55</v>
      </c>
      <c r="E17" s="136">
        <f t="shared" si="0"/>
        <v>12702</v>
      </c>
      <c r="F17" s="82" t="s">
        <v>9468</v>
      </c>
    </row>
    <row r="18" spans="1:6" x14ac:dyDescent="0.2">
      <c r="A18" s="81"/>
      <c r="B18" s="81" t="s">
        <v>398</v>
      </c>
      <c r="C18" s="51">
        <f>SUM(C8:C17)</f>
        <v>2391177.5100000002</v>
      </c>
      <c r="D18" s="51">
        <f>SUM(D8:D17)</f>
        <v>2616694.13</v>
      </c>
      <c r="E18" s="51">
        <f>SUM(E8:E17)</f>
        <v>225516.62</v>
      </c>
      <c r="F18" s="81"/>
    </row>
    <row r="19" spans="1:6" x14ac:dyDescent="0.2">
      <c r="A19" s="37"/>
      <c r="B19" s="37"/>
      <c r="C19" s="36"/>
      <c r="D19" s="36"/>
      <c r="E19" s="36"/>
      <c r="F19" s="37"/>
    </row>
    <row r="20" spans="1:6" x14ac:dyDescent="0.2">
      <c r="A20" s="37"/>
      <c r="B20" s="37"/>
      <c r="C20" s="36"/>
      <c r="D20" s="36"/>
      <c r="E20" s="36"/>
      <c r="F20" s="37"/>
    </row>
    <row r="21" spans="1:6" ht="11.25" customHeight="1" x14ac:dyDescent="0.2">
      <c r="A21" s="142" t="s">
        <v>397</v>
      </c>
      <c r="B21" s="141"/>
      <c r="C21" s="140"/>
      <c r="D21" s="140"/>
      <c r="E21" s="140"/>
      <c r="F21" s="220" t="s">
        <v>396</v>
      </c>
    </row>
    <row r="22" spans="1:6" x14ac:dyDescent="0.2">
      <c r="A22" s="359"/>
      <c r="B22" s="359"/>
      <c r="C22" s="115"/>
      <c r="D22" s="115"/>
      <c r="E22" s="115"/>
    </row>
    <row r="23" spans="1:6" ht="15" customHeight="1" x14ac:dyDescent="0.2">
      <c r="A23" s="30" t="s">
        <v>102</v>
      </c>
      <c r="B23" s="29" t="s">
        <v>101</v>
      </c>
      <c r="C23" s="120" t="s">
        <v>301</v>
      </c>
      <c r="D23" s="120" t="s">
        <v>300</v>
      </c>
      <c r="E23" s="120" t="s">
        <v>299</v>
      </c>
      <c r="F23" s="119" t="s">
        <v>298</v>
      </c>
    </row>
    <row r="24" spans="1:6" ht="30.6" x14ac:dyDescent="0.2">
      <c r="A24" s="25" t="s">
        <v>9486</v>
      </c>
      <c r="B24" s="56" t="s">
        <v>9487</v>
      </c>
      <c r="C24" s="24">
        <v>1134633.74</v>
      </c>
      <c r="D24" s="24">
        <v>1437606.2</v>
      </c>
      <c r="E24" s="24">
        <f>+D24-C24</f>
        <v>302972.45999999996</v>
      </c>
      <c r="F24" s="82" t="s">
        <v>9488</v>
      </c>
    </row>
    <row r="25" spans="1:6" ht="30.6" x14ac:dyDescent="0.2">
      <c r="A25" s="25" t="s">
        <v>9489</v>
      </c>
      <c r="B25" s="56" t="s">
        <v>8888</v>
      </c>
      <c r="C25" s="24">
        <v>310730.99</v>
      </c>
      <c r="D25" s="24">
        <v>322285.55</v>
      </c>
      <c r="E25" s="24">
        <f>+D25-C25</f>
        <v>11554.559999999998</v>
      </c>
      <c r="F25" s="82" t="s">
        <v>9468</v>
      </c>
    </row>
    <row r="26" spans="1:6" x14ac:dyDescent="0.2">
      <c r="A26" s="81"/>
      <c r="B26" s="81" t="s">
        <v>391</v>
      </c>
      <c r="C26" s="51">
        <f>SUM(C24:C25)</f>
        <v>1445364.73</v>
      </c>
      <c r="D26" s="51">
        <f>SUM(D24:D25)</f>
        <v>1759891.75</v>
      </c>
      <c r="E26" s="51">
        <f>SUM(E24:E25)</f>
        <v>314527.01999999996</v>
      </c>
      <c r="F26" s="81"/>
    </row>
    <row r="27" spans="1:6" x14ac:dyDescent="0.2">
      <c r="A27" s="37"/>
      <c r="B27" s="37"/>
      <c r="C27" s="36"/>
      <c r="D27" s="36"/>
      <c r="E27" s="36"/>
      <c r="F27" s="37"/>
    </row>
    <row r="28" spans="1:6" x14ac:dyDescent="0.2">
      <c r="A28" s="37"/>
      <c r="B28" s="37"/>
      <c r="C28" s="36"/>
      <c r="D28" s="36"/>
      <c r="E28" s="36"/>
      <c r="F28" s="37"/>
    </row>
    <row r="29" spans="1:6" ht="11.25" customHeight="1" x14ac:dyDescent="0.2">
      <c r="A29" s="139" t="s">
        <v>390</v>
      </c>
      <c r="B29" s="138"/>
      <c r="C29" s="137"/>
      <c r="D29" s="137"/>
      <c r="E29" s="121"/>
      <c r="F29" s="89" t="s">
        <v>389</v>
      </c>
    </row>
    <row r="30" spans="1:6" x14ac:dyDescent="0.2">
      <c r="A30" s="108"/>
      <c r="B30" s="108"/>
      <c r="C30" s="33"/>
    </row>
    <row r="31" spans="1:6" ht="15" customHeight="1" x14ac:dyDescent="0.2">
      <c r="A31" s="30" t="s">
        <v>102</v>
      </c>
      <c r="B31" s="29" t="s">
        <v>101</v>
      </c>
      <c r="C31" s="120" t="s">
        <v>301</v>
      </c>
      <c r="D31" s="120" t="s">
        <v>300</v>
      </c>
      <c r="E31" s="120" t="s">
        <v>299</v>
      </c>
      <c r="F31" s="119" t="s">
        <v>298</v>
      </c>
    </row>
    <row r="32" spans="1:6" x14ac:dyDescent="0.2">
      <c r="A32" s="56" t="s">
        <v>9490</v>
      </c>
      <c r="B32" s="56" t="s">
        <v>9491</v>
      </c>
      <c r="C32" s="24">
        <v>4230</v>
      </c>
      <c r="D32" s="136">
        <v>4230</v>
      </c>
      <c r="E32" s="136">
        <f>+D32-C32</f>
        <v>0</v>
      </c>
      <c r="F32" s="135" t="s">
        <v>9492</v>
      </c>
    </row>
    <row r="33" spans="1:6" x14ac:dyDescent="0.2">
      <c r="A33" s="56" t="s">
        <v>9493</v>
      </c>
      <c r="B33" s="56" t="s">
        <v>9494</v>
      </c>
      <c r="C33" s="24">
        <v>541741.26</v>
      </c>
      <c r="D33" s="136">
        <v>541741.26</v>
      </c>
      <c r="E33" s="136">
        <f t="shared" ref="E33:E35" si="1">+D33-C33</f>
        <v>0</v>
      </c>
      <c r="F33" s="135" t="s">
        <v>9492</v>
      </c>
    </row>
    <row r="34" spans="1:6" x14ac:dyDescent="0.2">
      <c r="A34" s="56" t="s">
        <v>9495</v>
      </c>
      <c r="B34" s="56" t="s">
        <v>9496</v>
      </c>
      <c r="C34" s="24">
        <v>738272.1</v>
      </c>
      <c r="D34" s="136">
        <v>772337.34</v>
      </c>
      <c r="E34" s="136">
        <f t="shared" si="1"/>
        <v>34065.239999999991</v>
      </c>
      <c r="F34" s="135" t="s">
        <v>9492</v>
      </c>
    </row>
    <row r="35" spans="1:6" x14ac:dyDescent="0.2">
      <c r="A35" s="56" t="s">
        <v>9497</v>
      </c>
      <c r="B35" s="56" t="s">
        <v>9498</v>
      </c>
      <c r="C35" s="24">
        <v>46454.95</v>
      </c>
      <c r="D35" s="136">
        <v>46454.95</v>
      </c>
      <c r="E35" s="136">
        <f t="shared" si="1"/>
        <v>0</v>
      </c>
      <c r="F35" s="135" t="s">
        <v>9492</v>
      </c>
    </row>
    <row r="36" spans="1:6" x14ac:dyDescent="0.2">
      <c r="A36" s="134"/>
      <c r="B36" s="134" t="s">
        <v>388</v>
      </c>
      <c r="C36" s="133">
        <f>SUM(C32:C35)</f>
        <v>1330698.3099999998</v>
      </c>
      <c r="D36" s="133">
        <f>SUM(D32:D35)</f>
        <v>1364763.55</v>
      </c>
      <c r="E36" s="133">
        <f>SUM(E32:E35)</f>
        <v>34065.239999999991</v>
      </c>
      <c r="F36" s="133"/>
    </row>
    <row r="37" spans="1:6" x14ac:dyDescent="0.2">
      <c r="A37" s="132"/>
      <c r="B37" s="130"/>
      <c r="C37" s="131"/>
      <c r="D37" s="131"/>
      <c r="E37" s="131"/>
      <c r="F37" s="130"/>
    </row>
  </sheetData>
  <dataValidations count="7">
    <dataValidation allowBlank="1" showInputMessage="1" showErrorMessage="1" prompt="Corresponde al número de la cuenta de acuerdo al Plan de Cuentas emitido por el CONAC (DOF 22/11/2010)." sqref="A24"/>
    <dataValidation allowBlank="1" showInputMessage="1" showErrorMessage="1" prompt="Corresponde al nombre o descripción de la cuenta de acuerdo al Plan de Cuentas emitido por el CONAC." sqref="B7 B31 B23:B24"/>
    <dataValidation allowBlank="1" showInputMessage="1" showErrorMessage="1" prompt="Diferencia entre el saldo final y el inicial presentados." sqref="E7 E31 E23"/>
    <dataValidation allowBlank="1" showInputMessage="1" showErrorMessage="1" prompt="Indicar el medio como se está amortizando el intangible, por tiempo, por uso." sqref="F7 F31 F23"/>
    <dataValidation allowBlank="1" showInputMessage="1" showErrorMessage="1" prompt="Corresponde al número de la cuenta de acuerdo al Plan de Cuentas emitido por el CONAC (DOF 23/12/2015)." sqref="A7 A23 A31"/>
    <dataValidation allowBlank="1" showInputMessage="1" showErrorMessage="1" prompt="Saldo al 31 de diciembre del año anterior del ejercio que se presenta." sqref="C7 C23 C31"/>
    <dataValidation allowBlank="1" showInputMessage="1" showErrorMessage="1" prompt="Importe final del periodo que corresponde la información financiera trimestral que se presenta." sqref="D7 D23 D31"/>
  </dataValidations>
  <pageMargins left="0.70866141732283472" right="0.70866141732283472" top="0.74803149606299213" bottom="0.74803149606299213" header="0.31496062992125984" footer="0.31496062992125984"/>
  <pageSetup scale="63"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6">
    <tabColor theme="0" tint="-4.9989318521683403E-2"/>
    <pageSetUpPr fitToPage="1"/>
  </sheetPr>
  <dimension ref="A1:Q9"/>
  <sheetViews>
    <sheetView zoomScaleNormal="100" zoomScaleSheetLayoutView="100" workbookViewId="0">
      <selection activeCell="C10" sqref="C10"/>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row r="9" spans="1:17" ht="15.6" x14ac:dyDescent="0.3">
      <c r="C9" s="860"/>
    </row>
  </sheetData>
  <mergeCells count="2">
    <mergeCell ref="J6:Q6"/>
    <mergeCell ref="A8:H8"/>
  </mergeCells>
  <pageMargins left="0.7" right="0.7" top="0.75" bottom="0.75" header="0.3" footer="0.3"/>
  <pageSetup scale="84" fitToHeight="0" orientation="portrait" r:id="rId1"/>
  <colBreaks count="1" manualBreakCount="1">
    <brk id="8" max="1048575" man="1"/>
  </colBreaks>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7">
    <tabColor theme="0" tint="-4.9989318521683403E-2"/>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84" orientation="portrait" r:id="rId1"/>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8">
    <tabColor theme="0" tint="-4.9989318521683403E-2"/>
    <pageSetUpPr fitToPage="1"/>
  </sheetPr>
  <dimension ref="A1:H62"/>
  <sheetViews>
    <sheetView topLeftCell="A21" zoomScaleNormal="100" zoomScaleSheetLayoutView="100" workbookViewId="0">
      <selection activeCell="B61" sqref="B61"/>
    </sheetView>
  </sheetViews>
  <sheetFormatPr baseColWidth="10" defaultColWidth="13.6640625" defaultRowHeight="10.199999999999999" x14ac:dyDescent="0.2"/>
  <cols>
    <col min="1" max="1" width="20.6640625" style="1" customWidth="1"/>
    <col min="2" max="2" width="50.6640625" style="1" customWidth="1"/>
    <col min="3" max="7" width="17.6640625" style="31" customWidth="1"/>
    <col min="8" max="8" width="17.6640625" style="1" customWidth="1"/>
    <col min="9" max="16384" width="13.6640625" style="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32"/>
      <c r="C5" s="161"/>
      <c r="D5" s="161"/>
      <c r="E5" s="161"/>
      <c r="F5" s="161"/>
      <c r="G5" s="161"/>
      <c r="H5" s="160" t="s">
        <v>411</v>
      </c>
    </row>
    <row r="6" spans="1:8" x14ac:dyDescent="0.2">
      <c r="A6" s="114"/>
    </row>
    <row r="7" spans="1:8" ht="15" customHeight="1" x14ac:dyDescent="0.2">
      <c r="A7" s="30" t="s">
        <v>102</v>
      </c>
      <c r="B7" s="29" t="s">
        <v>101</v>
      </c>
      <c r="C7" s="27" t="s">
        <v>100</v>
      </c>
      <c r="D7" s="86" t="s">
        <v>231</v>
      </c>
      <c r="E7" s="86" t="s">
        <v>230</v>
      </c>
      <c r="F7" s="86" t="s">
        <v>229</v>
      </c>
      <c r="G7" s="85" t="s">
        <v>228</v>
      </c>
      <c r="H7" s="29" t="s">
        <v>227</v>
      </c>
    </row>
    <row r="8" spans="1:8" ht="20.399999999999999" x14ac:dyDescent="0.2">
      <c r="A8" s="25" t="s">
        <v>9499</v>
      </c>
      <c r="B8" s="25" t="s">
        <v>5494</v>
      </c>
      <c r="C8" s="24">
        <v>75717.429999999993</v>
      </c>
      <c r="D8" s="24">
        <v>75717.429999999993</v>
      </c>
      <c r="E8" s="24"/>
      <c r="F8" s="24"/>
      <c r="G8" s="24"/>
      <c r="H8" s="159" t="s">
        <v>9500</v>
      </c>
    </row>
    <row r="9" spans="1:8" ht="20.399999999999999" x14ac:dyDescent="0.2">
      <c r="A9" s="25" t="s">
        <v>9501</v>
      </c>
      <c r="B9" s="25" t="s">
        <v>5492</v>
      </c>
      <c r="C9" s="24">
        <v>79500.81</v>
      </c>
      <c r="D9" s="24">
        <v>79500.81</v>
      </c>
      <c r="E9" s="24"/>
      <c r="F9" s="24"/>
      <c r="G9" s="24"/>
      <c r="H9" s="159" t="s">
        <v>9502</v>
      </c>
    </row>
    <row r="10" spans="1:8" ht="20.399999999999999" x14ac:dyDescent="0.2">
      <c r="A10" s="25" t="s">
        <v>9503</v>
      </c>
      <c r="B10" s="25" t="s">
        <v>9504</v>
      </c>
      <c r="C10" s="24">
        <v>99144.17</v>
      </c>
      <c r="D10" s="24">
        <v>99144.17</v>
      </c>
      <c r="E10" s="24"/>
      <c r="F10" s="24"/>
      <c r="G10" s="24"/>
      <c r="H10" s="159" t="s">
        <v>9502</v>
      </c>
    </row>
    <row r="11" spans="1:8" ht="20.399999999999999" x14ac:dyDescent="0.2">
      <c r="A11" s="25" t="s">
        <v>9505</v>
      </c>
      <c r="B11" s="25" t="s">
        <v>9506</v>
      </c>
      <c r="C11" s="24">
        <v>184268.76</v>
      </c>
      <c r="D11" s="24">
        <v>184268.76</v>
      </c>
      <c r="E11" s="24"/>
      <c r="F11" s="24"/>
      <c r="G11" s="24"/>
      <c r="H11" s="159" t="s">
        <v>9500</v>
      </c>
    </row>
    <row r="12" spans="1:8" ht="20.399999999999999" x14ac:dyDescent="0.2">
      <c r="A12" s="25" t="s">
        <v>9507</v>
      </c>
      <c r="B12" s="25" t="s">
        <v>9508</v>
      </c>
      <c r="C12" s="24">
        <v>8557.7000000000007</v>
      </c>
      <c r="D12" s="24">
        <v>8557.7000000000007</v>
      </c>
      <c r="E12" s="24"/>
      <c r="F12" s="24"/>
      <c r="G12" s="24"/>
      <c r="H12" s="159" t="s">
        <v>9500</v>
      </c>
    </row>
    <row r="13" spans="1:8" ht="20.399999999999999" x14ac:dyDescent="0.2">
      <c r="A13" s="25" t="s">
        <v>9509</v>
      </c>
      <c r="B13" s="25" t="s">
        <v>9510</v>
      </c>
      <c r="C13" s="24">
        <v>8873.67</v>
      </c>
      <c r="D13" s="24">
        <v>8873.67</v>
      </c>
      <c r="E13" s="24"/>
      <c r="F13" s="24"/>
      <c r="G13" s="24"/>
      <c r="H13" s="159" t="s">
        <v>9502</v>
      </c>
    </row>
    <row r="14" spans="1:8" ht="20.399999999999999" x14ac:dyDescent="0.2">
      <c r="A14" s="25" t="s">
        <v>9511</v>
      </c>
      <c r="B14" s="25" t="s">
        <v>9512</v>
      </c>
      <c r="C14" s="24">
        <v>9261.65</v>
      </c>
      <c r="D14" s="24">
        <v>9261.65</v>
      </c>
      <c r="E14" s="24"/>
      <c r="F14" s="24"/>
      <c r="G14" s="24"/>
      <c r="H14" s="159" t="s">
        <v>9502</v>
      </c>
    </row>
    <row r="15" spans="1:8" ht="20.399999999999999" x14ac:dyDescent="0.2">
      <c r="A15" s="25" t="s">
        <v>9513</v>
      </c>
      <c r="B15" s="25" t="s">
        <v>9514</v>
      </c>
      <c r="C15" s="24">
        <v>0.01</v>
      </c>
      <c r="D15" s="24">
        <v>0.01</v>
      </c>
      <c r="E15" s="24"/>
      <c r="F15" s="24"/>
      <c r="G15" s="24"/>
      <c r="H15" s="159" t="s">
        <v>9502</v>
      </c>
    </row>
    <row r="16" spans="1:8" ht="20.399999999999999" x14ac:dyDescent="0.2">
      <c r="A16" s="25" t="s">
        <v>9515</v>
      </c>
      <c r="B16" s="25" t="s">
        <v>9516</v>
      </c>
      <c r="C16" s="24">
        <v>11939.2</v>
      </c>
      <c r="D16" s="24">
        <v>11939.2</v>
      </c>
      <c r="E16" s="24"/>
      <c r="F16" s="24"/>
      <c r="G16" s="24"/>
      <c r="H16" s="159" t="s">
        <v>9502</v>
      </c>
    </row>
    <row r="17" spans="1:8" ht="20.399999999999999" x14ac:dyDescent="0.2">
      <c r="A17" s="25" t="s">
        <v>9517</v>
      </c>
      <c r="B17" s="25" t="s">
        <v>9518</v>
      </c>
      <c r="C17" s="24">
        <v>66.17</v>
      </c>
      <c r="D17" s="24">
        <v>66.17</v>
      </c>
      <c r="E17" s="24"/>
      <c r="F17" s="24"/>
      <c r="G17" s="24"/>
      <c r="H17" s="159" t="s">
        <v>9502</v>
      </c>
    </row>
    <row r="18" spans="1:8" ht="20.399999999999999" x14ac:dyDescent="0.2">
      <c r="A18" s="25" t="s">
        <v>9519</v>
      </c>
      <c r="B18" s="25" t="s">
        <v>9520</v>
      </c>
      <c r="C18" s="24">
        <v>8233.2099999999991</v>
      </c>
      <c r="D18" s="24">
        <v>8233.2099999999991</v>
      </c>
      <c r="E18" s="24"/>
      <c r="F18" s="24"/>
      <c r="G18" s="24"/>
      <c r="H18" s="159" t="s">
        <v>9502</v>
      </c>
    </row>
    <row r="19" spans="1:8" ht="20.399999999999999" x14ac:dyDescent="0.2">
      <c r="A19" s="25" t="s">
        <v>9521</v>
      </c>
      <c r="B19" s="25" t="s">
        <v>9522</v>
      </c>
      <c r="C19" s="24">
        <v>17578.150000000001</v>
      </c>
      <c r="D19" s="24">
        <v>17578.150000000001</v>
      </c>
      <c r="E19" s="24"/>
      <c r="F19" s="24"/>
      <c r="G19" s="24"/>
      <c r="H19" s="159" t="s">
        <v>9502</v>
      </c>
    </row>
    <row r="20" spans="1:8" ht="20.399999999999999" x14ac:dyDescent="0.2">
      <c r="A20" s="25" t="s">
        <v>9523</v>
      </c>
      <c r="B20" s="25" t="s">
        <v>9524</v>
      </c>
      <c r="C20" s="24">
        <v>7744.29</v>
      </c>
      <c r="D20" s="24">
        <v>7744.29</v>
      </c>
      <c r="E20" s="24"/>
      <c r="F20" s="24"/>
      <c r="G20" s="24"/>
      <c r="H20" s="159" t="s">
        <v>9502</v>
      </c>
    </row>
    <row r="21" spans="1:8" ht="20.399999999999999" x14ac:dyDescent="0.2">
      <c r="A21" s="25" t="s">
        <v>9525</v>
      </c>
      <c r="B21" s="25" t="s">
        <v>9526</v>
      </c>
      <c r="C21" s="24">
        <v>5991.65</v>
      </c>
      <c r="D21" s="24">
        <v>5991.65</v>
      </c>
      <c r="E21" s="24"/>
      <c r="F21" s="24"/>
      <c r="G21" s="24"/>
      <c r="H21" s="159" t="s">
        <v>9502</v>
      </c>
    </row>
    <row r="22" spans="1:8" ht="20.399999999999999" x14ac:dyDescent="0.2">
      <c r="A22" s="25" t="s">
        <v>9527</v>
      </c>
      <c r="B22" s="25" t="s">
        <v>9528</v>
      </c>
      <c r="C22" s="24">
        <v>37153.230000000003</v>
      </c>
      <c r="D22" s="24">
        <v>37153.230000000003</v>
      </c>
      <c r="E22" s="24"/>
      <c r="F22" s="24"/>
      <c r="G22" s="24"/>
      <c r="H22" s="159" t="s">
        <v>9500</v>
      </c>
    </row>
    <row r="23" spans="1:8" ht="20.399999999999999" x14ac:dyDescent="0.2">
      <c r="A23" s="25" t="s">
        <v>7578</v>
      </c>
      <c r="B23" s="25" t="s">
        <v>9529</v>
      </c>
      <c r="C23" s="24">
        <v>3716.11</v>
      </c>
      <c r="D23" s="24">
        <v>3716.11</v>
      </c>
      <c r="E23" s="24"/>
      <c r="F23" s="24"/>
      <c r="G23" s="24"/>
      <c r="H23" s="159" t="s">
        <v>9500</v>
      </c>
    </row>
    <row r="24" spans="1:8" ht="20.399999999999999" x14ac:dyDescent="0.2">
      <c r="A24" s="25" t="s">
        <v>9530</v>
      </c>
      <c r="B24" s="25" t="s">
        <v>9531</v>
      </c>
      <c r="C24" s="24">
        <v>37214</v>
      </c>
      <c r="D24" s="24">
        <v>37214</v>
      </c>
      <c r="E24" s="24"/>
      <c r="F24" s="24"/>
      <c r="G24" s="24"/>
      <c r="H24" s="159" t="s">
        <v>9500</v>
      </c>
    </row>
    <row r="25" spans="1:8" hidden="1" x14ac:dyDescent="0.2">
      <c r="A25" s="25"/>
      <c r="B25" s="25"/>
      <c r="C25" s="24"/>
      <c r="D25" s="24"/>
      <c r="E25" s="24"/>
      <c r="F25" s="24"/>
      <c r="G25" s="24"/>
      <c r="H25" s="159"/>
    </row>
    <row r="26" spans="1:8" hidden="1" x14ac:dyDescent="0.2">
      <c r="A26" s="25"/>
      <c r="B26" s="25"/>
      <c r="C26" s="24"/>
      <c r="D26" s="24"/>
      <c r="E26" s="24"/>
      <c r="F26" s="24"/>
      <c r="G26" s="24"/>
      <c r="H26" s="159"/>
    </row>
    <row r="27" spans="1:8" hidden="1" x14ac:dyDescent="0.2">
      <c r="A27" s="25"/>
      <c r="B27" s="25"/>
      <c r="C27" s="24"/>
      <c r="D27" s="24"/>
      <c r="E27" s="24"/>
      <c r="F27" s="24"/>
      <c r="G27" s="24"/>
      <c r="H27" s="159"/>
    </row>
    <row r="28" spans="1:8" hidden="1" x14ac:dyDescent="0.2">
      <c r="A28" s="25"/>
      <c r="B28" s="25"/>
      <c r="C28" s="24"/>
      <c r="D28" s="24"/>
      <c r="E28" s="24"/>
      <c r="F28" s="24"/>
      <c r="G28" s="24"/>
      <c r="H28" s="159"/>
    </row>
    <row r="29" spans="1:8" hidden="1" x14ac:dyDescent="0.2">
      <c r="A29" s="25"/>
      <c r="B29" s="25"/>
      <c r="C29" s="24"/>
      <c r="D29" s="24"/>
      <c r="E29" s="24"/>
      <c r="F29" s="24"/>
      <c r="G29" s="24"/>
      <c r="H29" s="159"/>
    </row>
    <row r="30" spans="1:8" hidden="1" x14ac:dyDescent="0.2">
      <c r="A30" s="25"/>
      <c r="B30" s="25"/>
      <c r="C30" s="24"/>
      <c r="D30" s="24"/>
      <c r="E30" s="24"/>
      <c r="F30" s="24"/>
      <c r="G30" s="24"/>
      <c r="H30" s="159"/>
    </row>
    <row r="31" spans="1:8" hidden="1" x14ac:dyDescent="0.2">
      <c r="A31" s="25"/>
      <c r="B31" s="25"/>
      <c r="C31" s="24"/>
      <c r="D31" s="24"/>
      <c r="E31" s="24"/>
      <c r="F31" s="24"/>
      <c r="G31" s="24"/>
      <c r="H31" s="159"/>
    </row>
    <row r="32" spans="1:8" hidden="1" x14ac:dyDescent="0.2">
      <c r="A32" s="25"/>
      <c r="B32" s="25"/>
      <c r="C32" s="24"/>
      <c r="D32" s="24"/>
      <c r="E32" s="24"/>
      <c r="F32" s="24"/>
      <c r="G32" s="24"/>
      <c r="H32" s="159"/>
    </row>
    <row r="33" spans="1:8" hidden="1" x14ac:dyDescent="0.2">
      <c r="A33" s="25"/>
      <c r="B33" s="25"/>
      <c r="C33" s="24"/>
      <c r="D33" s="24"/>
      <c r="E33" s="24"/>
      <c r="F33" s="24"/>
      <c r="G33" s="24"/>
      <c r="H33" s="159"/>
    </row>
    <row r="34" spans="1:8" hidden="1" x14ac:dyDescent="0.2">
      <c r="A34" s="25"/>
      <c r="B34" s="25"/>
      <c r="C34" s="24"/>
      <c r="D34" s="24"/>
      <c r="E34" s="24"/>
      <c r="F34" s="24"/>
      <c r="G34" s="24"/>
      <c r="H34" s="159"/>
    </row>
    <row r="35" spans="1:8" hidden="1" x14ac:dyDescent="0.2">
      <c r="A35" s="25"/>
      <c r="B35" s="25"/>
      <c r="C35" s="24"/>
      <c r="D35" s="24"/>
      <c r="E35" s="24"/>
      <c r="F35" s="24"/>
      <c r="G35" s="24"/>
      <c r="H35" s="159"/>
    </row>
    <row r="36" spans="1:8" hidden="1" x14ac:dyDescent="0.2">
      <c r="A36" s="25"/>
      <c r="B36" s="25"/>
      <c r="C36" s="24"/>
      <c r="D36" s="24"/>
      <c r="E36" s="24"/>
      <c r="F36" s="24"/>
      <c r="G36" s="24"/>
      <c r="H36" s="159"/>
    </row>
    <row r="37" spans="1:8" hidden="1" x14ac:dyDescent="0.2">
      <c r="A37" s="25"/>
      <c r="B37" s="25"/>
      <c r="C37" s="24"/>
      <c r="D37" s="24"/>
      <c r="E37" s="24"/>
      <c r="F37" s="24"/>
      <c r="G37" s="24"/>
      <c r="H37" s="159"/>
    </row>
    <row r="38" spans="1:8" hidden="1" x14ac:dyDescent="0.2">
      <c r="A38" s="25"/>
      <c r="B38" s="25"/>
      <c r="C38" s="24"/>
      <c r="D38" s="24"/>
      <c r="E38" s="24"/>
      <c r="F38" s="24"/>
      <c r="G38" s="24"/>
      <c r="H38" s="159"/>
    </row>
    <row r="39" spans="1:8" hidden="1" x14ac:dyDescent="0.2">
      <c r="A39" s="25"/>
      <c r="B39" s="25"/>
      <c r="C39" s="24"/>
      <c r="D39" s="24"/>
      <c r="E39" s="24"/>
      <c r="F39" s="24"/>
      <c r="G39" s="24"/>
      <c r="H39" s="159"/>
    </row>
    <row r="40" spans="1:8" hidden="1" x14ac:dyDescent="0.2">
      <c r="A40" s="25"/>
      <c r="B40" s="25"/>
      <c r="C40" s="24"/>
      <c r="D40" s="24"/>
      <c r="E40" s="24"/>
      <c r="F40" s="24"/>
      <c r="G40" s="24"/>
      <c r="H40" s="159"/>
    </row>
    <row r="41" spans="1:8" hidden="1" x14ac:dyDescent="0.2">
      <c r="A41" s="25"/>
      <c r="B41" s="25"/>
      <c r="C41" s="24"/>
      <c r="D41" s="24"/>
      <c r="E41" s="24"/>
      <c r="F41" s="24"/>
      <c r="G41" s="24"/>
      <c r="H41" s="159"/>
    </row>
    <row r="42" spans="1:8" hidden="1" x14ac:dyDescent="0.2">
      <c r="A42" s="25"/>
      <c r="B42" s="25"/>
      <c r="C42" s="24"/>
      <c r="D42" s="24"/>
      <c r="E42" s="24"/>
      <c r="F42" s="24"/>
      <c r="G42" s="24"/>
      <c r="H42" s="159"/>
    </row>
    <row r="43" spans="1:8" hidden="1" x14ac:dyDescent="0.2">
      <c r="A43" s="25"/>
      <c r="B43" s="25"/>
      <c r="C43" s="24"/>
      <c r="D43" s="24"/>
      <c r="E43" s="24"/>
      <c r="F43" s="24"/>
      <c r="G43" s="24"/>
      <c r="H43" s="159"/>
    </row>
    <row r="44" spans="1:8" hidden="1" x14ac:dyDescent="0.2">
      <c r="A44" s="25"/>
      <c r="B44" s="25"/>
      <c r="C44" s="24"/>
      <c r="D44" s="24"/>
      <c r="E44" s="24"/>
      <c r="F44" s="24"/>
      <c r="G44" s="24"/>
      <c r="H44" s="159"/>
    </row>
    <row r="45" spans="1:8" hidden="1" x14ac:dyDescent="0.2">
      <c r="A45" s="25"/>
      <c r="B45" s="25"/>
      <c r="C45" s="24"/>
      <c r="D45" s="24"/>
      <c r="E45" s="24"/>
      <c r="F45" s="24"/>
      <c r="G45" s="24"/>
      <c r="H45" s="159"/>
    </row>
    <row r="46" spans="1:8" hidden="1" x14ac:dyDescent="0.2">
      <c r="A46" s="25"/>
      <c r="B46" s="25"/>
      <c r="C46" s="24"/>
      <c r="D46" s="24"/>
      <c r="E46" s="24"/>
      <c r="F46" s="24"/>
      <c r="G46" s="24"/>
      <c r="H46" s="159"/>
    </row>
    <row r="47" spans="1:8" hidden="1" x14ac:dyDescent="0.2">
      <c r="A47" s="25"/>
      <c r="B47" s="25"/>
      <c r="C47" s="24"/>
      <c r="D47" s="24"/>
      <c r="E47" s="24"/>
      <c r="F47" s="24"/>
      <c r="G47" s="24"/>
      <c r="H47" s="159"/>
    </row>
    <row r="48" spans="1:8" hidden="1" x14ac:dyDescent="0.2">
      <c r="A48" s="25"/>
      <c r="B48" s="25"/>
      <c r="C48" s="24"/>
      <c r="D48" s="24"/>
      <c r="E48" s="24"/>
      <c r="F48" s="24"/>
      <c r="G48" s="24"/>
      <c r="H48" s="159"/>
    </row>
    <row r="49" spans="1:8" hidden="1" x14ac:dyDescent="0.2">
      <c r="A49" s="25"/>
      <c r="B49" s="25"/>
      <c r="C49" s="24"/>
      <c r="D49" s="24"/>
      <c r="E49" s="24"/>
      <c r="F49" s="24"/>
      <c r="G49" s="24"/>
      <c r="H49" s="159"/>
    </row>
    <row r="50" spans="1:8" hidden="1" x14ac:dyDescent="0.2">
      <c r="A50" s="25"/>
      <c r="B50" s="25"/>
      <c r="C50" s="24"/>
      <c r="D50" s="24"/>
      <c r="E50" s="24"/>
      <c r="F50" s="24"/>
      <c r="G50" s="24"/>
      <c r="H50" s="159"/>
    </row>
    <row r="51" spans="1:8" hidden="1" x14ac:dyDescent="0.2">
      <c r="A51" s="25"/>
      <c r="B51" s="25"/>
      <c r="C51" s="24"/>
      <c r="D51" s="24"/>
      <c r="E51" s="24"/>
      <c r="F51" s="24"/>
      <c r="G51" s="24"/>
      <c r="H51" s="159"/>
    </row>
    <row r="52" spans="1:8" hidden="1" x14ac:dyDescent="0.2">
      <c r="A52" s="25"/>
      <c r="B52" s="25"/>
      <c r="C52" s="24"/>
      <c r="D52" s="24"/>
      <c r="E52" s="24"/>
      <c r="F52" s="24"/>
      <c r="G52" s="24"/>
      <c r="H52" s="159"/>
    </row>
    <row r="53" spans="1:8" hidden="1" x14ac:dyDescent="0.2">
      <c r="A53" s="25"/>
      <c r="B53" s="25"/>
      <c r="C53" s="24"/>
      <c r="D53" s="24"/>
      <c r="E53" s="24"/>
      <c r="F53" s="24"/>
      <c r="G53" s="24"/>
      <c r="H53" s="159"/>
    </row>
    <row r="54" spans="1:8" hidden="1" x14ac:dyDescent="0.2">
      <c r="A54" s="25"/>
      <c r="B54" s="25"/>
      <c r="C54" s="24"/>
      <c r="D54" s="24"/>
      <c r="E54" s="24"/>
      <c r="F54" s="24"/>
      <c r="G54" s="24"/>
      <c r="H54" s="159"/>
    </row>
    <row r="55" spans="1:8" x14ac:dyDescent="0.2">
      <c r="A55" s="158"/>
      <c r="B55" s="158" t="s">
        <v>413</v>
      </c>
      <c r="C55" s="157">
        <f>SUM(C8:C54)</f>
        <v>594960.21000000008</v>
      </c>
      <c r="D55" s="157">
        <f>SUM(D8:D54)</f>
        <v>594960.21000000008</v>
      </c>
      <c r="E55" s="157">
        <f>SUM(E8:E54)</f>
        <v>0</v>
      </c>
      <c r="F55" s="157">
        <f>SUM(F8:F54)</f>
        <v>0</v>
      </c>
      <c r="G55" s="157">
        <f>SUM(G8:G54)</f>
        <v>0</v>
      </c>
      <c r="H55" s="157"/>
    </row>
    <row r="58" spans="1:8" x14ac:dyDescent="0.2">
      <c r="A58" s="35" t="s">
        <v>412</v>
      </c>
      <c r="B58" s="32"/>
      <c r="C58" s="161"/>
      <c r="D58" s="161"/>
      <c r="E58" s="161"/>
      <c r="F58" s="161"/>
      <c r="G58" s="161"/>
      <c r="H58" s="160" t="s">
        <v>411</v>
      </c>
    </row>
    <row r="59" spans="1:8" x14ac:dyDescent="0.2">
      <c r="A59" s="114"/>
    </row>
    <row r="60" spans="1:8" ht="15" customHeight="1" x14ac:dyDescent="0.2">
      <c r="A60" s="30" t="s">
        <v>102</v>
      </c>
      <c r="B60" s="29" t="s">
        <v>101</v>
      </c>
      <c r="C60" s="27" t="s">
        <v>100</v>
      </c>
      <c r="D60" s="86" t="s">
        <v>231</v>
      </c>
      <c r="E60" s="86" t="s">
        <v>230</v>
      </c>
      <c r="F60" s="86" t="s">
        <v>229</v>
      </c>
      <c r="G60" s="85" t="s">
        <v>228</v>
      </c>
      <c r="H60" s="29" t="s">
        <v>227</v>
      </c>
    </row>
    <row r="61" spans="1:8" x14ac:dyDescent="0.2">
      <c r="A61" s="25"/>
      <c r="B61" s="1225" t="s">
        <v>13593</v>
      </c>
      <c r="C61" s="24"/>
      <c r="D61" s="24"/>
      <c r="E61" s="24"/>
      <c r="F61" s="24"/>
      <c r="G61" s="24"/>
      <c r="H61" s="159"/>
    </row>
    <row r="62" spans="1:8" x14ac:dyDescent="0.2">
      <c r="A62" s="158"/>
      <c r="B62" s="158" t="s">
        <v>410</v>
      </c>
      <c r="C62" s="157">
        <f>SUM(C61:C61)</f>
        <v>0</v>
      </c>
      <c r="D62" s="157">
        <f>SUM(D61:D61)</f>
        <v>0</v>
      </c>
      <c r="E62" s="157">
        <f>SUM(E61:E61)</f>
        <v>0</v>
      </c>
      <c r="F62" s="157">
        <f>SUM(F61:F61)</f>
        <v>0</v>
      </c>
      <c r="G62" s="157">
        <f>SUM(G61:G61)</f>
        <v>0</v>
      </c>
      <c r="H62" s="157"/>
    </row>
  </sheetData>
  <dataValidations count="8">
    <dataValidation allowBlank="1" showInputMessage="1" showErrorMessage="1" prompt="Corresponde al nombre o descripción de la cuenta de acuerdo al Plan de Cuentas emitido por el CONAC." sqref="B7 B60"/>
    <dataValidation allowBlank="1" showInputMessage="1" showErrorMessage="1" prompt="Importe de la cuentas por cobrar con fecha de vencimiento de 1 a 90 días." sqref="D7 D60"/>
    <dataValidation allowBlank="1" showInputMessage="1" showErrorMessage="1" prompt="Importe de la cuentas por cobrar con fecha de vencimiento de 91 a 180 días." sqref="E7 E60"/>
    <dataValidation allowBlank="1" showInputMessage="1" showErrorMessage="1" prompt="Importe de la cuentas por cobrar con fecha de vencimiento de 181 a 365 días." sqref="F7 F60"/>
    <dataValidation allowBlank="1" showInputMessage="1" showErrorMessage="1" prompt="Importe de la cuentas por cobrar con vencimiento mayor a 365 días." sqref="G7 G60"/>
    <dataValidation allowBlank="1" showInputMessage="1" showErrorMessage="1" prompt="Informar sobre la factibilidad de pago." sqref="H7 H60"/>
    <dataValidation allowBlank="1" showInputMessage="1" showErrorMessage="1" prompt="Corresponde al número de la cuenta de acuerdo al Plan de Cuentas emitido por el CONAC (DOF 23/12/2015)." sqref="A7 A60"/>
    <dataValidation allowBlank="1" showInputMessage="1" showErrorMessage="1" prompt="Saldo final de la Información Financiera Trimestral que se presenta (trimestral: 1er, 2do, 3ro. o 4to.)." sqref="C7 C60"/>
  </dataValidations>
  <pageMargins left="0.7" right="0.7" top="0.75" bottom="0.75" header="0.3" footer="0.3"/>
  <pageSetup scale="50" fitToHeight="0" orientation="portrait" horizontalDpi="300" verticalDpi="300"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9">
    <tabColor theme="0" tint="-4.9989318521683403E-2"/>
  </sheetPr>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0">
    <tabColor theme="0" tint="-4.9989318521683403E-2"/>
    <pageSetUpPr fitToPage="1"/>
  </sheetPr>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2" fitToHeight="0"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1">
    <tabColor theme="0" tint="-4.9989318521683403E-2"/>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9532</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1" orientation="landscape" horizontalDpi="300" verticalDpi="300" r:id="rId1"/>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2">
    <tabColor theme="0" tint="-4.9989318521683403E-2"/>
  </sheetPr>
  <dimension ref="A1:D35"/>
  <sheetViews>
    <sheetView zoomScaleNormal="100" zoomScaleSheetLayoutView="100" workbookViewId="0">
      <selection activeCell="B19" sqref="B19"/>
    </sheetView>
  </sheetViews>
  <sheetFormatPr baseColWidth="10" defaultColWidth="12.44140625" defaultRowHeight="10.199999999999999" x14ac:dyDescent="0.2"/>
  <cols>
    <col min="1" max="1" width="19.6640625" style="375" customWidth="1"/>
    <col min="2" max="2" width="50.6640625" style="375" customWidth="1"/>
    <col min="3" max="4" width="17.6640625" style="47" customWidth="1"/>
    <col min="5" max="16384" width="12.44140625" style="375"/>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220" t="s">
        <v>708</v>
      </c>
    </row>
    <row r="6" spans="1:4" ht="11.25" customHeight="1" x14ac:dyDescent="0.2">
      <c r="A6" s="149"/>
      <c r="B6" s="149"/>
      <c r="C6" s="150"/>
      <c r="D6" s="227"/>
    </row>
    <row r="7" spans="1:4" ht="15" customHeight="1" x14ac:dyDescent="0.2">
      <c r="A7" s="30" t="s">
        <v>102</v>
      </c>
      <c r="B7" s="29" t="s">
        <v>101</v>
      </c>
      <c r="C7" s="27" t="s">
        <v>100</v>
      </c>
      <c r="D7" s="27" t="s">
        <v>227</v>
      </c>
    </row>
    <row r="8" spans="1:4" ht="20.399999999999999" x14ac:dyDescent="0.2">
      <c r="A8" s="44" t="s">
        <v>9533</v>
      </c>
      <c r="B8" s="44" t="s">
        <v>9534</v>
      </c>
      <c r="C8" s="42">
        <v>43300</v>
      </c>
      <c r="D8" s="24" t="s">
        <v>9535</v>
      </c>
    </row>
    <row r="9" spans="1:4" s="376" customFormat="1" x14ac:dyDescent="0.2">
      <c r="A9" s="63"/>
      <c r="B9" s="63" t="s">
        <v>598</v>
      </c>
      <c r="C9" s="39">
        <f>SUM(C8:C8)</f>
        <v>43300</v>
      </c>
      <c r="D9" s="51"/>
    </row>
    <row r="10" spans="1:4" s="376" customFormat="1" x14ac:dyDescent="0.2">
      <c r="A10" s="126"/>
      <c r="B10" s="126"/>
      <c r="C10" s="18"/>
      <c r="D10" s="18"/>
    </row>
    <row r="11" spans="1:4" s="376" customFormat="1" x14ac:dyDescent="0.2">
      <c r="A11" s="126"/>
      <c r="B11" s="126"/>
      <c r="C11" s="18"/>
      <c r="D11" s="18"/>
    </row>
    <row r="12" spans="1:4" x14ac:dyDescent="0.2">
      <c r="A12" s="37"/>
      <c r="B12" s="37"/>
      <c r="C12" s="224"/>
      <c r="D12" s="224"/>
    </row>
    <row r="13" spans="1:4" ht="21.75" customHeight="1" x14ac:dyDescent="0.2">
      <c r="A13" s="143" t="s">
        <v>597</v>
      </c>
      <c r="B13" s="143"/>
      <c r="C13" s="228"/>
      <c r="D13" s="220" t="s">
        <v>596</v>
      </c>
    </row>
    <row r="14" spans="1:4" x14ac:dyDescent="0.2">
      <c r="A14" s="149"/>
      <c r="B14" s="149"/>
      <c r="C14" s="150"/>
      <c r="D14" s="227"/>
    </row>
    <row r="15" spans="1:4" ht="15" customHeight="1" x14ac:dyDescent="0.2">
      <c r="A15" s="30" t="s">
        <v>102</v>
      </c>
      <c r="B15" s="29" t="s">
        <v>101</v>
      </c>
      <c r="C15" s="27" t="s">
        <v>100</v>
      </c>
      <c r="D15" s="27" t="s">
        <v>227</v>
      </c>
    </row>
    <row r="16" spans="1:4" ht="20.399999999999999" x14ac:dyDescent="0.2">
      <c r="A16" s="44" t="s">
        <v>9536</v>
      </c>
      <c r="B16" s="44" t="s">
        <v>9537</v>
      </c>
      <c r="C16" s="42">
        <v>21800761.920000002</v>
      </c>
      <c r="D16" s="24" t="s">
        <v>9538</v>
      </c>
    </row>
    <row r="17" spans="1:4" ht="30.6" x14ac:dyDescent="0.2">
      <c r="A17" s="44" t="s">
        <v>9539</v>
      </c>
      <c r="B17" s="44" t="s">
        <v>9540</v>
      </c>
      <c r="C17" s="42">
        <v>6428609.1799999997</v>
      </c>
      <c r="D17" s="24" t="s">
        <v>9541</v>
      </c>
    </row>
    <row r="18" spans="1:4" x14ac:dyDescent="0.2">
      <c r="A18" s="63"/>
      <c r="B18" s="63" t="s">
        <v>569</v>
      </c>
      <c r="C18" s="39">
        <f>SUM(C16:C17)</f>
        <v>28229371.100000001</v>
      </c>
      <c r="D18" s="51"/>
    </row>
    <row r="19" spans="1:4" x14ac:dyDescent="0.2">
      <c r="A19" s="37"/>
      <c r="B19" s="37"/>
      <c r="C19" s="224"/>
      <c r="D19" s="224"/>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35" spans="1:4" x14ac:dyDescent="0.2">
      <c r="A35" s="37"/>
      <c r="B35" s="37"/>
      <c r="C35" s="224"/>
      <c r="D35" s="224"/>
    </row>
  </sheetData>
  <dataValidations count="4">
    <dataValidation allowBlank="1" showInputMessage="1" showErrorMessage="1" prompt="Características cualitativas significativas que les impacten financieramente." sqref="D7 D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s>
  <pageMargins left="0.70866141732283472" right="0.70866141732283472" top="0.98425196850393704" bottom="0.98425196850393704" header="0.31496062992125984" footer="0.31496062992125984"/>
  <pageSetup scale="78" orientation="portrait"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3">
    <tabColor theme="0" tint="-4.9989318521683403E-2"/>
    <pageSetUpPr fitToPage="1"/>
  </sheetPr>
  <dimension ref="A1:E9"/>
  <sheetViews>
    <sheetView zoomScaleNormal="100" zoomScaleSheetLayoutView="100" workbookViewId="0">
      <selection activeCell="B9" sqref="A9:XFD13"/>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5" width="17.6640625" style="375" customWidth="1"/>
    <col min="6" max="6" width="11.44140625" style="375" customWidth="1"/>
    <col min="7" max="16384" width="11.44140625" style="375"/>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220"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9542</v>
      </c>
      <c r="B8" s="234" t="s">
        <v>9543</v>
      </c>
      <c r="C8" s="233">
        <v>548225.49</v>
      </c>
      <c r="D8" s="232" t="s">
        <v>6583</v>
      </c>
      <c r="E8" s="232" t="s">
        <v>9544</v>
      </c>
    </row>
    <row r="9" spans="1:5" x14ac:dyDescent="0.2">
      <c r="A9" s="231"/>
      <c r="B9" s="63" t="s">
        <v>710</v>
      </c>
      <c r="C9" s="21">
        <f>SUM(C8:C8)</f>
        <v>548225.49</v>
      </c>
      <c r="D9" s="230"/>
      <c r="E9"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orientation="portrait" r:id="rId1"/>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4">
    <tabColor theme="0" tint="-4.9989318521683403E-2"/>
    <pageSetUpPr fitToPage="1"/>
  </sheetPr>
  <dimension ref="A1:H79"/>
  <sheetViews>
    <sheetView topLeftCell="A49" zoomScaleNormal="100" zoomScaleSheetLayoutView="100" workbookViewId="0">
      <selection activeCell="B78" sqref="B7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ht="20.399999999999999" x14ac:dyDescent="0.2">
      <c r="A8" s="44" t="s">
        <v>1010</v>
      </c>
      <c r="B8" s="44" t="s">
        <v>9545</v>
      </c>
      <c r="C8" s="64">
        <v>8654514.5500000007</v>
      </c>
      <c r="D8" s="246">
        <f t="shared" ref="D8:D71" si="0">+C8/$C$78</f>
        <v>0.30513359421567171</v>
      </c>
      <c r="E8" s="245" t="s">
        <v>9546</v>
      </c>
    </row>
    <row r="9" spans="1:8" x14ac:dyDescent="0.2">
      <c r="A9" s="44" t="s">
        <v>1007</v>
      </c>
      <c r="B9" s="44" t="s">
        <v>9547</v>
      </c>
      <c r="C9" s="64">
        <v>9604.7999999999993</v>
      </c>
      <c r="D9" s="246">
        <f t="shared" si="0"/>
        <v>3.3863795927440934E-4</v>
      </c>
      <c r="E9" s="245"/>
    </row>
    <row r="10" spans="1:8" x14ac:dyDescent="0.2">
      <c r="A10" s="44" t="s">
        <v>1005</v>
      </c>
      <c r="B10" s="44" t="s">
        <v>9548</v>
      </c>
      <c r="C10" s="64">
        <v>286894.01</v>
      </c>
      <c r="D10" s="246">
        <f t="shared" si="0"/>
        <v>1.0115067682247625E-2</v>
      </c>
      <c r="E10" s="245"/>
    </row>
    <row r="11" spans="1:8" x14ac:dyDescent="0.2">
      <c r="A11" s="44" t="s">
        <v>1001</v>
      </c>
      <c r="B11" s="44" t="s">
        <v>5496</v>
      </c>
      <c r="C11" s="64">
        <v>1226228.8500000001</v>
      </c>
      <c r="D11" s="246">
        <f t="shared" si="0"/>
        <v>4.3233345344765729E-2</v>
      </c>
      <c r="E11" s="245"/>
    </row>
    <row r="12" spans="1:8" x14ac:dyDescent="0.2">
      <c r="A12" s="44" t="s">
        <v>999</v>
      </c>
      <c r="B12" s="44" t="s">
        <v>5494</v>
      </c>
      <c r="C12" s="64">
        <v>763918.98</v>
      </c>
      <c r="D12" s="246">
        <f t="shared" si="0"/>
        <v>2.6933612822566667E-2</v>
      </c>
      <c r="E12" s="245"/>
    </row>
    <row r="13" spans="1:8" x14ac:dyDescent="0.2">
      <c r="A13" s="44" t="s">
        <v>997</v>
      </c>
      <c r="B13" s="44" t="s">
        <v>5492</v>
      </c>
      <c r="C13" s="64">
        <v>481074.94</v>
      </c>
      <c r="D13" s="246">
        <f t="shared" si="0"/>
        <v>1.6961335575926509E-2</v>
      </c>
      <c r="E13" s="245"/>
    </row>
    <row r="14" spans="1:8" x14ac:dyDescent="0.2">
      <c r="A14" s="44" t="s">
        <v>995</v>
      </c>
      <c r="B14" s="44" t="s">
        <v>9549</v>
      </c>
      <c r="C14" s="64">
        <v>492684.54</v>
      </c>
      <c r="D14" s="246">
        <f t="shared" si="0"/>
        <v>1.7370657087253362E-2</v>
      </c>
      <c r="E14" s="245"/>
    </row>
    <row r="15" spans="1:8" x14ac:dyDescent="0.2">
      <c r="A15" s="44" t="s">
        <v>993</v>
      </c>
      <c r="B15" s="44" t="s">
        <v>9550</v>
      </c>
      <c r="C15" s="64">
        <v>65934.759999999995</v>
      </c>
      <c r="D15" s="246">
        <f t="shared" si="0"/>
        <v>2.3246723067266318E-3</v>
      </c>
      <c r="E15" s="245"/>
    </row>
    <row r="16" spans="1:8" x14ac:dyDescent="0.2">
      <c r="A16" s="44" t="s">
        <v>989</v>
      </c>
      <c r="B16" s="44" t="s">
        <v>5488</v>
      </c>
      <c r="C16" s="64">
        <v>46033.08</v>
      </c>
      <c r="D16" s="246">
        <f t="shared" si="0"/>
        <v>1.6229956136843691E-3</v>
      </c>
      <c r="E16" s="245"/>
    </row>
    <row r="17" spans="1:5" x14ac:dyDescent="0.2">
      <c r="A17" s="44" t="s">
        <v>985</v>
      </c>
      <c r="B17" s="44" t="s">
        <v>9551</v>
      </c>
      <c r="C17" s="64">
        <v>418887.64</v>
      </c>
      <c r="D17" s="246">
        <f t="shared" si="0"/>
        <v>1.4768788061685143E-2</v>
      </c>
      <c r="E17" s="245"/>
    </row>
    <row r="18" spans="1:5" x14ac:dyDescent="0.2">
      <c r="A18" s="44" t="s">
        <v>9552</v>
      </c>
      <c r="B18" s="44" t="s">
        <v>9553</v>
      </c>
      <c r="C18" s="64">
        <v>6540</v>
      </c>
      <c r="D18" s="246">
        <f t="shared" si="0"/>
        <v>2.3058181884626824E-4</v>
      </c>
      <c r="E18" s="245"/>
    </row>
    <row r="19" spans="1:5" x14ac:dyDescent="0.2">
      <c r="A19" s="44" t="s">
        <v>983</v>
      </c>
      <c r="B19" s="44" t="s">
        <v>9554</v>
      </c>
      <c r="C19" s="64">
        <v>89643.58</v>
      </c>
      <c r="D19" s="246">
        <f t="shared" si="0"/>
        <v>3.1605779394940298E-3</v>
      </c>
      <c r="E19" s="245"/>
    </row>
    <row r="20" spans="1:5" x14ac:dyDescent="0.2">
      <c r="A20" s="44" t="s">
        <v>981</v>
      </c>
      <c r="B20" s="44" t="s">
        <v>5484</v>
      </c>
      <c r="C20" s="64">
        <v>120497.46</v>
      </c>
      <c r="D20" s="246">
        <f t="shared" si="0"/>
        <v>4.248398087638449E-3</v>
      </c>
      <c r="E20" s="245"/>
    </row>
    <row r="21" spans="1:5" x14ac:dyDescent="0.2">
      <c r="A21" s="44" t="s">
        <v>9555</v>
      </c>
      <c r="B21" s="44" t="s">
        <v>5482</v>
      </c>
      <c r="C21" s="64">
        <v>864773.79</v>
      </c>
      <c r="D21" s="246">
        <f t="shared" si="0"/>
        <v>3.0489466879018476E-2</v>
      </c>
      <c r="E21" s="245"/>
    </row>
    <row r="22" spans="1:5" x14ac:dyDescent="0.2">
      <c r="A22" s="44" t="s">
        <v>9556</v>
      </c>
      <c r="B22" s="44" t="s">
        <v>5480</v>
      </c>
      <c r="C22" s="64">
        <v>864773.79</v>
      </c>
      <c r="D22" s="246">
        <f t="shared" si="0"/>
        <v>3.0489466879018476E-2</v>
      </c>
      <c r="E22" s="245"/>
    </row>
    <row r="23" spans="1:5" x14ac:dyDescent="0.2">
      <c r="A23" s="44" t="s">
        <v>7823</v>
      </c>
      <c r="B23" s="44" t="s">
        <v>6961</v>
      </c>
      <c r="C23" s="64">
        <v>45561</v>
      </c>
      <c r="D23" s="246">
        <f t="shared" si="0"/>
        <v>1.6063514141368238E-3</v>
      </c>
      <c r="E23" s="245"/>
    </row>
    <row r="24" spans="1:5" x14ac:dyDescent="0.2">
      <c r="A24" s="44" t="s">
        <v>9557</v>
      </c>
      <c r="B24" s="44" t="s">
        <v>6963</v>
      </c>
      <c r="C24" s="64">
        <v>36179.25</v>
      </c>
      <c r="D24" s="246">
        <f t="shared" si="0"/>
        <v>1.2755775641427906E-3</v>
      </c>
      <c r="E24" s="245"/>
    </row>
    <row r="25" spans="1:5" x14ac:dyDescent="0.2">
      <c r="A25" s="44" t="s">
        <v>965</v>
      </c>
      <c r="B25" s="44" t="s">
        <v>9558</v>
      </c>
      <c r="C25" s="64">
        <v>132104.54999999999</v>
      </c>
      <c r="D25" s="246">
        <f t="shared" si="0"/>
        <v>4.6576311034966025E-3</v>
      </c>
      <c r="E25" s="245"/>
    </row>
    <row r="26" spans="1:5" x14ac:dyDescent="0.2">
      <c r="A26" s="44" t="s">
        <v>963</v>
      </c>
      <c r="B26" s="44" t="s">
        <v>6965</v>
      </c>
      <c r="C26" s="64">
        <v>5684</v>
      </c>
      <c r="D26" s="246">
        <f t="shared" si="0"/>
        <v>2.0040169087495239E-4</v>
      </c>
      <c r="E26" s="245"/>
    </row>
    <row r="27" spans="1:5" x14ac:dyDescent="0.2">
      <c r="A27" s="44" t="s">
        <v>961</v>
      </c>
      <c r="B27" s="44" t="s">
        <v>5472</v>
      </c>
      <c r="C27" s="64">
        <v>21686.44</v>
      </c>
      <c r="D27" s="246">
        <f t="shared" si="0"/>
        <v>7.646022598624565E-4</v>
      </c>
      <c r="E27" s="245"/>
    </row>
    <row r="28" spans="1:5" x14ac:dyDescent="0.2">
      <c r="A28" s="44" t="s">
        <v>957</v>
      </c>
      <c r="B28" s="44" t="s">
        <v>5468</v>
      </c>
      <c r="C28" s="64">
        <v>50432.21</v>
      </c>
      <c r="D28" s="246">
        <f t="shared" si="0"/>
        <v>1.7780964388741526E-3</v>
      </c>
      <c r="E28" s="245"/>
    </row>
    <row r="29" spans="1:5" x14ac:dyDescent="0.2">
      <c r="A29" s="44" t="s">
        <v>953</v>
      </c>
      <c r="B29" s="44" t="s">
        <v>6971</v>
      </c>
      <c r="C29" s="64">
        <v>3273</v>
      </c>
      <c r="D29" s="246">
        <f t="shared" si="0"/>
        <v>1.153966808996691E-4</v>
      </c>
      <c r="E29" s="245"/>
    </row>
    <row r="30" spans="1:5" x14ac:dyDescent="0.2">
      <c r="A30" s="44" t="s">
        <v>937</v>
      </c>
      <c r="B30" s="44" t="s">
        <v>6981</v>
      </c>
      <c r="C30" s="64">
        <v>4598.25</v>
      </c>
      <c r="D30" s="246">
        <f t="shared" si="0"/>
        <v>1.6212123065899891E-4</v>
      </c>
      <c r="E30" s="245"/>
    </row>
    <row r="31" spans="1:5" x14ac:dyDescent="0.2">
      <c r="A31" s="44" t="s">
        <v>7829</v>
      </c>
      <c r="B31" s="44" t="s">
        <v>9559</v>
      </c>
      <c r="C31" s="64">
        <v>2264.63</v>
      </c>
      <c r="D31" s="246">
        <f t="shared" si="0"/>
        <v>7.9844419635141363E-5</v>
      </c>
      <c r="E31" s="245"/>
    </row>
    <row r="32" spans="1:5" x14ac:dyDescent="0.2">
      <c r="A32" s="44" t="s">
        <v>921</v>
      </c>
      <c r="B32" s="44" t="s">
        <v>9560</v>
      </c>
      <c r="C32" s="64">
        <v>1791.03</v>
      </c>
      <c r="D32" s="246">
        <f t="shared" si="0"/>
        <v>6.3146629206151653E-5</v>
      </c>
      <c r="E32" s="245"/>
    </row>
    <row r="33" spans="1:5" x14ac:dyDescent="0.2">
      <c r="A33" s="44" t="s">
        <v>917</v>
      </c>
      <c r="B33" s="44" t="s">
        <v>9561</v>
      </c>
      <c r="C33" s="64">
        <v>64458.71</v>
      </c>
      <c r="D33" s="246">
        <f t="shared" si="0"/>
        <v>2.2726309774134769E-3</v>
      </c>
      <c r="E33" s="245"/>
    </row>
    <row r="34" spans="1:5" x14ac:dyDescent="0.2">
      <c r="A34" s="44" t="s">
        <v>915</v>
      </c>
      <c r="B34" s="44" t="s">
        <v>9562</v>
      </c>
      <c r="C34" s="64">
        <v>14541.29</v>
      </c>
      <c r="D34" s="246">
        <f t="shared" si="0"/>
        <v>5.1268457134113945E-4</v>
      </c>
      <c r="E34" s="245"/>
    </row>
    <row r="35" spans="1:5" x14ac:dyDescent="0.2">
      <c r="A35" s="44" t="s">
        <v>907</v>
      </c>
      <c r="B35" s="44" t="s">
        <v>9212</v>
      </c>
      <c r="C35" s="64">
        <v>1023</v>
      </c>
      <c r="D35" s="246">
        <f t="shared" si="0"/>
        <v>3.6068073498430033E-5</v>
      </c>
      <c r="E35" s="245"/>
    </row>
    <row r="36" spans="1:5" x14ac:dyDescent="0.2">
      <c r="A36" s="44" t="s">
        <v>901</v>
      </c>
      <c r="B36" s="44" t="s">
        <v>9563</v>
      </c>
      <c r="C36" s="64">
        <v>37530.28</v>
      </c>
      <c r="D36" s="246">
        <f t="shared" si="0"/>
        <v>1.3232110434571443E-3</v>
      </c>
      <c r="E36" s="245"/>
    </row>
    <row r="37" spans="1:5" x14ac:dyDescent="0.2">
      <c r="A37" s="44" t="s">
        <v>9564</v>
      </c>
      <c r="B37" s="44" t="s">
        <v>9565</v>
      </c>
      <c r="C37" s="64">
        <v>5168.6000000000004</v>
      </c>
      <c r="D37" s="246">
        <f t="shared" si="0"/>
        <v>1.8223015120624191E-4</v>
      </c>
      <c r="E37" s="245"/>
    </row>
    <row r="38" spans="1:5" x14ac:dyDescent="0.2">
      <c r="A38" s="44" t="s">
        <v>893</v>
      </c>
      <c r="B38" s="44" t="s">
        <v>6999</v>
      </c>
      <c r="C38" s="64">
        <v>155543</v>
      </c>
      <c r="D38" s="246">
        <f t="shared" si="0"/>
        <v>5.4840042582270801E-3</v>
      </c>
      <c r="E38" s="245"/>
    </row>
    <row r="39" spans="1:5" x14ac:dyDescent="0.2">
      <c r="A39" s="44" t="s">
        <v>887</v>
      </c>
      <c r="B39" s="466" t="s">
        <v>9566</v>
      </c>
      <c r="C39" s="64">
        <v>67563</v>
      </c>
      <c r="D39" s="246">
        <f t="shared" si="0"/>
        <v>2.3820794230444069E-3</v>
      </c>
      <c r="E39" s="245"/>
    </row>
    <row r="40" spans="1:5" x14ac:dyDescent="0.2">
      <c r="A40" s="44" t="s">
        <v>885</v>
      </c>
      <c r="B40" s="44" t="s">
        <v>9567</v>
      </c>
      <c r="C40" s="64">
        <v>19439</v>
      </c>
      <c r="D40" s="246">
        <f t="shared" si="0"/>
        <v>6.8536391078786064E-4</v>
      </c>
      <c r="E40" s="245"/>
    </row>
    <row r="41" spans="1:5" ht="17.25" customHeight="1" x14ac:dyDescent="0.2">
      <c r="A41" s="44" t="s">
        <v>883</v>
      </c>
      <c r="B41" s="466" t="s">
        <v>9568</v>
      </c>
      <c r="C41" s="64">
        <v>80814.679999999993</v>
      </c>
      <c r="D41" s="246">
        <f t="shared" si="0"/>
        <v>2.8492960097674519E-3</v>
      </c>
      <c r="E41" s="245"/>
    </row>
    <row r="42" spans="1:5" x14ac:dyDescent="0.2">
      <c r="A42" s="44" t="s">
        <v>881</v>
      </c>
      <c r="B42" s="44" t="s">
        <v>9569</v>
      </c>
      <c r="C42" s="64">
        <v>792.95</v>
      </c>
      <c r="D42" s="246">
        <f t="shared" si="0"/>
        <v>2.7957164106138902E-5</v>
      </c>
      <c r="E42" s="245"/>
    </row>
    <row r="43" spans="1:5" ht="20.399999999999999" x14ac:dyDescent="0.2">
      <c r="A43" s="44" t="s">
        <v>877</v>
      </c>
      <c r="B43" s="44" t="s">
        <v>9570</v>
      </c>
      <c r="C43" s="64">
        <v>27320.5</v>
      </c>
      <c r="D43" s="246">
        <f t="shared" si="0"/>
        <v>9.6324320822468979E-4</v>
      </c>
      <c r="E43" s="245"/>
    </row>
    <row r="44" spans="1:5" x14ac:dyDescent="0.2">
      <c r="A44" s="44" t="s">
        <v>9571</v>
      </c>
      <c r="B44" s="44" t="s">
        <v>9572</v>
      </c>
      <c r="C44" s="64">
        <v>62640</v>
      </c>
      <c r="D44" s="246">
        <f t="shared" si="0"/>
        <v>2.2085084300504957E-3</v>
      </c>
      <c r="E44" s="245"/>
    </row>
    <row r="45" spans="1:5" ht="30.6" x14ac:dyDescent="0.2">
      <c r="A45" s="44" t="s">
        <v>7845</v>
      </c>
      <c r="B45" s="861" t="s">
        <v>9573</v>
      </c>
      <c r="C45" s="64">
        <v>10629796.6</v>
      </c>
      <c r="D45" s="246">
        <f t="shared" si="0"/>
        <v>0.37477642721618931</v>
      </c>
      <c r="E45" s="245" t="s">
        <v>9574</v>
      </c>
    </row>
    <row r="46" spans="1:5" x14ac:dyDescent="0.2">
      <c r="A46" s="44" t="s">
        <v>7847</v>
      </c>
      <c r="B46" s="44" t="s">
        <v>9575</v>
      </c>
      <c r="C46" s="64">
        <v>311044.36</v>
      </c>
      <c r="D46" s="246">
        <f t="shared" si="0"/>
        <v>1.0966540408359853E-2</v>
      </c>
      <c r="E46" s="245"/>
    </row>
    <row r="47" spans="1:5" x14ac:dyDescent="0.2">
      <c r="A47" s="44" t="s">
        <v>859</v>
      </c>
      <c r="B47" s="44" t="s">
        <v>9576</v>
      </c>
      <c r="C47" s="64">
        <v>91646</v>
      </c>
      <c r="D47" s="246">
        <f t="shared" si="0"/>
        <v>3.2311775795084252E-3</v>
      </c>
      <c r="E47" s="245"/>
    </row>
    <row r="48" spans="1:5" x14ac:dyDescent="0.2">
      <c r="A48" s="44" t="s">
        <v>857</v>
      </c>
      <c r="B48" s="44" t="s">
        <v>9577</v>
      </c>
      <c r="C48" s="64">
        <v>24387.040000000001</v>
      </c>
      <c r="D48" s="246">
        <f t="shared" si="0"/>
        <v>8.5981774303925038E-4</v>
      </c>
      <c r="E48" s="245"/>
    </row>
    <row r="49" spans="1:5" x14ac:dyDescent="0.2">
      <c r="A49" s="44" t="s">
        <v>853</v>
      </c>
      <c r="B49" s="44" t="s">
        <v>9578</v>
      </c>
      <c r="C49" s="64">
        <v>263623.92</v>
      </c>
      <c r="D49" s="246">
        <f t="shared" si="0"/>
        <v>9.2946304227802916E-3</v>
      </c>
      <c r="E49" s="245"/>
    </row>
    <row r="50" spans="1:5" x14ac:dyDescent="0.2">
      <c r="A50" s="44" t="s">
        <v>851</v>
      </c>
      <c r="B50" s="44" t="s">
        <v>5444</v>
      </c>
      <c r="C50" s="64">
        <v>5538.71</v>
      </c>
      <c r="D50" s="246">
        <f t="shared" si="0"/>
        <v>1.9527917826636307E-4</v>
      </c>
      <c r="E50" s="245"/>
    </row>
    <row r="51" spans="1:5" x14ac:dyDescent="0.2">
      <c r="A51" s="44" t="s">
        <v>849</v>
      </c>
      <c r="B51" s="44" t="s">
        <v>9579</v>
      </c>
      <c r="C51" s="64">
        <v>39841.51</v>
      </c>
      <c r="D51" s="246">
        <f t="shared" si="0"/>
        <v>1.4046984466944625E-3</v>
      </c>
      <c r="E51" s="245"/>
    </row>
    <row r="52" spans="1:5" x14ac:dyDescent="0.2">
      <c r="A52" s="44" t="s">
        <v>843</v>
      </c>
      <c r="B52" s="44" t="s">
        <v>7055</v>
      </c>
      <c r="C52" s="64">
        <v>44344.27</v>
      </c>
      <c r="D52" s="246">
        <f t="shared" si="0"/>
        <v>1.5634529712553527E-3</v>
      </c>
      <c r="E52" s="245"/>
    </row>
    <row r="53" spans="1:5" x14ac:dyDescent="0.2">
      <c r="A53" s="44" t="s">
        <v>841</v>
      </c>
      <c r="B53" s="44" t="s">
        <v>5438</v>
      </c>
      <c r="C53" s="64">
        <v>61566.239999999998</v>
      </c>
      <c r="D53" s="246">
        <f t="shared" si="0"/>
        <v>2.1706507031690938E-3</v>
      </c>
      <c r="E53" s="245"/>
    </row>
    <row r="54" spans="1:5" x14ac:dyDescent="0.2">
      <c r="A54" s="44" t="s">
        <v>839</v>
      </c>
      <c r="B54" s="44" t="s">
        <v>9580</v>
      </c>
      <c r="C54" s="64">
        <v>7793.93</v>
      </c>
      <c r="D54" s="246">
        <f t="shared" si="0"/>
        <v>2.7479182803677302E-4</v>
      </c>
      <c r="E54" s="245"/>
    </row>
    <row r="55" spans="1:5" x14ac:dyDescent="0.2">
      <c r="A55" s="44" t="s">
        <v>837</v>
      </c>
      <c r="B55" s="44" t="s">
        <v>9581</v>
      </c>
      <c r="C55" s="64">
        <v>67556.929999999993</v>
      </c>
      <c r="D55" s="246">
        <f t="shared" si="0"/>
        <v>2.3818654120902174E-3</v>
      </c>
      <c r="E55" s="245"/>
    </row>
    <row r="56" spans="1:5" x14ac:dyDescent="0.2">
      <c r="A56" s="44" t="s">
        <v>835</v>
      </c>
      <c r="B56" s="44" t="s">
        <v>9582</v>
      </c>
      <c r="C56" s="64">
        <v>101723.97</v>
      </c>
      <c r="D56" s="246">
        <f t="shared" si="0"/>
        <v>3.5864981686335208E-3</v>
      </c>
      <c r="E56" s="245"/>
    </row>
    <row r="57" spans="1:5" x14ac:dyDescent="0.2">
      <c r="A57" s="44" t="s">
        <v>831</v>
      </c>
      <c r="B57" s="44" t="s">
        <v>9583</v>
      </c>
      <c r="C57" s="64">
        <v>178676.62</v>
      </c>
      <c r="D57" s="246">
        <f t="shared" si="0"/>
        <v>6.2996299732268361E-3</v>
      </c>
      <c r="E57" s="245"/>
    </row>
    <row r="58" spans="1:5" x14ac:dyDescent="0.2">
      <c r="A58" s="44" t="s">
        <v>829</v>
      </c>
      <c r="B58" s="44" t="s">
        <v>9584</v>
      </c>
      <c r="C58" s="64">
        <v>83306.52</v>
      </c>
      <c r="D58" s="246">
        <f t="shared" si="0"/>
        <v>2.9371512084637652E-3</v>
      </c>
      <c r="E58" s="245"/>
    </row>
    <row r="59" spans="1:5" x14ac:dyDescent="0.2">
      <c r="A59" s="44" t="s">
        <v>827</v>
      </c>
      <c r="B59" s="44" t="s">
        <v>9585</v>
      </c>
      <c r="C59" s="64">
        <v>37704.639999999999</v>
      </c>
      <c r="D59" s="246">
        <f t="shared" si="0"/>
        <v>1.3293584816733578E-3</v>
      </c>
      <c r="E59" s="245"/>
    </row>
    <row r="60" spans="1:5" x14ac:dyDescent="0.2">
      <c r="A60" s="44" t="s">
        <v>823</v>
      </c>
      <c r="B60" s="44" t="s">
        <v>9586</v>
      </c>
      <c r="C60" s="64">
        <v>7825.99</v>
      </c>
      <c r="D60" s="246">
        <f t="shared" si="0"/>
        <v>2.7592217254934353E-4</v>
      </c>
      <c r="E60" s="245"/>
    </row>
    <row r="61" spans="1:5" x14ac:dyDescent="0.2">
      <c r="A61" s="44" t="s">
        <v>821</v>
      </c>
      <c r="B61" s="44" t="s">
        <v>9587</v>
      </c>
      <c r="C61" s="64">
        <v>18630.310000000001</v>
      </c>
      <c r="D61" s="246">
        <f t="shared" si="0"/>
        <v>6.5685179900150153E-4</v>
      </c>
      <c r="E61" s="245"/>
    </row>
    <row r="62" spans="1:5" x14ac:dyDescent="0.2">
      <c r="A62" s="44" t="s">
        <v>819</v>
      </c>
      <c r="B62" s="44" t="s">
        <v>9588</v>
      </c>
      <c r="C62" s="64">
        <v>11099.47</v>
      </c>
      <c r="D62" s="246">
        <f t="shared" si="0"/>
        <v>3.9133577688525825E-4</v>
      </c>
      <c r="E62" s="245"/>
    </row>
    <row r="63" spans="1:5" x14ac:dyDescent="0.2">
      <c r="A63" s="44" t="s">
        <v>7863</v>
      </c>
      <c r="B63" s="44" t="s">
        <v>7086</v>
      </c>
      <c r="C63" s="64">
        <v>10700</v>
      </c>
      <c r="D63" s="246">
        <f t="shared" si="0"/>
        <v>3.7725159964144804E-4</v>
      </c>
      <c r="E63" s="245"/>
    </row>
    <row r="64" spans="1:5" x14ac:dyDescent="0.2">
      <c r="A64" s="44" t="s">
        <v>7864</v>
      </c>
      <c r="B64" s="44" t="s">
        <v>9589</v>
      </c>
      <c r="C64" s="64">
        <v>241628.3</v>
      </c>
      <c r="D64" s="246">
        <f t="shared" si="0"/>
        <v>8.5191273545461403E-3</v>
      </c>
      <c r="E64" s="245"/>
    </row>
    <row r="65" spans="1:5" x14ac:dyDescent="0.2">
      <c r="A65" s="44" t="s">
        <v>791</v>
      </c>
      <c r="B65" s="44" t="s">
        <v>7867</v>
      </c>
      <c r="C65" s="64">
        <v>15433.06</v>
      </c>
      <c r="D65" s="246">
        <f t="shared" si="0"/>
        <v>5.4412584788434077E-4</v>
      </c>
      <c r="E65" s="245"/>
    </row>
    <row r="66" spans="1:5" x14ac:dyDescent="0.2">
      <c r="A66" s="44" t="s">
        <v>7868</v>
      </c>
      <c r="B66" s="44" t="s">
        <v>9590</v>
      </c>
      <c r="C66" s="64">
        <v>123075.1</v>
      </c>
      <c r="D66" s="246">
        <f t="shared" si="0"/>
        <v>4.3392783505636617E-3</v>
      </c>
      <c r="E66" s="245"/>
    </row>
    <row r="67" spans="1:5" x14ac:dyDescent="0.2">
      <c r="A67" s="44" t="s">
        <v>7870</v>
      </c>
      <c r="B67" s="44" t="s">
        <v>7093</v>
      </c>
      <c r="C67" s="64">
        <v>7339.05</v>
      </c>
      <c r="D67" s="246">
        <f t="shared" si="0"/>
        <v>2.5875405162136163E-4</v>
      </c>
      <c r="E67" s="245"/>
    </row>
    <row r="68" spans="1:5" x14ac:dyDescent="0.2">
      <c r="A68" s="44" t="s">
        <v>781</v>
      </c>
      <c r="B68" s="44" t="s">
        <v>9591</v>
      </c>
      <c r="C68" s="64">
        <v>207557</v>
      </c>
      <c r="D68" s="246">
        <f t="shared" si="0"/>
        <v>7.3178701183906573E-3</v>
      </c>
      <c r="E68" s="245"/>
    </row>
    <row r="69" spans="1:5" x14ac:dyDescent="0.2">
      <c r="A69" s="44" t="s">
        <v>9592</v>
      </c>
      <c r="B69" s="44" t="s">
        <v>6846</v>
      </c>
      <c r="C69" s="64">
        <v>38909.31</v>
      </c>
      <c r="D69" s="246">
        <f t="shared" si="0"/>
        <v>1.371831723219158E-3</v>
      </c>
      <c r="E69" s="245"/>
    </row>
    <row r="70" spans="1:5" x14ac:dyDescent="0.2">
      <c r="A70" s="44" t="s">
        <v>9593</v>
      </c>
      <c r="B70" s="44" t="s">
        <v>9594</v>
      </c>
      <c r="C70" s="64">
        <v>89198.46</v>
      </c>
      <c r="D70" s="246">
        <f t="shared" si="0"/>
        <v>3.1448842729489457E-3</v>
      </c>
      <c r="E70" s="245"/>
    </row>
    <row r="71" spans="1:5" x14ac:dyDescent="0.2">
      <c r="A71" s="44" t="s">
        <v>9595</v>
      </c>
      <c r="B71" s="44" t="s">
        <v>9596</v>
      </c>
      <c r="C71" s="64">
        <v>31330.78</v>
      </c>
      <c r="D71" s="246">
        <f t="shared" si="0"/>
        <v>1.1046342871975968E-3</v>
      </c>
      <c r="E71" s="245"/>
    </row>
    <row r="72" spans="1:5" x14ac:dyDescent="0.2">
      <c r="A72" s="44" t="s">
        <v>9597</v>
      </c>
      <c r="B72" s="44" t="s">
        <v>9445</v>
      </c>
      <c r="C72" s="64">
        <v>162.44999999999999</v>
      </c>
      <c r="D72" s="246">
        <f t="shared" ref="D72:D77" si="1">+C72/$C$78</f>
        <v>5.7275254543694605E-6</v>
      </c>
      <c r="E72" s="245"/>
    </row>
    <row r="73" spans="1:5" x14ac:dyDescent="0.2">
      <c r="A73" s="44" t="s">
        <v>9598</v>
      </c>
      <c r="B73" s="44" t="s">
        <v>6860</v>
      </c>
      <c r="C73" s="64">
        <v>52889.46</v>
      </c>
      <c r="D73" s="246">
        <f t="shared" si="1"/>
        <v>1.8647320924460168E-3</v>
      </c>
      <c r="E73" s="245"/>
    </row>
    <row r="74" spans="1:5" x14ac:dyDescent="0.2">
      <c r="A74" s="44" t="s">
        <v>9599</v>
      </c>
      <c r="B74" s="44" t="s">
        <v>9600</v>
      </c>
      <c r="C74" s="64">
        <v>11762.4</v>
      </c>
      <c r="D74" s="246">
        <f t="shared" si="1"/>
        <v>4.1470880519837088E-4</v>
      </c>
      <c r="E74" s="245"/>
    </row>
    <row r="75" spans="1:5" x14ac:dyDescent="0.2">
      <c r="A75" s="44" t="s">
        <v>9601</v>
      </c>
      <c r="B75" s="44" t="s">
        <v>9602</v>
      </c>
      <c r="C75" s="64">
        <v>302972.46000000002</v>
      </c>
      <c r="D75" s="246">
        <f t="shared" si="1"/>
        <v>1.0681948147878938E-2</v>
      </c>
      <c r="E75" s="245"/>
    </row>
    <row r="76" spans="1:5" x14ac:dyDescent="0.2">
      <c r="A76" s="44" t="s">
        <v>9603</v>
      </c>
      <c r="B76" s="44" t="s">
        <v>9604</v>
      </c>
      <c r="C76" s="64">
        <v>11554.56</v>
      </c>
      <c r="D76" s="246">
        <f t="shared" si="1"/>
        <v>4.0738095730402706E-4</v>
      </c>
      <c r="E76" s="245"/>
    </row>
    <row r="77" spans="1:5" x14ac:dyDescent="0.2">
      <c r="A77" s="44" t="s">
        <v>9605</v>
      </c>
      <c r="B77" s="44" t="s">
        <v>9606</v>
      </c>
      <c r="C77" s="64">
        <v>0.57999999999999996</v>
      </c>
      <c r="D77" s="246">
        <f t="shared" si="1"/>
        <v>2.0449152130097182E-8</v>
      </c>
      <c r="E77" s="245"/>
    </row>
    <row r="78" spans="1:5" x14ac:dyDescent="0.2">
      <c r="A78" s="63"/>
      <c r="B78" s="63" t="s">
        <v>719</v>
      </c>
      <c r="C78" s="62">
        <f>SUM(C8:C77)</f>
        <v>28363034.139999993</v>
      </c>
      <c r="D78" s="244">
        <f>SUM(D8:D77)</f>
        <v>1</v>
      </c>
      <c r="E78" s="144"/>
    </row>
    <row r="79" spans="1:5" x14ac:dyDescent="0.2">
      <c r="A79" s="243"/>
      <c r="B79" s="243"/>
      <c r="C79" s="242"/>
      <c r="D79" s="241"/>
      <c r="E79"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fitToHeight="0" orientation="portrait"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5">
    <tabColor theme="0" tint="-4.9989318521683403E-2"/>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1021</v>
      </c>
      <c r="B8" s="44" t="s">
        <v>9607</v>
      </c>
      <c r="C8" s="64">
        <v>93950</v>
      </c>
      <c r="D8" s="64">
        <v>93950</v>
      </c>
      <c r="E8" s="64">
        <v>0</v>
      </c>
      <c r="F8" s="147" t="s">
        <v>3942</v>
      </c>
      <c r="G8" s="113" t="s">
        <v>7890</v>
      </c>
    </row>
    <row r="9" spans="1:7" x14ac:dyDescent="0.2">
      <c r="A9" s="111"/>
      <c r="B9" s="63" t="s">
        <v>1017</v>
      </c>
      <c r="C9" s="45">
        <f>SUM(C8:C8)</f>
        <v>93950</v>
      </c>
      <c r="D9" s="45">
        <f>SUM(D8:D8)</f>
        <v>93950</v>
      </c>
      <c r="E9" s="20">
        <f>SUM(E8:E8)</f>
        <v>0</v>
      </c>
      <c r="F9" s="255"/>
      <c r="G9"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6">
    <tabColor theme="0" tint="-4.9989318521683403E-2"/>
  </sheetPr>
  <dimension ref="A1:G16"/>
  <sheetViews>
    <sheetView zoomScaleNormal="100" zoomScaleSheetLayoutView="100" workbookViewId="0">
      <selection activeCell="B14" sqref="B14"/>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7" s="79" customFormat="1" x14ac:dyDescent="0.2">
      <c r="A1" s="155" t="s">
        <v>115</v>
      </c>
      <c r="B1" s="155"/>
      <c r="C1" s="80"/>
      <c r="D1" s="80"/>
      <c r="E1" s="80"/>
      <c r="F1" s="61"/>
    </row>
    <row r="2" spans="1:7" s="79" customForma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1040</v>
      </c>
      <c r="B5" s="35"/>
      <c r="C5" s="80"/>
      <c r="D5" s="80"/>
      <c r="E5" s="80"/>
      <c r="F5" s="32" t="s">
        <v>1039</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256" t="s">
        <v>519</v>
      </c>
    </row>
    <row r="8" spans="1:7" x14ac:dyDescent="0.2">
      <c r="A8" s="44" t="s">
        <v>7893</v>
      </c>
      <c r="B8" s="44" t="s">
        <v>9608</v>
      </c>
      <c r="C8" s="64">
        <v>0</v>
      </c>
      <c r="D8" s="64">
        <v>457862.45</v>
      </c>
      <c r="E8" s="64">
        <f>+D8-C8</f>
        <v>457862.45</v>
      </c>
      <c r="F8" s="258" t="s">
        <v>7890</v>
      </c>
    </row>
    <row r="9" spans="1:7" x14ac:dyDescent="0.2">
      <c r="A9" s="44" t="s">
        <v>1035</v>
      </c>
      <c r="B9" s="44" t="s">
        <v>9609</v>
      </c>
      <c r="C9" s="64">
        <v>8645377.5200000014</v>
      </c>
      <c r="D9" s="64">
        <v>8645377.5200000014</v>
      </c>
      <c r="E9" s="64">
        <f t="shared" ref="E9:E15" si="0">+D9-C9</f>
        <v>0</v>
      </c>
      <c r="F9" s="258" t="s">
        <v>7890</v>
      </c>
    </row>
    <row r="10" spans="1:7" x14ac:dyDescent="0.2">
      <c r="A10" s="44" t="s">
        <v>1035</v>
      </c>
      <c r="B10" s="44" t="s">
        <v>9610</v>
      </c>
      <c r="C10" s="64">
        <v>474999.81999999995</v>
      </c>
      <c r="D10" s="64">
        <v>474999.81999999995</v>
      </c>
      <c r="E10" s="64">
        <f t="shared" si="0"/>
        <v>0</v>
      </c>
      <c r="F10" s="258" t="s">
        <v>7890</v>
      </c>
    </row>
    <row r="11" spans="1:7" x14ac:dyDescent="0.2">
      <c r="A11" s="44" t="s">
        <v>1033</v>
      </c>
      <c r="B11" s="44" t="s">
        <v>9611</v>
      </c>
      <c r="C11" s="64">
        <v>-119263.26</v>
      </c>
      <c r="D11" s="64">
        <v>-119263.26</v>
      </c>
      <c r="E11" s="64">
        <f t="shared" si="0"/>
        <v>0</v>
      </c>
      <c r="F11" s="258" t="s">
        <v>7890</v>
      </c>
    </row>
    <row r="12" spans="1:7" x14ac:dyDescent="0.2">
      <c r="A12" s="44" t="s">
        <v>1031</v>
      </c>
      <c r="B12" s="44" t="s">
        <v>9612</v>
      </c>
      <c r="C12" s="64">
        <v>6692733.5800000001</v>
      </c>
      <c r="D12" s="64">
        <v>6692733.5800000001</v>
      </c>
      <c r="E12" s="64">
        <f t="shared" si="0"/>
        <v>0</v>
      </c>
      <c r="F12" s="258" t="s">
        <v>7890</v>
      </c>
      <c r="G12" s="31"/>
    </row>
    <row r="13" spans="1:7" x14ac:dyDescent="0.2">
      <c r="A13" s="44" t="s">
        <v>1029</v>
      </c>
      <c r="B13" s="44" t="s">
        <v>9613</v>
      </c>
      <c r="C13" s="64">
        <v>-826627.7</v>
      </c>
      <c r="D13" s="64">
        <v>-826627.7</v>
      </c>
      <c r="E13" s="64">
        <f t="shared" si="0"/>
        <v>0</v>
      </c>
      <c r="F13" s="258" t="s">
        <v>7890</v>
      </c>
    </row>
    <row r="14" spans="1:7" x14ac:dyDescent="0.2">
      <c r="A14" s="44" t="s">
        <v>1027</v>
      </c>
      <c r="B14" s="44" t="s">
        <v>9614</v>
      </c>
      <c r="C14" s="64">
        <v>1039175.82</v>
      </c>
      <c r="D14" s="64">
        <v>1039175.82</v>
      </c>
      <c r="E14" s="64">
        <f t="shared" si="0"/>
        <v>0</v>
      </c>
      <c r="F14" s="258" t="s">
        <v>7890</v>
      </c>
    </row>
    <row r="15" spans="1:7" x14ac:dyDescent="0.2">
      <c r="A15" s="44" t="s">
        <v>7895</v>
      </c>
      <c r="B15" s="44" t="s">
        <v>9615</v>
      </c>
      <c r="C15" s="64">
        <v>3762518.16</v>
      </c>
      <c r="D15" s="64">
        <v>3502214.07</v>
      </c>
      <c r="E15" s="64">
        <f t="shared" si="0"/>
        <v>-260304.09000000032</v>
      </c>
      <c r="F15" s="258" t="s">
        <v>7890</v>
      </c>
    </row>
    <row r="16" spans="1:7" x14ac:dyDescent="0.2">
      <c r="A16" s="63"/>
      <c r="B16" s="63" t="s">
        <v>1025</v>
      </c>
      <c r="C16" s="62">
        <f>SUM(C8:C15)</f>
        <v>19668913.940000005</v>
      </c>
      <c r="D16" s="62">
        <f>SUM(D8:D15)</f>
        <v>19866472.300000001</v>
      </c>
      <c r="E16" s="62">
        <f>SUM(E8:E15)</f>
        <v>197558.35999999969</v>
      </c>
      <c r="F16" s="63"/>
    </row>
  </sheetData>
  <protectedRanges>
    <protectedRange sqref="F16"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7">
    <tabColor theme="0" tint="-4.9989318521683403E-2"/>
    <pageSetUpPr fitToPage="1"/>
  </sheetPr>
  <dimension ref="A1:E163"/>
  <sheetViews>
    <sheetView zoomScaleNormal="100" zoomScaleSheetLayoutView="100" workbookViewId="0"/>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6791</v>
      </c>
      <c r="B8" s="113" t="s">
        <v>9616</v>
      </c>
      <c r="C8" s="64">
        <v>1047960.51</v>
      </c>
      <c r="D8" s="64">
        <v>909746.72</v>
      </c>
      <c r="E8" s="64">
        <f>+D8-C8</f>
        <v>-138213.79000000004</v>
      </c>
    </row>
    <row r="9" spans="1:5" x14ac:dyDescent="0.2">
      <c r="A9" s="113" t="s">
        <v>6781</v>
      </c>
      <c r="B9" s="113" t="s">
        <v>9617</v>
      </c>
      <c r="C9" s="64">
        <v>2</v>
      </c>
      <c r="D9" s="64">
        <v>0</v>
      </c>
      <c r="E9" s="64">
        <f t="shared" ref="E9:E10" si="0">+D9-C9</f>
        <v>-2</v>
      </c>
    </row>
    <row r="10" spans="1:5" x14ac:dyDescent="0.2">
      <c r="A10" s="113" t="s">
        <v>9425</v>
      </c>
      <c r="B10" s="113" t="s">
        <v>9426</v>
      </c>
      <c r="C10" s="64">
        <v>14954109.99</v>
      </c>
      <c r="D10" s="64">
        <v>15399679.58</v>
      </c>
      <c r="E10" s="64">
        <f t="shared" si="0"/>
        <v>445569.58999999985</v>
      </c>
    </row>
    <row r="11" spans="1:5" hidden="1" x14ac:dyDescent="0.2">
      <c r="A11" s="113"/>
      <c r="B11" s="113"/>
      <c r="C11" s="64"/>
      <c r="D11" s="64"/>
      <c r="E11" s="64"/>
    </row>
    <row r="12" spans="1:5" hidden="1" x14ac:dyDescent="0.2">
      <c r="A12" s="113"/>
      <c r="B12" s="113"/>
      <c r="C12" s="64"/>
      <c r="D12" s="64"/>
      <c r="E12" s="64"/>
    </row>
    <row r="13" spans="1:5" hidden="1" x14ac:dyDescent="0.2">
      <c r="A13" s="113"/>
      <c r="B13" s="113"/>
      <c r="C13" s="64"/>
      <c r="D13" s="64"/>
      <c r="E13" s="64"/>
    </row>
    <row r="14" spans="1:5" hidden="1" x14ac:dyDescent="0.2">
      <c r="A14" s="113"/>
      <c r="B14" s="113"/>
      <c r="C14" s="64"/>
      <c r="D14" s="64"/>
      <c r="E14" s="64"/>
    </row>
    <row r="15" spans="1:5" hidden="1" x14ac:dyDescent="0.2">
      <c r="A15" s="113"/>
      <c r="B15" s="113"/>
      <c r="C15" s="64"/>
      <c r="D15" s="64"/>
      <c r="E15" s="64"/>
    </row>
    <row r="16" spans="1:5" hidden="1" x14ac:dyDescent="0.2">
      <c r="A16" s="113"/>
      <c r="B16" s="113"/>
      <c r="C16" s="64"/>
      <c r="D16" s="64"/>
      <c r="E16" s="64"/>
    </row>
    <row r="17" spans="1:5" hidden="1" x14ac:dyDescent="0.2">
      <c r="A17" s="113"/>
      <c r="B17" s="113"/>
      <c r="C17" s="64"/>
      <c r="D17" s="64"/>
      <c r="E17" s="64"/>
    </row>
    <row r="18" spans="1:5" hidden="1" x14ac:dyDescent="0.2">
      <c r="A18" s="113"/>
      <c r="B18" s="113"/>
      <c r="C18" s="64"/>
      <c r="D18" s="64"/>
      <c r="E18" s="64"/>
    </row>
    <row r="19" spans="1:5" hidden="1" x14ac:dyDescent="0.2">
      <c r="A19" s="113"/>
      <c r="B19" s="113"/>
      <c r="C19" s="64"/>
      <c r="D19" s="64"/>
      <c r="E19" s="64"/>
    </row>
    <row r="20" spans="1:5" hidden="1" x14ac:dyDescent="0.2">
      <c r="A20" s="113"/>
      <c r="B20" s="113"/>
      <c r="C20" s="64"/>
      <c r="D20" s="64"/>
      <c r="E20" s="64"/>
    </row>
    <row r="21" spans="1:5" hidden="1" x14ac:dyDescent="0.2">
      <c r="A21" s="113"/>
      <c r="B21" s="113"/>
      <c r="C21" s="64"/>
      <c r="D21" s="64"/>
      <c r="E21" s="64"/>
    </row>
    <row r="22" spans="1:5" hidden="1" x14ac:dyDescent="0.2">
      <c r="A22" s="113"/>
      <c r="B22" s="113"/>
      <c r="C22" s="64"/>
      <c r="D22" s="64"/>
      <c r="E22" s="64"/>
    </row>
    <row r="23" spans="1:5" hidden="1" x14ac:dyDescent="0.2">
      <c r="A23" s="113"/>
      <c r="B23" s="113"/>
      <c r="C23" s="64"/>
      <c r="D23" s="64"/>
      <c r="E23" s="64"/>
    </row>
    <row r="24" spans="1:5" hidden="1" x14ac:dyDescent="0.2">
      <c r="A24" s="113"/>
      <c r="B24" s="113"/>
      <c r="C24" s="64"/>
      <c r="D24" s="64"/>
      <c r="E24" s="64"/>
    </row>
    <row r="25" spans="1:5" hidden="1" x14ac:dyDescent="0.2">
      <c r="A25" s="113"/>
      <c r="B25" s="113"/>
      <c r="C25" s="64"/>
      <c r="D25" s="64"/>
      <c r="E25" s="64"/>
    </row>
    <row r="26" spans="1:5" hidden="1" x14ac:dyDescent="0.2">
      <c r="A26" s="113"/>
      <c r="B26" s="113"/>
      <c r="C26" s="64"/>
      <c r="D26" s="64"/>
      <c r="E26" s="64"/>
    </row>
    <row r="27" spans="1:5" hidden="1" x14ac:dyDescent="0.2">
      <c r="A27" s="113"/>
      <c r="B27" s="113"/>
      <c r="C27" s="64"/>
      <c r="D27" s="64"/>
      <c r="E27" s="64"/>
    </row>
    <row r="28" spans="1:5" hidden="1" x14ac:dyDescent="0.2">
      <c r="A28" s="113"/>
      <c r="B28" s="113"/>
      <c r="C28" s="64"/>
      <c r="D28" s="64"/>
      <c r="E28" s="64"/>
    </row>
    <row r="29" spans="1:5" hidden="1" x14ac:dyDescent="0.2">
      <c r="A29" s="113"/>
      <c r="B29" s="113"/>
      <c r="C29" s="64"/>
      <c r="D29" s="64"/>
      <c r="E29" s="64"/>
    </row>
    <row r="30" spans="1:5" hidden="1" x14ac:dyDescent="0.2">
      <c r="A30" s="113"/>
      <c r="B30" s="113"/>
      <c r="C30" s="64"/>
      <c r="D30" s="64"/>
      <c r="E30" s="64"/>
    </row>
    <row r="31" spans="1:5" hidden="1" x14ac:dyDescent="0.2">
      <c r="A31" s="113"/>
      <c r="B31" s="113"/>
      <c r="C31" s="64"/>
      <c r="D31" s="64"/>
      <c r="E31" s="64"/>
    </row>
    <row r="32" spans="1:5" hidden="1" x14ac:dyDescent="0.2">
      <c r="A32" s="113"/>
      <c r="B32" s="113"/>
      <c r="C32" s="64"/>
      <c r="D32" s="64"/>
      <c r="E32" s="64"/>
    </row>
    <row r="33" spans="1:5" hidden="1" x14ac:dyDescent="0.2">
      <c r="A33" s="113"/>
      <c r="B33" s="113"/>
      <c r="C33" s="64"/>
      <c r="D33" s="64"/>
      <c r="E33" s="64"/>
    </row>
    <row r="34" spans="1:5" hidden="1" x14ac:dyDescent="0.2">
      <c r="A34" s="113"/>
      <c r="B34" s="113"/>
      <c r="C34" s="64"/>
      <c r="D34" s="64"/>
      <c r="E34" s="64"/>
    </row>
    <row r="35" spans="1:5" hidden="1" x14ac:dyDescent="0.2">
      <c r="A35" s="113"/>
      <c r="B35" s="113"/>
      <c r="C35" s="64"/>
      <c r="D35" s="64"/>
      <c r="E35" s="64"/>
    </row>
    <row r="36" spans="1:5" hidden="1" x14ac:dyDescent="0.2">
      <c r="A36" s="113"/>
      <c r="B36" s="113"/>
      <c r="C36" s="64"/>
      <c r="D36" s="64"/>
      <c r="E36" s="64"/>
    </row>
    <row r="37" spans="1:5" hidden="1" x14ac:dyDescent="0.2">
      <c r="A37" s="113"/>
      <c r="B37" s="113"/>
      <c r="C37" s="64"/>
      <c r="D37" s="64"/>
      <c r="E37" s="64"/>
    </row>
    <row r="38" spans="1:5" hidden="1" x14ac:dyDescent="0.2">
      <c r="A38" s="113"/>
      <c r="B38" s="113"/>
      <c r="C38" s="64"/>
      <c r="D38" s="64"/>
      <c r="E38" s="64"/>
    </row>
    <row r="39" spans="1:5" hidden="1" x14ac:dyDescent="0.2">
      <c r="A39" s="113"/>
      <c r="B39" s="113"/>
      <c r="C39" s="64"/>
      <c r="D39" s="64"/>
      <c r="E39" s="64"/>
    </row>
    <row r="40" spans="1:5" hidden="1" x14ac:dyDescent="0.2">
      <c r="A40" s="113"/>
      <c r="B40" s="113"/>
      <c r="C40" s="64"/>
      <c r="D40" s="64"/>
      <c r="E40" s="64"/>
    </row>
    <row r="41" spans="1:5" hidden="1" x14ac:dyDescent="0.2">
      <c r="A41" s="113"/>
      <c r="B41" s="113"/>
      <c r="C41" s="64"/>
      <c r="D41" s="64"/>
      <c r="E41" s="64"/>
    </row>
    <row r="42" spans="1:5" hidden="1" x14ac:dyDescent="0.2">
      <c r="A42" s="113"/>
      <c r="B42" s="113"/>
      <c r="C42" s="64"/>
      <c r="D42" s="64"/>
      <c r="E42" s="64"/>
    </row>
    <row r="43" spans="1:5" hidden="1" x14ac:dyDescent="0.2">
      <c r="A43" s="113"/>
      <c r="B43" s="113"/>
      <c r="C43" s="64"/>
      <c r="D43" s="64"/>
      <c r="E43" s="64"/>
    </row>
    <row r="44" spans="1:5" hidden="1" x14ac:dyDescent="0.2">
      <c r="A44" s="113"/>
      <c r="B44" s="113"/>
      <c r="C44" s="64"/>
      <c r="D44" s="64"/>
      <c r="E44" s="64"/>
    </row>
    <row r="45" spans="1:5" hidden="1" x14ac:dyDescent="0.2">
      <c r="A45" s="113"/>
      <c r="B45" s="113"/>
      <c r="C45" s="64"/>
      <c r="D45" s="64"/>
      <c r="E45" s="64"/>
    </row>
    <row r="46" spans="1:5" hidden="1" x14ac:dyDescent="0.2">
      <c r="A46" s="113"/>
      <c r="B46" s="113"/>
      <c r="C46" s="64"/>
      <c r="D46" s="64"/>
      <c r="E46" s="64"/>
    </row>
    <row r="47" spans="1:5" hidden="1" x14ac:dyDescent="0.2">
      <c r="A47" s="113"/>
      <c r="B47" s="113"/>
      <c r="C47" s="64"/>
      <c r="D47" s="64"/>
      <c r="E47" s="64"/>
    </row>
    <row r="48" spans="1:5" hidden="1" x14ac:dyDescent="0.2">
      <c r="A48" s="113"/>
      <c r="B48" s="113"/>
      <c r="C48" s="64"/>
      <c r="D48" s="64"/>
      <c r="E48" s="64"/>
    </row>
    <row r="49" spans="1:5" hidden="1" x14ac:dyDescent="0.2">
      <c r="A49" s="113"/>
      <c r="B49" s="113"/>
      <c r="C49" s="64"/>
      <c r="D49" s="64"/>
      <c r="E49" s="64"/>
    </row>
    <row r="50" spans="1:5" hidden="1" x14ac:dyDescent="0.2">
      <c r="A50" s="113"/>
      <c r="B50" s="113"/>
      <c r="C50" s="64"/>
      <c r="D50" s="64"/>
      <c r="E50" s="64"/>
    </row>
    <row r="51" spans="1:5" hidden="1" x14ac:dyDescent="0.2">
      <c r="A51" s="113"/>
      <c r="B51" s="113"/>
      <c r="C51" s="64"/>
      <c r="D51" s="64"/>
      <c r="E51" s="64"/>
    </row>
    <row r="52" spans="1:5" hidden="1" x14ac:dyDescent="0.2">
      <c r="A52" s="113"/>
      <c r="B52" s="113"/>
      <c r="C52" s="64"/>
      <c r="D52" s="64"/>
      <c r="E52" s="64"/>
    </row>
    <row r="53" spans="1:5" hidden="1" x14ac:dyDescent="0.2">
      <c r="A53" s="113"/>
      <c r="B53" s="113"/>
      <c r="C53" s="64"/>
      <c r="D53" s="64"/>
      <c r="E53" s="64"/>
    </row>
    <row r="54" spans="1:5" hidden="1" x14ac:dyDescent="0.2">
      <c r="A54" s="113"/>
      <c r="B54" s="113"/>
      <c r="C54" s="64"/>
      <c r="D54" s="64"/>
      <c r="E54" s="64"/>
    </row>
    <row r="55" spans="1:5" hidden="1" x14ac:dyDescent="0.2">
      <c r="A55" s="113"/>
      <c r="B55" s="113"/>
      <c r="C55" s="64"/>
      <c r="D55" s="64"/>
      <c r="E55" s="64"/>
    </row>
    <row r="56" spans="1:5" hidden="1" x14ac:dyDescent="0.2">
      <c r="A56" s="113"/>
      <c r="B56" s="113"/>
      <c r="C56" s="64"/>
      <c r="D56" s="64"/>
      <c r="E56" s="64"/>
    </row>
    <row r="57" spans="1:5" hidden="1" x14ac:dyDescent="0.2">
      <c r="A57" s="113"/>
      <c r="B57" s="113"/>
      <c r="C57" s="64"/>
      <c r="D57" s="64"/>
      <c r="E57" s="64"/>
    </row>
    <row r="58" spans="1:5" hidden="1" x14ac:dyDescent="0.2">
      <c r="A58" s="113"/>
      <c r="B58" s="113"/>
      <c r="C58" s="64"/>
      <c r="D58" s="64"/>
      <c r="E58" s="64"/>
    </row>
    <row r="59" spans="1:5" hidden="1" x14ac:dyDescent="0.2">
      <c r="A59" s="113"/>
      <c r="B59" s="113"/>
      <c r="C59" s="64"/>
      <c r="D59" s="64"/>
      <c r="E59" s="64"/>
    </row>
    <row r="60" spans="1:5" hidden="1" x14ac:dyDescent="0.2">
      <c r="A60" s="113"/>
      <c r="B60" s="113"/>
      <c r="C60" s="64"/>
      <c r="D60" s="64"/>
      <c r="E60" s="64"/>
    </row>
    <row r="61" spans="1:5" hidden="1" x14ac:dyDescent="0.2">
      <c r="A61" s="113"/>
      <c r="B61" s="113"/>
      <c r="C61" s="64"/>
      <c r="D61" s="64"/>
      <c r="E61" s="64"/>
    </row>
    <row r="62" spans="1:5" hidden="1" x14ac:dyDescent="0.2">
      <c r="A62" s="113"/>
      <c r="B62" s="113"/>
      <c r="C62" s="64"/>
      <c r="D62" s="64"/>
      <c r="E62" s="64"/>
    </row>
    <row r="63" spans="1:5" hidden="1" x14ac:dyDescent="0.2">
      <c r="A63" s="113"/>
      <c r="B63" s="113"/>
      <c r="C63" s="64"/>
      <c r="D63" s="64"/>
      <c r="E63" s="64"/>
    </row>
    <row r="64" spans="1:5" hidden="1" x14ac:dyDescent="0.2">
      <c r="A64" s="113"/>
      <c r="B64" s="113"/>
      <c r="C64" s="64"/>
      <c r="D64" s="64"/>
      <c r="E64" s="64"/>
    </row>
    <row r="65" spans="1:5" hidden="1" x14ac:dyDescent="0.2">
      <c r="A65" s="113"/>
      <c r="B65" s="113"/>
      <c r="C65" s="64"/>
      <c r="D65" s="64"/>
      <c r="E65" s="64"/>
    </row>
    <row r="66" spans="1:5" hidden="1" x14ac:dyDescent="0.2">
      <c r="A66" s="113"/>
      <c r="B66" s="113"/>
      <c r="C66" s="64"/>
      <c r="D66" s="64"/>
      <c r="E66" s="64"/>
    </row>
    <row r="67" spans="1:5" hidden="1" x14ac:dyDescent="0.2">
      <c r="A67" s="113"/>
      <c r="B67" s="113"/>
      <c r="C67" s="64"/>
      <c r="D67" s="64"/>
      <c r="E67" s="64"/>
    </row>
    <row r="68" spans="1:5" hidden="1" x14ac:dyDescent="0.2">
      <c r="A68" s="113"/>
      <c r="B68" s="113"/>
      <c r="C68" s="64"/>
      <c r="D68" s="64"/>
      <c r="E68" s="64"/>
    </row>
    <row r="69" spans="1:5" hidden="1" x14ac:dyDescent="0.2">
      <c r="A69" s="113"/>
      <c r="B69" s="113"/>
      <c r="C69" s="64"/>
      <c r="D69" s="64"/>
      <c r="E69" s="64"/>
    </row>
    <row r="70" spans="1:5" hidden="1" x14ac:dyDescent="0.2">
      <c r="A70" s="113"/>
      <c r="B70" s="113"/>
      <c r="C70" s="64"/>
      <c r="D70" s="64"/>
      <c r="E70" s="64"/>
    </row>
    <row r="71" spans="1:5" hidden="1" x14ac:dyDescent="0.2">
      <c r="A71" s="113"/>
      <c r="B71" s="113"/>
      <c r="C71" s="64"/>
      <c r="D71" s="64"/>
      <c r="E71" s="64"/>
    </row>
    <row r="72" spans="1:5" hidden="1" x14ac:dyDescent="0.2">
      <c r="A72" s="113"/>
      <c r="B72" s="113"/>
      <c r="C72" s="64"/>
      <c r="D72" s="64"/>
      <c r="E72" s="64"/>
    </row>
    <row r="73" spans="1:5" hidden="1" x14ac:dyDescent="0.2">
      <c r="A73" s="113"/>
      <c r="B73" s="113"/>
      <c r="C73" s="64"/>
      <c r="D73" s="64"/>
      <c r="E73" s="64"/>
    </row>
    <row r="74" spans="1:5" hidden="1" x14ac:dyDescent="0.2">
      <c r="A74" s="113"/>
      <c r="B74" s="113"/>
      <c r="C74" s="64"/>
      <c r="D74" s="64"/>
      <c r="E74" s="64"/>
    </row>
    <row r="75" spans="1:5" hidden="1" x14ac:dyDescent="0.2">
      <c r="A75" s="113"/>
      <c r="B75" s="113"/>
      <c r="C75" s="64"/>
      <c r="D75" s="64"/>
      <c r="E75" s="64"/>
    </row>
    <row r="76" spans="1:5" hidden="1" x14ac:dyDescent="0.2">
      <c r="A76" s="113"/>
      <c r="B76" s="113"/>
      <c r="C76" s="64"/>
      <c r="D76" s="64"/>
      <c r="E76" s="64"/>
    </row>
    <row r="77" spans="1:5" hidden="1" x14ac:dyDescent="0.2">
      <c r="A77" s="113"/>
      <c r="B77" s="113"/>
      <c r="C77" s="64"/>
      <c r="D77" s="64"/>
      <c r="E77" s="64"/>
    </row>
    <row r="78" spans="1:5" hidden="1" x14ac:dyDescent="0.2">
      <c r="A78" s="113"/>
      <c r="B78" s="113"/>
      <c r="C78" s="64"/>
      <c r="D78" s="64"/>
      <c r="E78" s="64"/>
    </row>
    <row r="79" spans="1:5" hidden="1" x14ac:dyDescent="0.2">
      <c r="A79" s="113"/>
      <c r="B79" s="113"/>
      <c r="C79" s="64"/>
      <c r="D79" s="64"/>
      <c r="E79" s="64"/>
    </row>
    <row r="80" spans="1:5" hidden="1" x14ac:dyDescent="0.2">
      <c r="A80" s="113"/>
      <c r="B80" s="113"/>
      <c r="C80" s="64"/>
      <c r="D80" s="64"/>
      <c r="E80" s="64"/>
    </row>
    <row r="81" spans="1:5" hidden="1" x14ac:dyDescent="0.2">
      <c r="A81" s="113"/>
      <c r="B81" s="113"/>
      <c r="C81" s="64"/>
      <c r="D81" s="64"/>
      <c r="E81" s="64"/>
    </row>
    <row r="82" spans="1:5" hidden="1" x14ac:dyDescent="0.2">
      <c r="A82" s="113"/>
      <c r="B82" s="113"/>
      <c r="C82" s="64"/>
      <c r="D82" s="64"/>
      <c r="E82" s="64"/>
    </row>
    <row r="83" spans="1:5" hidden="1" x14ac:dyDescent="0.2">
      <c r="A83" s="113"/>
      <c r="B83" s="113"/>
      <c r="C83" s="64"/>
      <c r="D83" s="64"/>
      <c r="E83" s="64"/>
    </row>
    <row r="84" spans="1:5" hidden="1" x14ac:dyDescent="0.2">
      <c r="A84" s="113"/>
      <c r="B84" s="113"/>
      <c r="C84" s="64"/>
      <c r="D84" s="64"/>
      <c r="E84" s="64"/>
    </row>
    <row r="85" spans="1:5" hidden="1" x14ac:dyDescent="0.2">
      <c r="A85" s="113"/>
      <c r="B85" s="113"/>
      <c r="C85" s="64"/>
      <c r="D85" s="64"/>
      <c r="E85" s="64"/>
    </row>
    <row r="86" spans="1:5" hidden="1" x14ac:dyDescent="0.2">
      <c r="A86" s="113"/>
      <c r="B86" s="113"/>
      <c r="C86" s="64"/>
      <c r="D86" s="64"/>
      <c r="E86" s="64"/>
    </row>
    <row r="87" spans="1:5" hidden="1" x14ac:dyDescent="0.2">
      <c r="A87" s="113"/>
      <c r="B87" s="113"/>
      <c r="C87" s="64"/>
      <c r="D87" s="64"/>
      <c r="E87" s="64"/>
    </row>
    <row r="88" spans="1:5" hidden="1" x14ac:dyDescent="0.2">
      <c r="A88" s="113"/>
      <c r="B88" s="113"/>
      <c r="C88" s="64"/>
      <c r="D88" s="64"/>
      <c r="E88" s="64"/>
    </row>
    <row r="89" spans="1:5" hidden="1" x14ac:dyDescent="0.2">
      <c r="A89" s="113"/>
      <c r="B89" s="113"/>
      <c r="C89" s="64"/>
      <c r="D89" s="64"/>
      <c r="E89" s="64"/>
    </row>
    <row r="90" spans="1:5" hidden="1" x14ac:dyDescent="0.2">
      <c r="A90" s="113"/>
      <c r="B90" s="113"/>
      <c r="C90" s="64"/>
      <c r="D90" s="64"/>
      <c r="E90" s="64"/>
    </row>
    <row r="91" spans="1:5" hidden="1" x14ac:dyDescent="0.2">
      <c r="A91" s="113"/>
      <c r="B91" s="113"/>
      <c r="C91" s="64"/>
      <c r="D91" s="64"/>
      <c r="E91" s="64"/>
    </row>
    <row r="92" spans="1:5" hidden="1" x14ac:dyDescent="0.2">
      <c r="A92" s="113"/>
      <c r="B92" s="113"/>
      <c r="C92" s="64"/>
      <c r="D92" s="64"/>
      <c r="E92" s="64"/>
    </row>
    <row r="93" spans="1:5" hidden="1" x14ac:dyDescent="0.2">
      <c r="A93" s="113"/>
      <c r="B93" s="113"/>
      <c r="C93" s="64"/>
      <c r="D93" s="64"/>
      <c r="E93" s="64"/>
    </row>
    <row r="94" spans="1:5" hidden="1" x14ac:dyDescent="0.2">
      <c r="A94" s="113"/>
      <c r="B94" s="113"/>
      <c r="C94" s="64"/>
      <c r="D94" s="64"/>
      <c r="E94" s="64"/>
    </row>
    <row r="95" spans="1:5" hidden="1" x14ac:dyDescent="0.2">
      <c r="A95" s="113"/>
      <c r="B95" s="113"/>
      <c r="C95" s="64"/>
      <c r="D95" s="64"/>
      <c r="E95" s="64"/>
    </row>
    <row r="96" spans="1:5" hidden="1" x14ac:dyDescent="0.2">
      <c r="A96" s="113"/>
      <c r="B96" s="113"/>
      <c r="C96" s="64"/>
      <c r="D96" s="64"/>
      <c r="E96" s="64"/>
    </row>
    <row r="97" spans="1:5" hidden="1" x14ac:dyDescent="0.2">
      <c r="A97" s="113"/>
      <c r="B97" s="113"/>
      <c r="C97" s="64"/>
      <c r="D97" s="64"/>
      <c r="E97" s="64"/>
    </row>
    <row r="98" spans="1:5" hidden="1" x14ac:dyDescent="0.2">
      <c r="A98" s="113"/>
      <c r="B98" s="113"/>
      <c r="C98" s="64"/>
      <c r="D98" s="64"/>
      <c r="E98" s="64"/>
    </row>
    <row r="99" spans="1:5" hidden="1" x14ac:dyDescent="0.2">
      <c r="A99" s="113"/>
      <c r="B99" s="113"/>
      <c r="C99" s="64"/>
      <c r="D99" s="64"/>
      <c r="E99" s="64"/>
    </row>
    <row r="100" spans="1:5" hidden="1" x14ac:dyDescent="0.2">
      <c r="A100" s="113"/>
      <c r="B100" s="113"/>
      <c r="C100" s="64"/>
      <c r="D100" s="64"/>
      <c r="E100" s="64"/>
    </row>
    <row r="101" spans="1:5" hidden="1" x14ac:dyDescent="0.2">
      <c r="A101" s="113"/>
      <c r="B101" s="113"/>
      <c r="C101" s="64"/>
      <c r="D101" s="64"/>
      <c r="E101" s="64"/>
    </row>
    <row r="102" spans="1:5" hidden="1" x14ac:dyDescent="0.2">
      <c r="A102" s="113"/>
      <c r="B102" s="113"/>
      <c r="C102" s="64"/>
      <c r="D102" s="64"/>
      <c r="E102" s="64"/>
    </row>
    <row r="103" spans="1:5" hidden="1" x14ac:dyDescent="0.2">
      <c r="A103" s="113"/>
      <c r="B103" s="113"/>
      <c r="C103" s="64"/>
      <c r="D103" s="64"/>
      <c r="E103" s="64"/>
    </row>
    <row r="104" spans="1:5" hidden="1" x14ac:dyDescent="0.2">
      <c r="A104" s="113"/>
      <c r="B104" s="113"/>
      <c r="C104" s="64"/>
      <c r="D104" s="64"/>
      <c r="E104" s="64"/>
    </row>
    <row r="105" spans="1:5" hidden="1" x14ac:dyDescent="0.2">
      <c r="A105" s="113"/>
      <c r="B105" s="113"/>
      <c r="C105" s="64"/>
      <c r="D105" s="64"/>
      <c r="E105" s="64"/>
    </row>
    <row r="106" spans="1:5" hidden="1" x14ac:dyDescent="0.2">
      <c r="A106" s="113"/>
      <c r="B106" s="113"/>
      <c r="C106" s="64"/>
      <c r="D106" s="64"/>
      <c r="E106" s="64"/>
    </row>
    <row r="107" spans="1:5" hidden="1" x14ac:dyDescent="0.2">
      <c r="A107" s="113"/>
      <c r="B107" s="113"/>
      <c r="C107" s="64"/>
      <c r="D107" s="64"/>
      <c r="E107" s="64"/>
    </row>
    <row r="108" spans="1:5" hidden="1" x14ac:dyDescent="0.2">
      <c r="A108" s="113"/>
      <c r="B108" s="113"/>
      <c r="C108" s="64"/>
      <c r="D108" s="64"/>
      <c r="E108" s="64"/>
    </row>
    <row r="109" spans="1:5" hidden="1" x14ac:dyDescent="0.2">
      <c r="A109" s="113"/>
      <c r="B109" s="113"/>
      <c r="C109" s="64"/>
      <c r="D109" s="64"/>
      <c r="E109" s="64"/>
    </row>
    <row r="110" spans="1:5" hidden="1" x14ac:dyDescent="0.2">
      <c r="A110" s="113"/>
      <c r="B110" s="113"/>
      <c r="C110" s="64"/>
      <c r="D110" s="64"/>
      <c r="E110" s="64"/>
    </row>
    <row r="111" spans="1:5" hidden="1" x14ac:dyDescent="0.2">
      <c r="A111" s="113"/>
      <c r="B111" s="113"/>
      <c r="C111" s="64"/>
      <c r="D111" s="64"/>
      <c r="E111" s="64"/>
    </row>
    <row r="112" spans="1:5" hidden="1" x14ac:dyDescent="0.2">
      <c r="A112" s="113"/>
      <c r="B112" s="113"/>
      <c r="C112" s="64"/>
      <c r="D112" s="64"/>
      <c r="E112" s="64"/>
    </row>
    <row r="113" spans="1:5" hidden="1" x14ac:dyDescent="0.2">
      <c r="A113" s="113"/>
      <c r="B113" s="113"/>
      <c r="C113" s="64"/>
      <c r="D113" s="64"/>
      <c r="E113" s="64"/>
    </row>
    <row r="114" spans="1:5" hidden="1" x14ac:dyDescent="0.2">
      <c r="A114" s="113"/>
      <c r="B114" s="113"/>
      <c r="C114" s="64"/>
      <c r="D114" s="64"/>
      <c r="E114" s="64"/>
    </row>
    <row r="115" spans="1:5" hidden="1" x14ac:dyDescent="0.2">
      <c r="A115" s="113"/>
      <c r="B115" s="113"/>
      <c r="C115" s="64"/>
      <c r="D115" s="64"/>
      <c r="E115" s="64"/>
    </row>
    <row r="116" spans="1:5" hidden="1" x14ac:dyDescent="0.2">
      <c r="A116" s="113"/>
      <c r="B116" s="113"/>
      <c r="C116" s="64"/>
      <c r="D116" s="64"/>
      <c r="E116" s="64"/>
    </row>
    <row r="117" spans="1:5" hidden="1" x14ac:dyDescent="0.2">
      <c r="A117" s="113"/>
      <c r="B117" s="113"/>
      <c r="C117" s="64"/>
      <c r="D117" s="64"/>
      <c r="E117" s="64"/>
    </row>
    <row r="118" spans="1:5" hidden="1" x14ac:dyDescent="0.2">
      <c r="A118" s="113"/>
      <c r="B118" s="113"/>
      <c r="C118" s="64"/>
      <c r="D118" s="64"/>
      <c r="E118" s="64"/>
    </row>
    <row r="119" spans="1:5" hidden="1" x14ac:dyDescent="0.2">
      <c r="A119" s="113"/>
      <c r="B119" s="113"/>
      <c r="C119" s="64"/>
      <c r="D119" s="64"/>
      <c r="E119" s="64"/>
    </row>
    <row r="120" spans="1:5" hidden="1" x14ac:dyDescent="0.2">
      <c r="A120" s="113"/>
      <c r="B120" s="113"/>
      <c r="C120" s="64"/>
      <c r="D120" s="64"/>
      <c r="E120" s="64"/>
    </row>
    <row r="121" spans="1:5" hidden="1" x14ac:dyDescent="0.2">
      <c r="A121" s="113"/>
      <c r="B121" s="113"/>
      <c r="C121" s="64"/>
      <c r="D121" s="64"/>
      <c r="E121" s="64"/>
    </row>
    <row r="122" spans="1:5" hidden="1" x14ac:dyDescent="0.2">
      <c r="A122" s="113"/>
      <c r="B122" s="113"/>
      <c r="C122" s="64"/>
      <c r="D122" s="64"/>
      <c r="E122" s="64"/>
    </row>
    <row r="123" spans="1:5" hidden="1" x14ac:dyDescent="0.2">
      <c r="A123" s="113"/>
      <c r="B123" s="113"/>
      <c r="C123" s="64"/>
      <c r="D123" s="64"/>
      <c r="E123" s="64"/>
    </row>
    <row r="124" spans="1:5" hidden="1" x14ac:dyDescent="0.2">
      <c r="A124" s="113"/>
      <c r="B124" s="113"/>
      <c r="C124" s="64"/>
      <c r="D124" s="64"/>
      <c r="E124" s="64"/>
    </row>
    <row r="125" spans="1:5" hidden="1" x14ac:dyDescent="0.2">
      <c r="A125" s="113"/>
      <c r="B125" s="113"/>
      <c r="C125" s="64"/>
      <c r="D125" s="64"/>
      <c r="E125" s="64"/>
    </row>
    <row r="126" spans="1:5" hidden="1" x14ac:dyDescent="0.2">
      <c r="A126" s="113"/>
      <c r="B126" s="113"/>
      <c r="C126" s="64"/>
      <c r="D126" s="64"/>
      <c r="E126" s="64"/>
    </row>
    <row r="127" spans="1:5" hidden="1" x14ac:dyDescent="0.2">
      <c r="A127" s="113"/>
      <c r="B127" s="113"/>
      <c r="C127" s="64"/>
      <c r="D127" s="64"/>
      <c r="E127" s="64"/>
    </row>
    <row r="128" spans="1:5" hidden="1" x14ac:dyDescent="0.2">
      <c r="A128" s="113"/>
      <c r="B128" s="113"/>
      <c r="C128" s="64"/>
      <c r="D128" s="64"/>
      <c r="E128" s="64"/>
    </row>
    <row r="129" spans="1:5" hidden="1" x14ac:dyDescent="0.2">
      <c r="A129" s="113"/>
      <c r="B129" s="113"/>
      <c r="C129" s="64"/>
      <c r="D129" s="64"/>
      <c r="E129" s="64"/>
    </row>
    <row r="130" spans="1:5" hidden="1" x14ac:dyDescent="0.2">
      <c r="A130" s="113"/>
      <c r="B130" s="113"/>
      <c r="C130" s="64"/>
      <c r="D130" s="64"/>
      <c r="E130" s="64"/>
    </row>
    <row r="131" spans="1:5" hidden="1" x14ac:dyDescent="0.2">
      <c r="A131" s="113"/>
      <c r="B131" s="113"/>
      <c r="C131" s="64"/>
      <c r="D131" s="64"/>
      <c r="E131" s="64"/>
    </row>
    <row r="132" spans="1:5" hidden="1" x14ac:dyDescent="0.2">
      <c r="A132" s="113"/>
      <c r="B132" s="113"/>
      <c r="C132" s="64"/>
      <c r="D132" s="64"/>
      <c r="E132" s="64"/>
    </row>
    <row r="133" spans="1:5" hidden="1" x14ac:dyDescent="0.2">
      <c r="A133" s="113"/>
      <c r="B133" s="113"/>
      <c r="C133" s="64"/>
      <c r="D133" s="64"/>
      <c r="E133" s="64"/>
    </row>
    <row r="134" spans="1:5" hidden="1" x14ac:dyDescent="0.2">
      <c r="A134" s="113"/>
      <c r="B134" s="113"/>
      <c r="C134" s="64"/>
      <c r="D134" s="64"/>
      <c r="E134" s="64"/>
    </row>
    <row r="135" spans="1:5" hidden="1" x14ac:dyDescent="0.2">
      <c r="A135" s="113"/>
      <c r="B135" s="113"/>
      <c r="C135" s="64"/>
      <c r="D135" s="64"/>
      <c r="E135" s="64"/>
    </row>
    <row r="136" spans="1:5" hidden="1" x14ac:dyDescent="0.2">
      <c r="A136" s="113"/>
      <c r="B136" s="113"/>
      <c r="C136" s="64"/>
      <c r="D136" s="64"/>
      <c r="E136" s="64"/>
    </row>
    <row r="137" spans="1:5" hidden="1" x14ac:dyDescent="0.2">
      <c r="A137" s="113"/>
      <c r="B137" s="113"/>
      <c r="C137" s="64"/>
      <c r="D137" s="64"/>
      <c r="E137" s="64"/>
    </row>
    <row r="138" spans="1:5" hidden="1" x14ac:dyDescent="0.2">
      <c r="A138" s="113"/>
      <c r="B138" s="113"/>
      <c r="C138" s="64"/>
      <c r="D138" s="64"/>
      <c r="E138" s="64"/>
    </row>
    <row r="139" spans="1:5" hidden="1" x14ac:dyDescent="0.2">
      <c r="A139" s="113"/>
      <c r="B139" s="113"/>
      <c r="C139" s="64"/>
      <c r="D139" s="64"/>
      <c r="E139" s="64"/>
    </row>
    <row r="140" spans="1:5" hidden="1" x14ac:dyDescent="0.2">
      <c r="A140" s="113"/>
      <c r="B140" s="113"/>
      <c r="C140" s="64"/>
      <c r="D140" s="64"/>
      <c r="E140" s="64"/>
    </row>
    <row r="141" spans="1:5" hidden="1" x14ac:dyDescent="0.2">
      <c r="A141" s="113"/>
      <c r="B141" s="113"/>
      <c r="C141" s="64"/>
      <c r="D141" s="64"/>
      <c r="E141" s="64"/>
    </row>
    <row r="142" spans="1:5" hidden="1" x14ac:dyDescent="0.2">
      <c r="A142" s="113"/>
      <c r="B142" s="113"/>
      <c r="C142" s="64"/>
      <c r="D142" s="64"/>
      <c r="E142" s="64"/>
    </row>
    <row r="143" spans="1:5" hidden="1" x14ac:dyDescent="0.2">
      <c r="A143" s="113"/>
      <c r="B143" s="113"/>
      <c r="C143" s="64"/>
      <c r="D143" s="64"/>
      <c r="E143" s="64"/>
    </row>
    <row r="144" spans="1:5" hidden="1" x14ac:dyDescent="0.2">
      <c r="A144" s="113"/>
      <c r="B144" s="113"/>
      <c r="C144" s="64"/>
      <c r="D144" s="64"/>
      <c r="E144" s="64"/>
    </row>
    <row r="145" spans="1:5" hidden="1" x14ac:dyDescent="0.2">
      <c r="A145" s="113"/>
      <c r="B145" s="113"/>
      <c r="C145" s="64"/>
      <c r="D145" s="64"/>
      <c r="E145" s="64"/>
    </row>
    <row r="146" spans="1:5" hidden="1" x14ac:dyDescent="0.2">
      <c r="A146" s="113"/>
      <c r="B146" s="113"/>
      <c r="C146" s="64"/>
      <c r="D146" s="64"/>
      <c r="E146" s="64"/>
    </row>
    <row r="147" spans="1:5" hidden="1" x14ac:dyDescent="0.2">
      <c r="A147" s="113"/>
      <c r="B147" s="113"/>
      <c r="C147" s="64"/>
      <c r="D147" s="64"/>
      <c r="E147" s="64"/>
    </row>
    <row r="148" spans="1:5" hidden="1" x14ac:dyDescent="0.2">
      <c r="A148" s="113"/>
      <c r="B148" s="113"/>
      <c r="C148" s="64"/>
      <c r="D148" s="64"/>
      <c r="E148" s="64"/>
    </row>
    <row r="149" spans="1:5" hidden="1" x14ac:dyDescent="0.2">
      <c r="A149" s="113"/>
      <c r="B149" s="113"/>
      <c r="C149" s="64"/>
      <c r="D149" s="64"/>
      <c r="E149" s="64"/>
    </row>
    <row r="150" spans="1:5" hidden="1" x14ac:dyDescent="0.2">
      <c r="A150" s="113"/>
      <c r="B150" s="113"/>
      <c r="C150" s="64"/>
      <c r="D150" s="64"/>
      <c r="E150" s="64"/>
    </row>
    <row r="151" spans="1:5" hidden="1" x14ac:dyDescent="0.2">
      <c r="A151" s="113"/>
      <c r="B151" s="113"/>
      <c r="C151" s="64"/>
      <c r="D151" s="64"/>
      <c r="E151" s="64"/>
    </row>
    <row r="152" spans="1:5" hidden="1" x14ac:dyDescent="0.2">
      <c r="A152" s="113"/>
      <c r="B152" s="113"/>
      <c r="C152" s="64"/>
      <c r="D152" s="64"/>
      <c r="E152" s="64"/>
    </row>
    <row r="153" spans="1:5" hidden="1" x14ac:dyDescent="0.2">
      <c r="A153" s="113"/>
      <c r="B153" s="113"/>
      <c r="C153" s="64"/>
      <c r="D153" s="64"/>
      <c r="E153" s="64"/>
    </row>
    <row r="154" spans="1:5" hidden="1" x14ac:dyDescent="0.2">
      <c r="A154" s="113"/>
      <c r="B154" s="113"/>
      <c r="C154" s="64"/>
      <c r="D154" s="64"/>
      <c r="E154" s="64"/>
    </row>
    <row r="155" spans="1:5" hidden="1" x14ac:dyDescent="0.2">
      <c r="A155" s="113"/>
      <c r="B155" s="113"/>
      <c r="C155" s="64"/>
      <c r="D155" s="64"/>
      <c r="E155" s="64"/>
    </row>
    <row r="156" spans="1:5" hidden="1" x14ac:dyDescent="0.2">
      <c r="A156" s="113"/>
      <c r="B156" s="113"/>
      <c r="C156" s="64"/>
      <c r="D156" s="64"/>
      <c r="E156" s="64"/>
    </row>
    <row r="157" spans="1:5" hidden="1" x14ac:dyDescent="0.2">
      <c r="A157" s="113"/>
      <c r="B157" s="113"/>
      <c r="C157" s="64"/>
      <c r="D157" s="64"/>
      <c r="E157" s="64"/>
    </row>
    <row r="158" spans="1:5" hidden="1" x14ac:dyDescent="0.2">
      <c r="A158" s="113"/>
      <c r="B158" s="113"/>
      <c r="C158" s="64"/>
      <c r="D158" s="64"/>
      <c r="E158" s="64"/>
    </row>
    <row r="159" spans="1:5" hidden="1" x14ac:dyDescent="0.2">
      <c r="A159" s="113"/>
      <c r="B159" s="113"/>
      <c r="C159" s="64"/>
      <c r="D159" s="64"/>
      <c r="E159" s="64"/>
    </row>
    <row r="160" spans="1:5" hidden="1" x14ac:dyDescent="0.2">
      <c r="A160" s="113"/>
      <c r="B160" s="113"/>
      <c r="C160" s="64"/>
      <c r="D160" s="64"/>
      <c r="E160" s="64"/>
    </row>
    <row r="161" spans="1:5" hidden="1" x14ac:dyDescent="0.2">
      <c r="A161" s="456"/>
      <c r="B161" s="456"/>
      <c r="C161" s="455"/>
      <c r="D161" s="455"/>
      <c r="E161" s="455"/>
    </row>
    <row r="162" spans="1:5" s="376" customFormat="1" x14ac:dyDescent="0.2">
      <c r="A162" s="63"/>
      <c r="B162" s="63" t="s">
        <v>1041</v>
      </c>
      <c r="C162" s="62">
        <f>SUM(C8:C161)</f>
        <v>16002072.5</v>
      </c>
      <c r="D162" s="62">
        <f>SUM(D8:D161)</f>
        <v>16309426.300000001</v>
      </c>
      <c r="E162" s="62">
        <f>SUM(E8:E161)</f>
        <v>307353.79999999981</v>
      </c>
    </row>
    <row r="163" spans="1:5" s="376" customFormat="1" x14ac:dyDescent="0.2">
      <c r="A163" s="243"/>
      <c r="B163" s="243"/>
      <c r="C163" s="259"/>
      <c r="D163" s="259"/>
      <c r="E163"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2" orientation="portrait" r:id="rId1"/>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8">
    <tabColor theme="0" tint="-4.9989318521683403E-2"/>
    <pageSetUpPr fitToPage="1"/>
  </sheetPr>
  <dimension ref="A1:D20"/>
  <sheetViews>
    <sheetView zoomScaleNormal="100" zoomScaleSheetLayoutView="100" workbookViewId="0">
      <selection activeCell="A12" sqref="A12:B12"/>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c r="B8" s="1225" t="s">
        <v>13593</v>
      </c>
      <c r="C8" s="268"/>
      <c r="D8" s="267"/>
    </row>
    <row r="9" spans="1:4" x14ac:dyDescent="0.2">
      <c r="A9" s="266"/>
      <c r="B9" s="266" t="s">
        <v>381</v>
      </c>
      <c r="C9" s="265">
        <f>SUM(C8:C8)</f>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269" t="s">
        <v>377</v>
      </c>
      <c r="B15" s="270" t="s">
        <v>9440</v>
      </c>
      <c r="C15" s="268">
        <v>12030</v>
      </c>
      <c r="D15" s="267">
        <f>+C15/$C$20</f>
        <v>3.3889460411616938E-2</v>
      </c>
    </row>
    <row r="16" spans="1:4" x14ac:dyDescent="0.2">
      <c r="A16" s="269" t="s">
        <v>375</v>
      </c>
      <c r="B16" s="270" t="s">
        <v>9618</v>
      </c>
      <c r="C16" s="268">
        <v>129331</v>
      </c>
      <c r="D16" s="267">
        <f t="shared" ref="D16:D19" si="0">+C16/$C$20</f>
        <v>0.36433564459641149</v>
      </c>
    </row>
    <row r="17" spans="1:4" x14ac:dyDescent="0.2">
      <c r="A17" s="37" t="s">
        <v>373</v>
      </c>
      <c r="B17" s="37" t="s">
        <v>9619</v>
      </c>
      <c r="C17" s="224">
        <v>-11900</v>
      </c>
      <c r="D17" s="267">
        <f t="shared" si="0"/>
        <v>-3.3523240141167213E-2</v>
      </c>
    </row>
    <row r="18" spans="1:4" x14ac:dyDescent="0.2">
      <c r="A18" s="269" t="s">
        <v>9483</v>
      </c>
      <c r="B18" s="270" t="s">
        <v>9484</v>
      </c>
      <c r="C18" s="268">
        <v>212814.62</v>
      </c>
      <c r="D18" s="267">
        <f t="shared" si="0"/>
        <v>0.59951559763119711</v>
      </c>
    </row>
    <row r="19" spans="1:4" x14ac:dyDescent="0.2">
      <c r="A19" s="269" t="s">
        <v>9485</v>
      </c>
      <c r="B19" s="270" t="s">
        <v>8888</v>
      </c>
      <c r="C19" s="268">
        <v>12702</v>
      </c>
      <c r="D19" s="267">
        <f t="shared" si="0"/>
        <v>3.5782537501941672E-2</v>
      </c>
    </row>
    <row r="20" spans="1:4" x14ac:dyDescent="0.2">
      <c r="A20" s="266"/>
      <c r="B20" s="266" t="s">
        <v>1068</v>
      </c>
      <c r="C20" s="265">
        <f>SUM(C15:C19)</f>
        <v>354977.62</v>
      </c>
      <c r="D20" s="276">
        <f>SUM(D15:D19)</f>
        <v>1</v>
      </c>
    </row>
  </sheetData>
  <mergeCells count="2">
    <mergeCell ref="A5:B5"/>
    <mergeCell ref="A12:B12"/>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4"/>
    <dataValidation allowBlank="1" showInputMessage="1" showErrorMessage="1" prompt="Importe (saldo final) de las adquisiciones de bienes muebles e inmuebles efectuadas en el periodo al que corresponde la cuenta pública presentada." sqref="C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84" fitToHeight="0" orientation="portrait" r:id="rId1"/>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9">
    <tabColor theme="0" tint="-4.9989318521683403E-2"/>
    <pageSetUpPr fitToPage="1"/>
  </sheetPr>
  <dimension ref="A1:D43"/>
  <sheetViews>
    <sheetView zoomScaleNormal="100" zoomScaleSheetLayoutView="100" workbookViewId="0">
      <pane ySplit="8" topLeftCell="A31" activePane="bottomLeft" state="frozen"/>
      <selection pane="bottomLeft" activeCell="B52" sqref="B52"/>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3">
        <f>+C32+C10</f>
        <v>0</v>
      </c>
      <c r="D9" s="283">
        <f>+D32+D10</f>
        <v>538780.46</v>
      </c>
    </row>
    <row r="10" spans="1:4" x14ac:dyDescent="0.2">
      <c r="A10" s="286">
        <v>5510</v>
      </c>
      <c r="B10" s="289" t="s">
        <v>1104</v>
      </c>
      <c r="C10" s="283">
        <f>SUM(C11:C18)</f>
        <v>0</v>
      </c>
      <c r="D10" s="283">
        <f>SUM(D11:D18)</f>
        <v>538779.88</v>
      </c>
    </row>
    <row r="11" spans="1:4" x14ac:dyDescent="0.2">
      <c r="A11" s="286">
        <v>5511</v>
      </c>
      <c r="B11" s="289" t="s">
        <v>1103</v>
      </c>
      <c r="C11" s="375"/>
      <c r="D11" s="283"/>
    </row>
    <row r="12" spans="1:4" x14ac:dyDescent="0.2">
      <c r="A12" s="286">
        <v>5512</v>
      </c>
      <c r="B12" s="289" t="s">
        <v>1102</v>
      </c>
      <c r="C12" s="284"/>
      <c r="D12" s="283"/>
    </row>
    <row r="13" spans="1:4" x14ac:dyDescent="0.2">
      <c r="A13" s="286">
        <v>5513</v>
      </c>
      <c r="B13" s="289" t="s">
        <v>1101</v>
      </c>
      <c r="C13" s="284"/>
      <c r="D13" s="283"/>
    </row>
    <row r="14" spans="1:4" x14ac:dyDescent="0.2">
      <c r="A14" s="286">
        <v>5514</v>
      </c>
      <c r="B14" s="289" t="s">
        <v>1100</v>
      </c>
      <c r="C14" s="284"/>
      <c r="D14" s="283"/>
    </row>
    <row r="15" spans="1:4" x14ac:dyDescent="0.2">
      <c r="A15" s="286">
        <v>5515</v>
      </c>
      <c r="B15" s="289" t="s">
        <v>1099</v>
      </c>
      <c r="C15" s="284">
        <v>0</v>
      </c>
      <c r="D15" s="283">
        <v>224252.86</v>
      </c>
    </row>
    <row r="16" spans="1:4" x14ac:dyDescent="0.2">
      <c r="A16" s="286">
        <v>5516</v>
      </c>
      <c r="B16" s="289" t="s">
        <v>1098</v>
      </c>
      <c r="C16" s="284"/>
      <c r="D16" s="283"/>
    </row>
    <row r="17" spans="1:4" x14ac:dyDescent="0.2">
      <c r="A17" s="286">
        <v>5517</v>
      </c>
      <c r="B17" s="289" t="s">
        <v>1097</v>
      </c>
      <c r="C17" s="284">
        <v>0</v>
      </c>
      <c r="D17" s="283">
        <v>314527.02</v>
      </c>
    </row>
    <row r="18" spans="1:4" x14ac:dyDescent="0.2">
      <c r="A18" s="286">
        <v>5518</v>
      </c>
      <c r="B18" s="289" t="s">
        <v>1096</v>
      </c>
      <c r="C18" s="284"/>
      <c r="D18" s="283"/>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284"/>
      <c r="D28" s="283"/>
    </row>
    <row r="29" spans="1:4"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v>0</v>
      </c>
      <c r="D32" s="283">
        <f>+D40</f>
        <v>0.57999999999999996</v>
      </c>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v>0</v>
      </c>
      <c r="D40" s="283">
        <v>0.57999999999999996</v>
      </c>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71" fitToHeight="0" orientation="portrait" r:id="rId1"/>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tabColor theme="0" tint="-4.9989318521683403E-2"/>
  </sheetPr>
  <dimension ref="A1:C20"/>
  <sheetViews>
    <sheetView zoomScaleNormal="100" workbookViewId="0"/>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28252005.5</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-568891.08999999985</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v>-568891.08999999985</v>
      </c>
    </row>
    <row r="19" spans="1:3" x14ac:dyDescent="0.2">
      <c r="A19" s="298">
        <v>4500</v>
      </c>
      <c r="B19" s="297" t="s">
        <v>1108</v>
      </c>
      <c r="C19" s="296"/>
    </row>
    <row r="20" spans="1:3" x14ac:dyDescent="0.2">
      <c r="A20" s="295">
        <v>900004</v>
      </c>
      <c r="B20" s="294" t="s">
        <v>1107</v>
      </c>
      <c r="C20" s="293">
        <f>+C8+C9-C15</f>
        <v>28820896.59</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tabColor theme="0" tint="-4.9989318521683403E-2"/>
  </sheetPr>
  <dimension ref="A1:C35"/>
  <sheetViews>
    <sheetView topLeftCell="A7" zoomScaleNormal="100" workbookViewId="0"/>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28252005.5</v>
      </c>
    </row>
    <row r="9" spans="1:3" x14ac:dyDescent="0.2">
      <c r="A9" s="320">
        <v>900002</v>
      </c>
      <c r="B9" s="319" t="s">
        <v>1142</v>
      </c>
      <c r="C9" s="318">
        <f>SUM(C10:C26)</f>
        <v>427751.82</v>
      </c>
    </row>
    <row r="10" spans="1:3" x14ac:dyDescent="0.2">
      <c r="A10" s="305">
        <v>5100</v>
      </c>
      <c r="B10" s="317" t="s">
        <v>1141</v>
      </c>
      <c r="C10" s="315">
        <v>202235.2</v>
      </c>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v>225516.62</v>
      </c>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538780.46</v>
      </c>
    </row>
    <row r="28" spans="1:3" ht="20.399999999999999" x14ac:dyDescent="0.2">
      <c r="A28" s="305">
        <v>5510</v>
      </c>
      <c r="B28" s="317" t="s">
        <v>1104</v>
      </c>
      <c r="C28" s="315">
        <v>538779.88</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v>0.57999999999999996</v>
      </c>
    </row>
    <row r="34" spans="1:3" x14ac:dyDescent="0.2">
      <c r="A34" s="305">
        <v>5600</v>
      </c>
      <c r="B34" s="316" t="s">
        <v>1122</v>
      </c>
      <c r="C34" s="315"/>
    </row>
    <row r="35" spans="1:3" x14ac:dyDescent="0.2">
      <c r="A35" s="314">
        <v>900004</v>
      </c>
      <c r="B35" s="313" t="s">
        <v>1121</v>
      </c>
      <c r="C35" s="312">
        <f>+C8-C9+C27</f>
        <v>28363034.140000001</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tabColor theme="0" tint="-4.9989318521683403E-2"/>
    <pageSetUpPr fitToPage="1"/>
  </sheetPr>
  <dimension ref="A1:H75"/>
  <sheetViews>
    <sheetView zoomScaleNormal="100" zoomScaleSheetLayoutView="100" workbookViewId="0"/>
  </sheetViews>
  <sheetFormatPr baseColWidth="10" defaultColWidth="11.44140625" defaultRowHeight="10.199999999999999" x14ac:dyDescent="0.2"/>
  <cols>
    <col min="1" max="1" width="13" style="375" customWidth="1"/>
    <col min="2" max="2" width="53.5546875" style="375" customWidth="1"/>
    <col min="3" max="3" width="18.6640625" style="375" bestFit="1" customWidth="1"/>
    <col min="4" max="4" width="17" style="375" bestFit="1" customWidth="1"/>
    <col min="5" max="5" width="11.44140625" style="375" bestFit="1"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862" t="s">
        <v>9401</v>
      </c>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453"/>
      <c r="D61" s="330"/>
      <c r="E61" s="330"/>
      <c r="H61" s="325"/>
    </row>
    <row r="62" spans="1:8" s="324" customFormat="1" x14ac:dyDescent="0.2">
      <c r="A62" s="452">
        <v>8110</v>
      </c>
      <c r="B62" s="328" t="s">
        <v>4067</v>
      </c>
      <c r="C62" s="428">
        <v>23954309</v>
      </c>
      <c r="D62" s="863">
        <v>29050762</v>
      </c>
      <c r="E62" s="863">
        <f t="shared" ref="E62:E66" si="0">+C62-D62</f>
        <v>-5096453</v>
      </c>
      <c r="F62" s="864"/>
      <c r="H62" s="325"/>
    </row>
    <row r="63" spans="1:8" s="324" customFormat="1" x14ac:dyDescent="0.2">
      <c r="A63" s="452">
        <v>8120</v>
      </c>
      <c r="B63" s="328" t="s">
        <v>4066</v>
      </c>
      <c r="C63" s="428">
        <v>0</v>
      </c>
      <c r="D63" s="863">
        <v>0</v>
      </c>
      <c r="E63" s="863">
        <f t="shared" si="0"/>
        <v>0</v>
      </c>
      <c r="F63" s="864"/>
      <c r="H63" s="325"/>
    </row>
    <row r="64" spans="1:8" s="324" customFormat="1" x14ac:dyDescent="0.2">
      <c r="A64" s="449">
        <v>8130</v>
      </c>
      <c r="B64" s="328" t="s">
        <v>4065</v>
      </c>
      <c r="C64" s="428">
        <v>25736165.199999999</v>
      </c>
      <c r="D64" s="863">
        <v>28252005.5</v>
      </c>
      <c r="E64" s="863">
        <f t="shared" si="0"/>
        <v>-2515840.3000000007</v>
      </c>
      <c r="F64" s="325"/>
      <c r="H64" s="325"/>
    </row>
    <row r="65" spans="1:8" s="324" customFormat="1" x14ac:dyDescent="0.2">
      <c r="A65" s="449">
        <v>8140</v>
      </c>
      <c r="B65" s="328" t="s">
        <v>4064</v>
      </c>
      <c r="C65" s="428">
        <v>25736165.199999999</v>
      </c>
      <c r="D65" s="863">
        <v>28252005.5</v>
      </c>
      <c r="E65" s="863">
        <f t="shared" si="0"/>
        <v>-2515840.3000000007</v>
      </c>
      <c r="F65" s="325"/>
      <c r="H65" s="325"/>
    </row>
    <row r="66" spans="1:8" s="324" customFormat="1" x14ac:dyDescent="0.2">
      <c r="A66" s="449">
        <v>8150</v>
      </c>
      <c r="B66" s="328" t="s">
        <v>4063</v>
      </c>
      <c r="C66" s="428">
        <v>25736165.199999999</v>
      </c>
      <c r="D66" s="863">
        <v>28252005.5</v>
      </c>
      <c r="E66" s="863">
        <f t="shared" si="0"/>
        <v>-2515840.3000000007</v>
      </c>
      <c r="F66" s="325"/>
      <c r="H66" s="325"/>
    </row>
    <row r="67" spans="1:8" s="324" customFormat="1" x14ac:dyDescent="0.2">
      <c r="A67" s="451">
        <v>8200</v>
      </c>
      <c r="B67" s="450" t="s">
        <v>4062</v>
      </c>
      <c r="C67" s="453"/>
      <c r="D67" s="330"/>
      <c r="E67" s="330"/>
      <c r="F67" s="325"/>
      <c r="G67" s="325"/>
      <c r="H67" s="325"/>
    </row>
    <row r="68" spans="1:8" s="324" customFormat="1" x14ac:dyDescent="0.2">
      <c r="A68" s="449">
        <v>8210</v>
      </c>
      <c r="B68" s="328" t="s">
        <v>4061</v>
      </c>
      <c r="C68" s="428">
        <v>23954309</v>
      </c>
      <c r="D68" s="428">
        <v>29050762</v>
      </c>
      <c r="E68" s="863">
        <f t="shared" ref="E68:E74" si="1">+C68-D68</f>
        <v>-5096453</v>
      </c>
      <c r="F68" s="325"/>
      <c r="G68" s="325"/>
      <c r="H68" s="325"/>
    </row>
    <row r="69" spans="1:8" s="324" customFormat="1" x14ac:dyDescent="0.2">
      <c r="A69" s="449">
        <v>8220</v>
      </c>
      <c r="B69" s="328" t="s">
        <v>4060</v>
      </c>
      <c r="C69" s="428">
        <v>0</v>
      </c>
      <c r="D69" s="428">
        <v>0</v>
      </c>
      <c r="E69" s="863">
        <f t="shared" si="1"/>
        <v>0</v>
      </c>
      <c r="F69" s="325"/>
      <c r="G69" s="325"/>
      <c r="H69" s="325"/>
    </row>
    <row r="70" spans="1:8" s="324" customFormat="1" x14ac:dyDescent="0.2">
      <c r="A70" s="449">
        <v>8230</v>
      </c>
      <c r="B70" s="328" t="s">
        <v>4059</v>
      </c>
      <c r="C70" s="428">
        <v>25736165.199999999</v>
      </c>
      <c r="D70" s="428">
        <v>28252005.5</v>
      </c>
      <c r="E70" s="863">
        <f t="shared" si="1"/>
        <v>-2515840.3000000007</v>
      </c>
      <c r="F70" s="325"/>
      <c r="G70" s="325"/>
      <c r="H70" s="325"/>
    </row>
    <row r="71" spans="1:8" s="324" customFormat="1" x14ac:dyDescent="0.2">
      <c r="A71" s="449">
        <v>8240</v>
      </c>
      <c r="B71" s="328" t="s">
        <v>4058</v>
      </c>
      <c r="C71" s="428">
        <v>25736165.199999999</v>
      </c>
      <c r="D71" s="428">
        <v>28252005.5</v>
      </c>
      <c r="E71" s="863">
        <f t="shared" si="1"/>
        <v>-2515840.3000000007</v>
      </c>
      <c r="F71" s="325"/>
      <c r="G71" s="325"/>
      <c r="H71" s="325"/>
    </row>
    <row r="72" spans="1:8" s="324" customFormat="1" x14ac:dyDescent="0.2">
      <c r="A72" s="447">
        <v>8250</v>
      </c>
      <c r="B72" s="327" t="s">
        <v>4057</v>
      </c>
      <c r="C72" s="428">
        <v>25736165.199999999</v>
      </c>
      <c r="D72" s="428">
        <v>28252005.5</v>
      </c>
      <c r="E72" s="863">
        <f t="shared" si="1"/>
        <v>-2515840.3000000007</v>
      </c>
      <c r="F72" s="325"/>
      <c r="G72" s="325"/>
      <c r="H72" s="325"/>
    </row>
    <row r="73" spans="1:8" s="324" customFormat="1" x14ac:dyDescent="0.2">
      <c r="A73" s="444">
        <v>8260</v>
      </c>
      <c r="B73" s="430" t="s">
        <v>4056</v>
      </c>
      <c r="C73" s="428">
        <v>25736165.199999999</v>
      </c>
      <c r="D73" s="428">
        <v>28252005.5</v>
      </c>
      <c r="E73" s="863">
        <f t="shared" si="1"/>
        <v>-2515840.3000000007</v>
      </c>
      <c r="F73" s="325"/>
      <c r="G73" s="325"/>
      <c r="H73" s="325"/>
    </row>
    <row r="74" spans="1:8" s="324" customFormat="1" x14ac:dyDescent="0.2">
      <c r="A74" s="336">
        <v>8270</v>
      </c>
      <c r="B74" s="443" t="s">
        <v>4055</v>
      </c>
      <c r="C74" s="428">
        <v>25475405.050000004</v>
      </c>
      <c r="D74" s="428">
        <v>27990322.780000001</v>
      </c>
      <c r="E74" s="863">
        <f t="shared" si="1"/>
        <v>-2514917.7299999967</v>
      </c>
      <c r="F74" s="325"/>
      <c r="G74" s="325"/>
      <c r="H74" s="325"/>
    </row>
    <row r="75" spans="1:8" x14ac:dyDescent="0.2">
      <c r="A75" s="323" t="s">
        <v>13592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51" orientation="landscape" r:id="rId1"/>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dimension ref="A1:F30"/>
  <sheetViews>
    <sheetView zoomScaleNormal="100" zoomScaleSheetLayoutView="90" workbookViewId="0">
      <selection activeCell="B8" sqref="B8"/>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113</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c r="B8" s="1225" t="s">
        <v>13593</v>
      </c>
      <c r="C8" s="24"/>
      <c r="D8" s="54"/>
      <c r="E8" s="24"/>
    </row>
    <row r="9" spans="1:6" x14ac:dyDescent="0.2">
      <c r="A9" s="52"/>
      <c r="B9" s="52" t="s">
        <v>109</v>
      </c>
      <c r="C9" s="38">
        <f>SUM(C8:C8)</f>
        <v>0</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375"/>
    </row>
    <row r="18" spans="1:6" x14ac:dyDescent="0.2">
      <c r="A18" s="37"/>
      <c r="B18" s="37"/>
      <c r="C18" s="36"/>
      <c r="D18" s="37"/>
      <c r="E18" s="36"/>
      <c r="F18" s="375"/>
    </row>
    <row r="19" spans="1:6" ht="11.25" customHeight="1" x14ac:dyDescent="0.2">
      <c r="A19" s="35" t="s">
        <v>106</v>
      </c>
      <c r="B19" s="34"/>
      <c r="C19" s="33"/>
      <c r="D19" s="375"/>
      <c r="E19" s="220" t="s">
        <v>103</v>
      </c>
    </row>
    <row r="20" spans="1:6" x14ac:dyDescent="0.2">
      <c r="A20" s="375"/>
      <c r="B20" s="375"/>
      <c r="C20" s="31"/>
      <c r="D20" s="375"/>
      <c r="E20" s="31"/>
      <c r="F20" s="375"/>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375"/>
    </row>
    <row r="25" spans="1:6" x14ac:dyDescent="0.2">
      <c r="A25" s="37"/>
      <c r="B25" s="37"/>
      <c r="C25" s="36"/>
      <c r="D25" s="37"/>
      <c r="E25" s="36"/>
      <c r="F25" s="375"/>
    </row>
    <row r="26" spans="1:6" ht="11.25" customHeight="1" x14ac:dyDescent="0.2">
      <c r="A26" s="35" t="s">
        <v>104</v>
      </c>
      <c r="B26" s="34"/>
      <c r="C26" s="33"/>
      <c r="D26" s="375"/>
      <c r="E26" s="220" t="s">
        <v>103</v>
      </c>
    </row>
    <row r="27" spans="1:6" x14ac:dyDescent="0.2">
      <c r="A27" s="375"/>
      <c r="B27" s="375"/>
      <c r="C27" s="31"/>
      <c r="D27" s="375"/>
      <c r="E27" s="31"/>
      <c r="F27" s="375"/>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6">
    <dataValidation allowBlank="1" showInputMessage="1" showErrorMessage="1" prompt="Saldo final de la Cuenta Pública presentada (trimestral: 1er, 2do, 3ro. o 4to.)." sqref="C14"/>
    <dataValidation allowBlank="1" showInputMessage="1" showErrorMessage="1" prompt="Corresponde al número de la cuenta de acuerdo al Plan de Cuentas emitido por el CONAC." sqref="A28 A21 A7 A14"/>
    <dataValidation allowBlank="1" showInputMessage="1" showErrorMessage="1" prompt="Saldo final de la Cuenta Pública presentada y en su caso, el importe debe corresponder a la suma de la columna de monto parcial ( trimestral: 1er, 2do, 3ro. o 4to.)." sqref="C28 C21 C7"/>
    <dataValidation allowBlank="1" showInputMessage="1" showErrorMessage="1" prompt="Corresponde al nombre o descripción de la cuenta de acuerdo al Plan de Cuentas emitido por el CONAC." sqref="B28 B21 B7 B14"/>
    <dataValidation allowBlank="1" showInputMessage="1" showErrorMessage="1" prompt="Especificar el tipo de instrumento de inversión: Bondes, Petrobonos, Cetes, Mesa de dinero, etc." sqref="D28 D21 D7 D14"/>
    <dataValidation allowBlank="1" showInputMessage="1" showErrorMessage="1" prompt="En los casos en que la inversión se localice en dos o mas tipos de instrumentos, se detallará cada una de ellas y el importe invertido." sqref="E28 E21 E7"/>
  </dataValidations>
  <pageMargins left="0.7" right="0.7" top="0.75" bottom="0.75" header="0.3" footer="0.3"/>
  <pageSetup scale="56" orientation="portrait"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dimension ref="A1:I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375" customWidth="1"/>
    <col min="2" max="2" width="50.6640625" style="375" customWidth="1"/>
    <col min="3" max="7" width="17.6640625" style="31" customWidth="1"/>
    <col min="8" max="9" width="11.44140625" style="375" customWidth="1"/>
    <col min="10" max="16384" width="11.44140625" style="375"/>
  </cols>
  <sheetData>
    <row r="1" spans="1:9" x14ac:dyDescent="0.2">
      <c r="A1" s="57" t="s">
        <v>115</v>
      </c>
      <c r="B1" s="57"/>
      <c r="G1" s="76"/>
    </row>
    <row r="2" spans="1:9" x14ac:dyDescent="0.2">
      <c r="A2" s="57" t="s">
        <v>114</v>
      </c>
      <c r="B2" s="57"/>
      <c r="C2" s="17"/>
      <c r="D2" s="17"/>
    </row>
    <row r="3" spans="1:9" x14ac:dyDescent="0.2">
      <c r="B3" s="57"/>
      <c r="C3" s="17"/>
      <c r="D3" s="17"/>
    </row>
    <row r="5" spans="1:9" s="71" customFormat="1" ht="11.25" customHeight="1" x14ac:dyDescent="0.2">
      <c r="A5" s="74" t="s">
        <v>218</v>
      </c>
      <c r="B5" s="74"/>
      <c r="C5" s="73"/>
      <c r="D5" s="73"/>
      <c r="E5" s="31"/>
      <c r="F5" s="31"/>
      <c r="G5" s="72" t="s">
        <v>132</v>
      </c>
    </row>
    <row r="6" spans="1:9" x14ac:dyDescent="0.2">
      <c r="A6" s="60"/>
      <c r="B6" s="60"/>
      <c r="C6" s="58"/>
      <c r="D6" s="58"/>
      <c r="E6" s="58"/>
      <c r="F6" s="58"/>
      <c r="G6" s="58"/>
    </row>
    <row r="7" spans="1:9" ht="15" customHeight="1" x14ac:dyDescent="0.2">
      <c r="A7" s="30" t="s">
        <v>102</v>
      </c>
      <c r="B7" s="29" t="s">
        <v>101</v>
      </c>
      <c r="C7" s="69" t="s">
        <v>100</v>
      </c>
      <c r="D7" s="70">
        <v>2015</v>
      </c>
      <c r="E7" s="69" t="s">
        <v>131</v>
      </c>
      <c r="F7" s="69" t="s">
        <v>130</v>
      </c>
      <c r="G7" s="68" t="s">
        <v>129</v>
      </c>
    </row>
    <row r="8" spans="1:9" x14ac:dyDescent="0.2">
      <c r="A8" s="865" t="s">
        <v>9620</v>
      </c>
      <c r="B8" s="44" t="s">
        <v>9621</v>
      </c>
      <c r="C8" s="64">
        <v>0</v>
      </c>
      <c r="D8" s="64">
        <v>0</v>
      </c>
      <c r="E8" s="64">
        <v>0.02</v>
      </c>
      <c r="F8" s="64">
        <v>0</v>
      </c>
      <c r="G8" s="64">
        <v>0</v>
      </c>
    </row>
    <row r="9" spans="1:9" x14ac:dyDescent="0.2">
      <c r="A9" s="865" t="s">
        <v>9622</v>
      </c>
      <c r="B9" s="44" t="s">
        <v>9623</v>
      </c>
      <c r="C9" s="64">
        <v>0</v>
      </c>
      <c r="D9" s="64">
        <v>0</v>
      </c>
      <c r="E9" s="64">
        <v>5437.61</v>
      </c>
      <c r="F9" s="64">
        <v>0</v>
      </c>
      <c r="G9" s="64">
        <v>0</v>
      </c>
    </row>
    <row r="10" spans="1:9" x14ac:dyDescent="0.2">
      <c r="A10" s="865" t="s">
        <v>9624</v>
      </c>
      <c r="B10" s="44" t="s">
        <v>9625</v>
      </c>
      <c r="C10" s="64">
        <v>0</v>
      </c>
      <c r="D10" s="64">
        <v>0</v>
      </c>
      <c r="E10" s="64">
        <v>11899.92</v>
      </c>
      <c r="F10" s="64">
        <v>0</v>
      </c>
      <c r="G10" s="64">
        <v>0</v>
      </c>
      <c r="I10" s="75"/>
    </row>
    <row r="11" spans="1:9" x14ac:dyDescent="0.2">
      <c r="A11" s="865" t="s">
        <v>9626</v>
      </c>
      <c r="B11" s="44" t="s">
        <v>9627</v>
      </c>
      <c r="C11" s="64">
        <v>0</v>
      </c>
      <c r="D11" s="64">
        <v>0</v>
      </c>
      <c r="E11" s="64">
        <v>1391.28</v>
      </c>
      <c r="F11" s="64">
        <v>0</v>
      </c>
      <c r="G11" s="64">
        <v>0</v>
      </c>
      <c r="I11" s="75"/>
    </row>
    <row r="12" spans="1:9" x14ac:dyDescent="0.2">
      <c r="A12" s="865" t="s">
        <v>9628</v>
      </c>
      <c r="B12" s="44" t="s">
        <v>9629</v>
      </c>
      <c r="C12" s="64">
        <v>0</v>
      </c>
      <c r="D12" s="64">
        <v>0</v>
      </c>
      <c r="E12" s="64">
        <v>2907</v>
      </c>
      <c r="F12" s="64">
        <v>0</v>
      </c>
      <c r="G12" s="64">
        <v>0</v>
      </c>
      <c r="I12" s="75"/>
    </row>
    <row r="13" spans="1:9" x14ac:dyDescent="0.2">
      <c r="A13" s="865" t="s">
        <v>9630</v>
      </c>
      <c r="B13" s="44" t="s">
        <v>9631</v>
      </c>
      <c r="C13" s="64">
        <v>0</v>
      </c>
      <c r="D13" s="64">
        <v>0</v>
      </c>
      <c r="E13" s="64">
        <v>14220</v>
      </c>
      <c r="F13" s="64">
        <v>0</v>
      </c>
      <c r="G13" s="64">
        <v>0</v>
      </c>
      <c r="I13" s="75"/>
    </row>
    <row r="14" spans="1:9" x14ac:dyDescent="0.2">
      <c r="A14" s="865" t="s">
        <v>9632</v>
      </c>
      <c r="B14" s="44" t="s">
        <v>9633</v>
      </c>
      <c r="C14" s="64">
        <v>0</v>
      </c>
      <c r="D14" s="64">
        <v>0</v>
      </c>
      <c r="E14" s="64">
        <v>6000</v>
      </c>
      <c r="F14" s="64">
        <v>0</v>
      </c>
      <c r="G14" s="64">
        <v>0</v>
      </c>
      <c r="I14" s="75"/>
    </row>
    <row r="15" spans="1:9" x14ac:dyDescent="0.2">
      <c r="A15" s="865" t="s">
        <v>9634</v>
      </c>
      <c r="B15" s="44" t="s">
        <v>9635</v>
      </c>
      <c r="C15" s="64">
        <v>0</v>
      </c>
      <c r="D15" s="64">
        <v>0</v>
      </c>
      <c r="E15" s="64">
        <v>5940</v>
      </c>
      <c r="F15" s="64">
        <v>0</v>
      </c>
      <c r="G15" s="64">
        <v>0</v>
      </c>
      <c r="I15" s="75"/>
    </row>
    <row r="16" spans="1:9" x14ac:dyDescent="0.2">
      <c r="A16" s="63"/>
      <c r="B16" s="63" t="s">
        <v>134</v>
      </c>
      <c r="C16" s="62">
        <f>SUM(C8:C15)</f>
        <v>0</v>
      </c>
      <c r="D16" s="62">
        <f>SUM(D8:D15)</f>
        <v>0</v>
      </c>
      <c r="E16" s="62">
        <f>SUM(E8:E15)</f>
        <v>47795.83</v>
      </c>
      <c r="F16" s="62">
        <f>SUM(F8:F10)</f>
        <v>0</v>
      </c>
      <c r="G16" s="62">
        <f>SUM(G8:G10)</f>
        <v>0</v>
      </c>
    </row>
    <row r="17" spans="1:7" x14ac:dyDescent="0.2">
      <c r="A17" s="37"/>
      <c r="B17" s="37"/>
      <c r="C17" s="36"/>
      <c r="D17" s="36"/>
      <c r="E17" s="36"/>
      <c r="F17" s="36"/>
      <c r="G17" s="36"/>
    </row>
    <row r="18" spans="1:7" x14ac:dyDescent="0.2">
      <c r="A18" s="37"/>
      <c r="B18" s="37"/>
      <c r="C18" s="36"/>
      <c r="D18" s="36"/>
      <c r="E18" s="36"/>
      <c r="F18" s="36"/>
      <c r="G18" s="36"/>
    </row>
    <row r="19" spans="1:7" s="71" customFormat="1" ht="11.25" customHeight="1" x14ac:dyDescent="0.2">
      <c r="A19" s="74" t="s">
        <v>133</v>
      </c>
      <c r="B19" s="74"/>
      <c r="C19" s="73"/>
      <c r="D19" s="73"/>
      <c r="E19" s="31"/>
      <c r="F19" s="31"/>
      <c r="G19" s="72" t="s">
        <v>132</v>
      </c>
    </row>
    <row r="20" spans="1:7" x14ac:dyDescent="0.2">
      <c r="A20" s="60"/>
      <c r="B20" s="60"/>
      <c r="C20" s="58"/>
      <c r="D20" s="58"/>
      <c r="E20" s="58"/>
      <c r="F20" s="58"/>
      <c r="G20" s="58"/>
    </row>
    <row r="21" spans="1:7" ht="15" customHeight="1" x14ac:dyDescent="0.2">
      <c r="A21" s="30" t="s">
        <v>102</v>
      </c>
      <c r="B21" s="29" t="s">
        <v>101</v>
      </c>
      <c r="C21" s="69" t="s">
        <v>100</v>
      </c>
      <c r="D21" s="70">
        <v>2015</v>
      </c>
      <c r="E21" s="69" t="s">
        <v>131</v>
      </c>
      <c r="F21" s="69" t="s">
        <v>130</v>
      </c>
      <c r="G21" s="68" t="s">
        <v>129</v>
      </c>
    </row>
    <row r="22" spans="1:7" x14ac:dyDescent="0.2">
      <c r="A22" s="44"/>
      <c r="B22" s="1225" t="s">
        <v>13593</v>
      </c>
      <c r="C22" s="64"/>
      <c r="D22" s="64"/>
      <c r="E22" s="64"/>
      <c r="F22" s="64"/>
      <c r="G22" s="64"/>
    </row>
    <row r="23" spans="1:7" x14ac:dyDescent="0.2">
      <c r="A23" s="63"/>
      <c r="B23" s="63" t="s">
        <v>116</v>
      </c>
      <c r="C23" s="62">
        <f>SUM(C22:C22)</f>
        <v>0</v>
      </c>
      <c r="D23" s="62">
        <f>SUM(D22:D22)</f>
        <v>0</v>
      </c>
      <c r="E23" s="62">
        <f>SUM(E22:E22)</f>
        <v>0</v>
      </c>
      <c r="F23" s="62">
        <f>SUM(F22:F22)</f>
        <v>0</v>
      </c>
      <c r="G23" s="62">
        <f>SUM(G22:G22)</f>
        <v>0</v>
      </c>
    </row>
  </sheetData>
  <dataValidations count="7">
    <dataValidation allowBlank="1" showInputMessage="1" showErrorMessage="1" prompt="Corresponde al número de la cuenta de acuerdo al Plan de Cuentas emitido por el CONAC." sqref="A21 A7"/>
    <dataValidation allowBlank="1" showInputMessage="1" showErrorMessage="1" prompt="Saldo final al 31 de diciembre de 2015." sqref="D21 D7"/>
    <dataValidation allowBlank="1" showInputMessage="1" showErrorMessage="1" prompt="Saldo final de la Cuenta Pública presentada (trimestral: 1er, 2do, 3ro. o 4to.)." sqref="C21 C7"/>
    <dataValidation allowBlank="1" showInputMessage="1" showErrorMessage="1" prompt="Saldo final al 31 de diciembre de 2014." sqref="E21 E7"/>
    <dataValidation allowBlank="1" showInputMessage="1" showErrorMessage="1" prompt="Saldo final al 31 de diciembre de 2013." sqref="F21 F7"/>
    <dataValidation allowBlank="1" showInputMessage="1" showErrorMessage="1" prompt="Corresponde al nombre o descripción de la cuenta de acuerdo al Plan de Cuentas emitido por el CONAC." sqref="B21 B7"/>
    <dataValidation allowBlank="1" showInputMessage="1" showErrorMessage="1" prompt="Saldo final al 31 de diciembre de 2012." sqref="G21 G7"/>
  </dataValidations>
  <pageMargins left="0.7" right="0.7" top="0.75" bottom="0.75" header="0.3" footer="0.3"/>
  <pageSetup scale="72" orientation="portrait"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pageSetUpPr fitToPage="1"/>
  </sheetPr>
  <dimension ref="A1:K165"/>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7" width="17.6640625" style="31" customWidth="1"/>
    <col min="8" max="9" width="18.6640625" style="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J3" s="15"/>
    </row>
    <row r="4" spans="1:10" x14ac:dyDescent="0.2">
      <c r="J4" s="15"/>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3"/>
      <c r="B8" s="1225" t="s">
        <v>13593</v>
      </c>
      <c r="C8" s="24"/>
      <c r="D8" s="93"/>
      <c r="E8" s="93"/>
      <c r="F8" s="93"/>
      <c r="G8" s="92"/>
      <c r="H8" s="82"/>
      <c r="I8" s="91"/>
    </row>
    <row r="9" spans="1:10" x14ac:dyDescent="0.2">
      <c r="A9" s="63"/>
      <c r="B9" s="63" t="s">
        <v>249</v>
      </c>
      <c r="C9" s="62">
        <f>SUM(C8:C8)</f>
        <v>0</v>
      </c>
      <c r="D9" s="62">
        <f>SUM(D8:D8)</f>
        <v>0</v>
      </c>
      <c r="E9" s="62">
        <f>SUM(E8:E8)</f>
        <v>0</v>
      </c>
      <c r="F9" s="62">
        <f>SUM(F8:F8)</f>
        <v>0</v>
      </c>
      <c r="G9" s="62">
        <f>SUM(G8:G8)</f>
        <v>0</v>
      </c>
      <c r="H9" s="51"/>
      <c r="I9" s="51"/>
    </row>
    <row r="10" spans="1:10" x14ac:dyDescent="0.2">
      <c r="A10" s="37"/>
      <c r="B10" s="37"/>
      <c r="C10" s="36"/>
      <c r="D10" s="36"/>
      <c r="E10" s="36"/>
      <c r="F10" s="36"/>
      <c r="G10" s="36"/>
      <c r="H10" s="37"/>
      <c r="I10" s="37"/>
    </row>
    <row r="11" spans="1:10" x14ac:dyDescent="0.2">
      <c r="A11" s="37"/>
      <c r="B11" s="37"/>
      <c r="C11" s="36"/>
      <c r="D11" s="36"/>
      <c r="E11" s="36"/>
      <c r="F11" s="36"/>
      <c r="G11" s="36"/>
      <c r="H11" s="37"/>
      <c r="I11" s="37"/>
    </row>
    <row r="12" spans="1:10" ht="11.25" customHeight="1" x14ac:dyDescent="0.2">
      <c r="A12" s="35" t="s">
        <v>248</v>
      </c>
      <c r="B12" s="34"/>
      <c r="E12" s="87"/>
      <c r="F12" s="87"/>
      <c r="I12" s="89" t="s">
        <v>233</v>
      </c>
    </row>
    <row r="13" spans="1:10" x14ac:dyDescent="0.2">
      <c r="A13" s="88"/>
      <c r="B13" s="88"/>
      <c r="C13" s="87"/>
      <c r="D13" s="87"/>
      <c r="E13" s="87"/>
      <c r="F13" s="87"/>
    </row>
    <row r="14" spans="1:10" ht="15" customHeight="1" x14ac:dyDescent="0.2">
      <c r="A14" s="30" t="s">
        <v>102</v>
      </c>
      <c r="B14" s="29" t="s">
        <v>101</v>
      </c>
      <c r="C14" s="86" t="s">
        <v>232</v>
      </c>
      <c r="D14" s="86" t="s">
        <v>231</v>
      </c>
      <c r="E14" s="86" t="s">
        <v>230</v>
      </c>
      <c r="F14" s="86" t="s">
        <v>229</v>
      </c>
      <c r="G14" s="85" t="s">
        <v>228</v>
      </c>
      <c r="H14" s="29" t="s">
        <v>227</v>
      </c>
      <c r="I14" s="29" t="s">
        <v>226</v>
      </c>
    </row>
    <row r="15" spans="1:10" x14ac:dyDescent="0.2">
      <c r="A15" s="866" t="s">
        <v>9636</v>
      </c>
      <c r="B15" s="25" t="s">
        <v>9637</v>
      </c>
      <c r="C15" s="24">
        <v>2650</v>
      </c>
      <c r="D15" s="83">
        <v>2650</v>
      </c>
      <c r="E15" s="83"/>
      <c r="F15" s="83"/>
      <c r="G15" s="83"/>
      <c r="H15" s="82"/>
      <c r="I15" s="82"/>
    </row>
    <row r="16" spans="1:10" x14ac:dyDescent="0.2">
      <c r="A16" s="866" t="s">
        <v>9638</v>
      </c>
      <c r="B16" s="25" t="s">
        <v>9639</v>
      </c>
      <c r="C16" s="24">
        <v>-75</v>
      </c>
      <c r="D16" s="83">
        <v>-75</v>
      </c>
      <c r="E16" s="83"/>
      <c r="F16" s="83"/>
      <c r="G16" s="83"/>
      <c r="H16" s="82"/>
      <c r="I16" s="82"/>
    </row>
    <row r="17" spans="1:9" x14ac:dyDescent="0.2">
      <c r="A17" s="866" t="s">
        <v>9640</v>
      </c>
      <c r="B17" s="25" t="s">
        <v>9641</v>
      </c>
      <c r="C17" s="24">
        <v>2100</v>
      </c>
      <c r="D17" s="83">
        <v>2100</v>
      </c>
      <c r="E17" s="83"/>
      <c r="F17" s="83"/>
      <c r="G17" s="83"/>
      <c r="H17" s="82"/>
      <c r="I17" s="82"/>
    </row>
    <row r="18" spans="1:9" x14ac:dyDescent="0.2">
      <c r="A18" s="866" t="s">
        <v>9642</v>
      </c>
      <c r="B18" s="25" t="s">
        <v>9643</v>
      </c>
      <c r="C18" s="24">
        <v>3850</v>
      </c>
      <c r="D18" s="83">
        <v>3850</v>
      </c>
      <c r="E18" s="83"/>
      <c r="F18" s="83"/>
      <c r="G18" s="83"/>
      <c r="H18" s="82"/>
      <c r="I18" s="82"/>
    </row>
    <row r="19" spans="1:9" x14ac:dyDescent="0.2">
      <c r="A19" s="866" t="s">
        <v>9644</v>
      </c>
      <c r="B19" s="25" t="s">
        <v>9645</v>
      </c>
      <c r="C19" s="24">
        <v>500</v>
      </c>
      <c r="D19" s="83">
        <v>500</v>
      </c>
      <c r="E19" s="83"/>
      <c r="F19" s="83"/>
      <c r="G19" s="83"/>
      <c r="H19" s="82"/>
      <c r="I19" s="82"/>
    </row>
    <row r="20" spans="1:9" x14ac:dyDescent="0.2">
      <c r="A20" s="866" t="s">
        <v>9646</v>
      </c>
      <c r="B20" s="25" t="s">
        <v>9647</v>
      </c>
      <c r="C20" s="24">
        <v>200</v>
      </c>
      <c r="D20" s="83">
        <v>200</v>
      </c>
      <c r="E20" s="83"/>
      <c r="F20" s="83"/>
      <c r="G20" s="83"/>
      <c r="H20" s="82"/>
      <c r="I20" s="82"/>
    </row>
    <row r="21" spans="1:9" x14ac:dyDescent="0.2">
      <c r="A21" s="866" t="s">
        <v>9648</v>
      </c>
      <c r="B21" s="25" t="s">
        <v>9649</v>
      </c>
      <c r="C21" s="24">
        <v>-199.99</v>
      </c>
      <c r="D21" s="83">
        <v>-199.99</v>
      </c>
      <c r="E21" s="83"/>
      <c r="F21" s="83"/>
      <c r="G21" s="83"/>
      <c r="H21" s="82"/>
      <c r="I21" s="82"/>
    </row>
    <row r="22" spans="1:9" x14ac:dyDescent="0.2">
      <c r="A22" s="866" t="s">
        <v>9650</v>
      </c>
      <c r="B22" s="25" t="s">
        <v>9651</v>
      </c>
      <c r="C22" s="24">
        <v>250</v>
      </c>
      <c r="D22" s="83">
        <v>250</v>
      </c>
      <c r="E22" s="83"/>
      <c r="F22" s="83"/>
      <c r="G22" s="83"/>
      <c r="H22" s="82"/>
      <c r="I22" s="82"/>
    </row>
    <row r="23" spans="1:9" x14ac:dyDescent="0.2">
      <c r="A23" s="866" t="s">
        <v>9652</v>
      </c>
      <c r="B23" s="25" t="s">
        <v>9653</v>
      </c>
      <c r="C23" s="24">
        <v>100</v>
      </c>
      <c r="D23" s="83">
        <v>100</v>
      </c>
      <c r="E23" s="83"/>
      <c r="F23" s="83"/>
      <c r="G23" s="83"/>
      <c r="H23" s="82"/>
      <c r="I23" s="82"/>
    </row>
    <row r="24" spans="1:9" x14ac:dyDescent="0.2">
      <c r="A24" s="866" t="s">
        <v>9654</v>
      </c>
      <c r="B24" s="25" t="s">
        <v>9655</v>
      </c>
      <c r="C24" s="24">
        <v>-108</v>
      </c>
      <c r="D24" s="83">
        <v>-108</v>
      </c>
      <c r="E24" s="83"/>
      <c r="F24" s="83"/>
      <c r="G24" s="83"/>
      <c r="H24" s="82"/>
      <c r="I24" s="82"/>
    </row>
    <row r="25" spans="1:9" x14ac:dyDescent="0.2">
      <c r="A25" s="866" t="s">
        <v>9656</v>
      </c>
      <c r="B25" s="25" t="s">
        <v>9657</v>
      </c>
      <c r="C25" s="24">
        <v>0.01</v>
      </c>
      <c r="D25" s="83">
        <v>0.01</v>
      </c>
      <c r="E25" s="83"/>
      <c r="F25" s="83"/>
      <c r="G25" s="83"/>
      <c r="H25" s="82"/>
      <c r="I25" s="82"/>
    </row>
    <row r="26" spans="1:9" x14ac:dyDescent="0.2">
      <c r="A26" s="866" t="s">
        <v>9658</v>
      </c>
      <c r="B26" s="25" t="s">
        <v>9659</v>
      </c>
      <c r="C26" s="24">
        <v>0.01</v>
      </c>
      <c r="D26" s="83">
        <v>0.01</v>
      </c>
      <c r="E26" s="83"/>
      <c r="F26" s="83"/>
      <c r="G26" s="83"/>
      <c r="H26" s="82"/>
      <c r="I26" s="82"/>
    </row>
    <row r="27" spans="1:9" x14ac:dyDescent="0.2">
      <c r="A27" s="866" t="s">
        <v>9660</v>
      </c>
      <c r="B27" s="25" t="s">
        <v>9661</v>
      </c>
      <c r="C27" s="24">
        <v>99.67</v>
      </c>
      <c r="D27" s="83">
        <v>99.67</v>
      </c>
      <c r="E27" s="83"/>
      <c r="F27" s="83"/>
      <c r="G27" s="83"/>
      <c r="H27" s="82"/>
      <c r="I27" s="82"/>
    </row>
    <row r="28" spans="1:9" x14ac:dyDescent="0.2">
      <c r="A28" s="866" t="s">
        <v>9662</v>
      </c>
      <c r="B28" s="25" t="s">
        <v>9663</v>
      </c>
      <c r="C28" s="24">
        <v>0.01</v>
      </c>
      <c r="D28" s="83">
        <v>0.01</v>
      </c>
      <c r="E28" s="83"/>
      <c r="F28" s="83"/>
      <c r="G28" s="83"/>
      <c r="H28" s="82"/>
      <c r="I28" s="82"/>
    </row>
    <row r="29" spans="1:9" x14ac:dyDescent="0.2">
      <c r="A29" s="866" t="s">
        <v>9664</v>
      </c>
      <c r="B29" s="25" t="s">
        <v>9665</v>
      </c>
      <c r="C29" s="24">
        <v>-2</v>
      </c>
      <c r="D29" s="83">
        <v>-2</v>
      </c>
      <c r="E29" s="83"/>
      <c r="F29" s="83"/>
      <c r="G29" s="83"/>
      <c r="H29" s="82"/>
      <c r="I29" s="82"/>
    </row>
    <row r="30" spans="1:9" x14ac:dyDescent="0.2">
      <c r="A30" s="81"/>
      <c r="B30" s="81" t="s">
        <v>247</v>
      </c>
      <c r="C30" s="51">
        <f>SUM(C15:C29)</f>
        <v>9364.7100000000009</v>
      </c>
      <c r="D30" s="51">
        <f>SUM(D15:D29)</f>
        <v>9364.7100000000009</v>
      </c>
      <c r="E30" s="51">
        <f>SUM(E15:E29)</f>
        <v>0</v>
      </c>
      <c r="F30" s="51">
        <f>SUM(F15:F29)</f>
        <v>0</v>
      </c>
      <c r="G30" s="51">
        <f>SUM(G15:G29)</f>
        <v>0</v>
      </c>
      <c r="H30" s="51"/>
      <c r="I30" s="51"/>
    </row>
    <row r="33" spans="1:9" x14ac:dyDescent="0.2">
      <c r="A33" s="35" t="s">
        <v>246</v>
      </c>
      <c r="B33" s="34"/>
      <c r="E33" s="87"/>
      <c r="F33" s="87"/>
      <c r="I33" s="89" t="s">
        <v>233</v>
      </c>
    </row>
    <row r="34" spans="1:9" x14ac:dyDescent="0.2">
      <c r="A34" s="88"/>
      <c r="B34" s="88"/>
      <c r="C34" s="87"/>
      <c r="D34" s="87"/>
      <c r="E34" s="87"/>
      <c r="F34" s="87"/>
    </row>
    <row r="35" spans="1:9" x14ac:dyDescent="0.2">
      <c r="A35" s="30" t="s">
        <v>102</v>
      </c>
      <c r="B35" s="29" t="s">
        <v>101</v>
      </c>
      <c r="C35" s="86" t="s">
        <v>232</v>
      </c>
      <c r="D35" s="86" t="s">
        <v>231</v>
      </c>
      <c r="E35" s="86" t="s">
        <v>230</v>
      </c>
      <c r="F35" s="86" t="s">
        <v>229</v>
      </c>
      <c r="G35" s="85" t="s">
        <v>228</v>
      </c>
      <c r="H35" s="29" t="s">
        <v>227</v>
      </c>
      <c r="I35" s="29" t="s">
        <v>226</v>
      </c>
    </row>
    <row r="36" spans="1:9" x14ac:dyDescent="0.2">
      <c r="A36" s="25"/>
      <c r="B36" s="1225" t="s">
        <v>13593</v>
      </c>
      <c r="C36" s="24"/>
      <c r="D36" s="83"/>
      <c r="E36" s="83"/>
      <c r="F36" s="83"/>
      <c r="G36" s="83"/>
      <c r="H36" s="82"/>
      <c r="I36" s="82"/>
    </row>
    <row r="37" spans="1:9" x14ac:dyDescent="0.2">
      <c r="A37" s="81"/>
      <c r="B37" s="81" t="s">
        <v>245</v>
      </c>
      <c r="C37" s="51">
        <f>SUM(C36:C36)</f>
        <v>0</v>
      </c>
      <c r="D37" s="51">
        <f>SUM(D36:D36)</f>
        <v>0</v>
      </c>
      <c r="E37" s="51">
        <f>SUM(E36:E36)</f>
        <v>0</v>
      </c>
      <c r="F37" s="51">
        <f>SUM(F36:F36)</f>
        <v>0</v>
      </c>
      <c r="G37" s="51">
        <f>SUM(G36:G36)</f>
        <v>0</v>
      </c>
      <c r="H37" s="51"/>
      <c r="I37" s="51"/>
    </row>
    <row r="40" spans="1:9" x14ac:dyDescent="0.2">
      <c r="A40" s="35" t="s">
        <v>244</v>
      </c>
      <c r="B40" s="34"/>
      <c r="E40" s="87"/>
      <c r="F40" s="87"/>
      <c r="I40" s="89" t="s">
        <v>233</v>
      </c>
    </row>
    <row r="41" spans="1:9" x14ac:dyDescent="0.2">
      <c r="A41" s="88"/>
      <c r="B41" s="88"/>
      <c r="C41" s="87"/>
      <c r="D41" s="87"/>
      <c r="E41" s="87"/>
      <c r="F41" s="87"/>
    </row>
    <row r="42" spans="1:9" x14ac:dyDescent="0.2">
      <c r="A42" s="30" t="s">
        <v>102</v>
      </c>
      <c r="B42" s="29" t="s">
        <v>101</v>
      </c>
      <c r="C42" s="86" t="s">
        <v>232</v>
      </c>
      <c r="D42" s="86" t="s">
        <v>231</v>
      </c>
      <c r="E42" s="86" t="s">
        <v>230</v>
      </c>
      <c r="F42" s="86" t="s">
        <v>229</v>
      </c>
      <c r="G42" s="85" t="s">
        <v>228</v>
      </c>
      <c r="H42" s="29" t="s">
        <v>227</v>
      </c>
      <c r="I42" s="29" t="s">
        <v>226</v>
      </c>
    </row>
    <row r="43" spans="1:9" x14ac:dyDescent="0.2">
      <c r="A43" s="25"/>
      <c r="B43" s="1225" t="s">
        <v>13593</v>
      </c>
      <c r="C43" s="24"/>
      <c r="D43" s="83"/>
      <c r="E43" s="83"/>
      <c r="F43" s="83"/>
      <c r="G43" s="83"/>
      <c r="H43" s="82"/>
      <c r="I43" s="82"/>
    </row>
    <row r="44" spans="1:9" x14ac:dyDescent="0.2">
      <c r="A44" s="81"/>
      <c r="B44" s="81" t="s">
        <v>243</v>
      </c>
      <c r="C44" s="51">
        <f>SUM(C43:C43)</f>
        <v>0</v>
      </c>
      <c r="D44" s="51">
        <f>SUM(D43:D43)</f>
        <v>0</v>
      </c>
      <c r="E44" s="51">
        <f>SUM(E43:E43)</f>
        <v>0</v>
      </c>
      <c r="F44" s="51">
        <f>SUM(F43:F43)</f>
        <v>0</v>
      </c>
      <c r="G44" s="51">
        <f>SUM(G43:G43)</f>
        <v>0</v>
      </c>
      <c r="H44" s="51"/>
      <c r="I44" s="51"/>
    </row>
    <row r="47" spans="1:9" x14ac:dyDescent="0.2">
      <c r="A47" s="35" t="s">
        <v>242</v>
      </c>
      <c r="B47" s="34"/>
      <c r="E47" s="87"/>
      <c r="F47" s="87"/>
      <c r="I47" s="89" t="s">
        <v>233</v>
      </c>
    </row>
    <row r="48" spans="1:9"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866" t="s">
        <v>9666</v>
      </c>
      <c r="B50" s="25" t="s">
        <v>264</v>
      </c>
      <c r="C50" s="24">
        <v>897.1</v>
      </c>
      <c r="D50" s="83">
        <v>897.1</v>
      </c>
      <c r="E50" s="83"/>
      <c r="F50" s="83"/>
      <c r="G50" s="83"/>
      <c r="H50" s="82"/>
      <c r="I50" s="82"/>
    </row>
    <row r="51" spans="1:11" x14ac:dyDescent="0.2">
      <c r="A51" s="81"/>
      <c r="B51" s="81" t="s">
        <v>241</v>
      </c>
      <c r="C51" s="51">
        <f>SUM(C50:C50)</f>
        <v>897.1</v>
      </c>
      <c r="D51" s="51">
        <f>SUM(D50:D50)</f>
        <v>897.1</v>
      </c>
      <c r="E51" s="51">
        <f>SUM(E50:E50)</f>
        <v>0</v>
      </c>
      <c r="F51" s="51">
        <f>SUM(F50:F50)</f>
        <v>0</v>
      </c>
      <c r="G51" s="51">
        <f>SUM(G50:G50)</f>
        <v>0</v>
      </c>
      <c r="H51" s="51"/>
      <c r="I51" s="51"/>
    </row>
    <row r="52" spans="1:11" x14ac:dyDescent="0.2">
      <c r="A52" s="88"/>
      <c r="B52" s="88"/>
      <c r="C52" s="87"/>
      <c r="D52" s="87"/>
      <c r="E52" s="87"/>
      <c r="F52" s="87"/>
    </row>
    <row r="53" spans="1:11" x14ac:dyDescent="0.2">
      <c r="A53" s="88"/>
      <c r="B53" s="88"/>
      <c r="C53" s="87"/>
      <c r="D53" s="87"/>
      <c r="E53" s="87"/>
      <c r="F53" s="87"/>
    </row>
    <row r="54" spans="1:11" x14ac:dyDescent="0.2">
      <c r="A54" s="35" t="s">
        <v>240</v>
      </c>
      <c r="B54" s="34"/>
      <c r="C54" s="90"/>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c r="D57" s="83"/>
      <c r="E57" s="83"/>
      <c r="F57" s="83"/>
      <c r="G57" s="83"/>
      <c r="H57" s="82"/>
      <c r="I57" s="82"/>
    </row>
    <row r="58" spans="1:11" x14ac:dyDescent="0.2">
      <c r="A58" s="81"/>
      <c r="B58" s="81" t="s">
        <v>239</v>
      </c>
      <c r="C58" s="51">
        <f>SUM(C57:C57)</f>
        <v>0</v>
      </c>
      <c r="D58" s="51">
        <f>SUM(D57:D57)</f>
        <v>0</v>
      </c>
      <c r="E58" s="51">
        <f>SUM(E57:E57)</f>
        <v>0</v>
      </c>
      <c r="F58" s="51">
        <f>SUM(F57:F57)</f>
        <v>0</v>
      </c>
      <c r="G58" s="51">
        <f>SUM(G57:G57)</f>
        <v>0</v>
      </c>
      <c r="H58" s="51"/>
      <c r="I58" s="51"/>
      <c r="K58" s="31"/>
    </row>
    <row r="61" spans="1:11" x14ac:dyDescent="0.2">
      <c r="A61" s="35" t="s">
        <v>238</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c r="B64" s="1225" t="s">
        <v>13593</v>
      </c>
      <c r="C64" s="24"/>
      <c r="D64" s="83"/>
      <c r="E64" s="83"/>
      <c r="F64" s="83"/>
      <c r="G64" s="83"/>
      <c r="H64" s="82"/>
      <c r="I64" s="82"/>
    </row>
    <row r="65" spans="1:11" x14ac:dyDescent="0.2">
      <c r="A65" s="81"/>
      <c r="B65" s="81" t="s">
        <v>237</v>
      </c>
      <c r="C65" s="51">
        <f>SUM(C64:C64)</f>
        <v>0</v>
      </c>
      <c r="D65" s="51">
        <f>SUM(D64:D64)</f>
        <v>0</v>
      </c>
      <c r="E65" s="51">
        <f>SUM(E64:E64)</f>
        <v>0</v>
      </c>
      <c r="F65" s="51">
        <f>SUM(F64:F64)</f>
        <v>0</v>
      </c>
      <c r="G65" s="51">
        <f>SUM(G64:G64)</f>
        <v>0</v>
      </c>
      <c r="H65" s="51"/>
      <c r="I65" s="51"/>
    </row>
    <row r="68" spans="1:11" x14ac:dyDescent="0.2">
      <c r="A68" s="35" t="s">
        <v>236</v>
      </c>
      <c r="B68" s="34"/>
      <c r="E68" s="87"/>
      <c r="F68" s="87"/>
      <c r="I68" s="89" t="s">
        <v>233</v>
      </c>
    </row>
    <row r="69" spans="1:11" x14ac:dyDescent="0.2">
      <c r="A69" s="88"/>
      <c r="B69" s="88"/>
      <c r="C69" s="87"/>
      <c r="D69" s="87"/>
      <c r="E69" s="87"/>
      <c r="F69" s="87"/>
    </row>
    <row r="70" spans="1:11" x14ac:dyDescent="0.2">
      <c r="A70" s="30" t="s">
        <v>102</v>
      </c>
      <c r="B70" s="29" t="s">
        <v>101</v>
      </c>
      <c r="C70" s="86" t="s">
        <v>232</v>
      </c>
      <c r="D70" s="86" t="s">
        <v>231</v>
      </c>
      <c r="E70" s="86" t="s">
        <v>230</v>
      </c>
      <c r="F70" s="86" t="s">
        <v>229</v>
      </c>
      <c r="G70" s="85" t="s">
        <v>228</v>
      </c>
      <c r="H70" s="29" t="s">
        <v>227</v>
      </c>
      <c r="I70" s="29" t="s">
        <v>226</v>
      </c>
    </row>
    <row r="71" spans="1:11" x14ac:dyDescent="0.2">
      <c r="A71" s="25"/>
      <c r="B71" s="1225" t="s">
        <v>13593</v>
      </c>
      <c r="C71" s="24"/>
      <c r="D71" s="83"/>
      <c r="E71" s="83"/>
      <c r="F71" s="83"/>
      <c r="G71" s="83"/>
      <c r="H71" s="82"/>
      <c r="I71" s="82"/>
      <c r="K71" s="31"/>
    </row>
    <row r="72" spans="1:11" x14ac:dyDescent="0.2">
      <c r="A72" s="81"/>
      <c r="B72" s="81" t="s">
        <v>235</v>
      </c>
      <c r="C72" s="51">
        <f>SUM(C71:C71)</f>
        <v>0</v>
      </c>
      <c r="D72" s="51">
        <f>SUM(D71:D71)</f>
        <v>0</v>
      </c>
      <c r="E72" s="51">
        <f>SUM(E71:E71)</f>
        <v>0</v>
      </c>
      <c r="F72" s="51">
        <f>SUM(F71:F71)</f>
        <v>0</v>
      </c>
      <c r="G72" s="51">
        <f>SUM(G71:G71)</f>
        <v>0</v>
      </c>
      <c r="H72" s="51"/>
      <c r="I72" s="51"/>
    </row>
    <row r="75" spans="1:11" x14ac:dyDescent="0.2">
      <c r="A75" s="35" t="s">
        <v>234</v>
      </c>
      <c r="B75" s="34"/>
      <c r="E75" s="87"/>
      <c r="F75" s="87"/>
      <c r="I75" s="89" t="s">
        <v>233</v>
      </c>
    </row>
    <row r="76" spans="1:11" x14ac:dyDescent="0.2">
      <c r="A76" s="88"/>
      <c r="B76" s="88"/>
      <c r="C76" s="87"/>
      <c r="D76" s="87"/>
      <c r="E76" s="87"/>
      <c r="F76" s="87"/>
    </row>
    <row r="77" spans="1:11" x14ac:dyDescent="0.2">
      <c r="A77" s="30" t="s">
        <v>102</v>
      </c>
      <c r="B77" s="29" t="s">
        <v>101</v>
      </c>
      <c r="C77" s="86" t="s">
        <v>232</v>
      </c>
      <c r="D77" s="86" t="s">
        <v>231</v>
      </c>
      <c r="E77" s="86" t="s">
        <v>230</v>
      </c>
      <c r="F77" s="86" t="s">
        <v>229</v>
      </c>
      <c r="G77" s="85" t="s">
        <v>228</v>
      </c>
      <c r="H77" s="29" t="s">
        <v>227</v>
      </c>
      <c r="I77" s="29" t="s">
        <v>226</v>
      </c>
    </row>
    <row r="78" spans="1:11" x14ac:dyDescent="0.2">
      <c r="A78" s="25"/>
      <c r="B78" s="1225" t="s">
        <v>13593</v>
      </c>
      <c r="C78" s="24"/>
      <c r="D78" s="83"/>
      <c r="E78" s="83"/>
      <c r="F78" s="83"/>
      <c r="G78" s="83"/>
      <c r="H78" s="82"/>
      <c r="I78" s="82"/>
    </row>
    <row r="79" spans="1:11" x14ac:dyDescent="0.2">
      <c r="A79" s="81"/>
      <c r="B79" s="81" t="s">
        <v>219</v>
      </c>
      <c r="C79" s="51">
        <f>SUM(C78:C78)</f>
        <v>0</v>
      </c>
      <c r="D79" s="51">
        <f>SUM(D78:D78)</f>
        <v>0</v>
      </c>
      <c r="E79" s="51">
        <f>SUM(E78:E78)</f>
        <v>0</v>
      </c>
      <c r="F79" s="51">
        <f>SUM(F78:F78)</f>
        <v>0</v>
      </c>
      <c r="G79" s="51">
        <f>SUM(G78:G78)</f>
        <v>0</v>
      </c>
      <c r="H79" s="51"/>
      <c r="I79" s="51"/>
    </row>
    <row r="160" spans="1:8" x14ac:dyDescent="0.2">
      <c r="A160" s="79"/>
      <c r="B160" s="79"/>
      <c r="C160" s="80"/>
      <c r="D160" s="80"/>
      <c r="E160" s="80"/>
      <c r="F160" s="80"/>
      <c r="G160" s="80"/>
      <c r="H160" s="79"/>
    </row>
    <row r="161" spans="1:2" x14ac:dyDescent="0.2">
      <c r="A161" s="78"/>
      <c r="B161" s="77"/>
    </row>
    <row r="162" spans="1:2" x14ac:dyDescent="0.2">
      <c r="A162" s="78"/>
      <c r="B162" s="77"/>
    </row>
    <row r="163" spans="1:2" x14ac:dyDescent="0.2">
      <c r="A163" s="78"/>
      <c r="B163" s="77"/>
    </row>
    <row r="164" spans="1:2" x14ac:dyDescent="0.2">
      <c r="A164" s="78"/>
      <c r="B164" s="77"/>
    </row>
    <row r="165" spans="1:2" x14ac:dyDescent="0.2">
      <c r="A165" s="78"/>
      <c r="B165" s="77"/>
    </row>
  </sheetData>
  <dataValidations count="10">
    <dataValidation allowBlank="1" showInputMessage="1" showErrorMessage="1" prompt="Saldo final del periodo de la cuenta pública presentada, el cual debe coincidir con la suma de las columnas de 90, 180, 365 y más de 365 días (mensual:  enero, febrero, marzo, etc.; trimestral: 1er, 2do, 3ro. o 4to.)." sqref="C14 C35 C42 C49 C7"/>
    <dataValidation allowBlank="1" showInputMessage="1" showErrorMessage="1" prompt="Corresponde al número de la cuenta de acuerdo al Plan de Cuentas emitido por el CONAC. Excepto cuentas por cobrar de contribuciones o fideicomisos que se encuentran dentro de inversiones financieras..." sqref="A56 A63 A70 A77 A14 A35 A42 A49 A7"/>
    <dataValidation allowBlank="1" showInputMessage="1" showErrorMessage="1" prompt="Saldo final del periodo de la cuenta pública presentada, el cual debe coincidir con la suma de las columnas de 90, 180, 365 y más de 365 días (trimestral: 1er, 2do, 3ro. o 4to.)." sqref="C56 C63 C70 C77"/>
    <dataValidation allowBlank="1" showInputMessage="1" showErrorMessage="1" prompt="Corresponde al nombre o descripción de la cuenta de acuerdo al Plan de Cuentas emitido por el CONAC." sqref="B56 B63 B70 B77 B14 B35 B42 B49 B7"/>
    <dataValidation allowBlank="1" showInputMessage="1" showErrorMessage="1" prompt="Importe de la cuentas por cobrar con fecha de vencimiento de 1 a 90 días." sqref="D56 D63 D70 D77 D14 D35 D42 D49 D7"/>
    <dataValidation allowBlank="1" showInputMessage="1" showErrorMessage="1" prompt="Importe de la cuentas por cobrar con fecha de vencimiento de 91 a 180 días." sqref="E56 E63 E70 E77 E14 E35 E42 E49 E7"/>
    <dataValidation allowBlank="1" showInputMessage="1" showErrorMessage="1" prompt="Importe de la cuentas por cobrar con fecha de vencimiento de 181 a 365 días." sqref="F56 F63 F70 F77 F14 F35 F42 F49 F7"/>
    <dataValidation allowBlank="1" showInputMessage="1" showErrorMessage="1" prompt="Importe de la cuentas por cobrar con vencimiento mayor a 365 días." sqref="G56 G63 G70 G77 G14 G35 G42 G49 G7"/>
    <dataValidation allowBlank="1" showInputMessage="1" showErrorMessage="1" prompt="Informar sobre caraterísticas cualitativas de la cuenta, ejemplo: acciones implementadas para su recuperación, causas de la demora en su recuperación." sqref="H56 H63 H70 H77 H14 H35 H42 H49 H7"/>
    <dataValidation allowBlank="1" showInputMessage="1" showErrorMessage="1" prompt="Indicar si el deudor ya sobrepasó el plazo estipulado para pago, 90, 180 o 365 días." sqref="I56 I63 I70 I77 I14 I35 I42 I49 I7"/>
  </dataValidations>
  <pageMargins left="0.7" right="0.7" top="0.75" bottom="0.75" header="0.3" footer="0.3"/>
  <pageSetup scale="60" orientation="landscape" r:id="rId1"/>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tabColor theme="0" tint="-4.9989318521683403E-2"/>
    <pageSetUpPr fitToPage="1"/>
  </sheetPr>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375"/>
    </row>
    <row r="3" spans="1:17" x14ac:dyDescent="0.2">
      <c r="A3" s="57"/>
      <c r="B3" s="57"/>
      <c r="C3" s="57"/>
      <c r="D3" s="57"/>
      <c r="E3" s="57"/>
      <c r="F3" s="57"/>
      <c r="G3" s="57"/>
      <c r="H3" s="375"/>
    </row>
    <row r="4" spans="1:17" ht="11.25" customHeight="1" x14ac:dyDescent="0.2">
      <c r="A4" s="375"/>
      <c r="B4" s="375"/>
      <c r="C4" s="375"/>
      <c r="D4" s="375"/>
      <c r="E4" s="375"/>
      <c r="F4" s="375"/>
      <c r="G4" s="57"/>
      <c r="H4" s="375"/>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84" fitToHeight="0" orientation="portrait" r:id="rId1"/>
  <colBreaks count="1" manualBreakCount="1">
    <brk id="8" max="1048575" man="1"/>
  </colBreaks>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pageSetUpPr fitToPage="1"/>
  </sheetPr>
  <dimension ref="A1:D19"/>
  <sheetViews>
    <sheetView zoomScaleNormal="100" zoomScaleSheetLayoutView="100" workbookViewId="0">
      <selection activeCell="B16" sqref="B16"/>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69" t="s">
        <v>100</v>
      </c>
      <c r="D7" s="105" t="s">
        <v>280</v>
      </c>
    </row>
    <row r="8" spans="1:4" x14ac:dyDescent="0.2">
      <c r="A8" s="25" t="s">
        <v>9667</v>
      </c>
      <c r="B8" s="82" t="s">
        <v>9668</v>
      </c>
      <c r="C8" s="83">
        <v>18076.689999999999</v>
      </c>
      <c r="D8" s="82"/>
    </row>
    <row r="9" spans="1:4" x14ac:dyDescent="0.2">
      <c r="A9" s="25" t="s">
        <v>9669</v>
      </c>
      <c r="B9" s="82" t="s">
        <v>9670</v>
      </c>
      <c r="C9" s="83">
        <v>23454.86</v>
      </c>
      <c r="D9" s="82"/>
    </row>
    <row r="10" spans="1:4" x14ac:dyDescent="0.2">
      <c r="A10" s="111"/>
      <c r="B10" s="111" t="s">
        <v>283</v>
      </c>
      <c r="C10" s="20">
        <f>SUM(C8:C9)</f>
        <v>41531.550000000003</v>
      </c>
      <c r="D10" s="104"/>
    </row>
    <row r="11" spans="1:4" x14ac:dyDescent="0.2">
      <c r="A11" s="37"/>
      <c r="B11" s="37"/>
      <c r="C11" s="36"/>
      <c r="D11" s="37"/>
    </row>
    <row r="12" spans="1:4" x14ac:dyDescent="0.2">
      <c r="A12" s="37"/>
      <c r="B12" s="37"/>
      <c r="C12" s="36"/>
      <c r="D12" s="37"/>
    </row>
    <row r="13" spans="1:4" s="71" customFormat="1" ht="11.25" customHeight="1" x14ac:dyDescent="0.2">
      <c r="A13" s="74" t="s">
        <v>282</v>
      </c>
      <c r="B13" s="37"/>
      <c r="C13" s="110"/>
      <c r="D13" s="109" t="s">
        <v>281</v>
      </c>
    </row>
    <row r="14" spans="1:4" x14ac:dyDescent="0.2">
      <c r="A14" s="108"/>
      <c r="B14" s="108"/>
      <c r="C14" s="107"/>
      <c r="D14" s="106"/>
    </row>
    <row r="15" spans="1:4" ht="15" customHeight="1" x14ac:dyDescent="0.2">
      <c r="A15" s="30" t="s">
        <v>102</v>
      </c>
      <c r="B15" s="29" t="s">
        <v>101</v>
      </c>
      <c r="C15" s="69" t="s">
        <v>100</v>
      </c>
      <c r="D15" s="105" t="s">
        <v>280</v>
      </c>
    </row>
    <row r="16" spans="1:4" x14ac:dyDescent="0.2">
      <c r="A16" s="43"/>
      <c r="B16" s="1225" t="s">
        <v>13593</v>
      </c>
      <c r="C16" s="83"/>
      <c r="D16" s="82"/>
    </row>
    <row r="17" spans="1:4" x14ac:dyDescent="0.2">
      <c r="A17" s="63"/>
      <c r="B17" s="63" t="s">
        <v>279</v>
      </c>
      <c r="C17" s="39">
        <f>SUM(C16:C16)</f>
        <v>0</v>
      </c>
      <c r="D17" s="104"/>
    </row>
    <row r="19" spans="1:4" x14ac:dyDescent="0.2">
      <c r="B19" s="1" t="str">
        <f>+UPPER(B11)</f>
        <v/>
      </c>
    </row>
  </sheetData>
  <dataValidations count="5">
    <dataValidation allowBlank="1" showInputMessage="1" showErrorMessage="1" prompt="Sistema de costeo y método de valuación aplicados a los inventarios (UEPS, PROMEDIO, etc.)" sqref="D7"/>
    <dataValidation allowBlank="1" showInputMessage="1" showErrorMessage="1" prompt="Corresponde al número de la cuenta de acuerdo al Plan de Cuentas emitido por el CONAC." sqref="A15 A7"/>
    <dataValidation allowBlank="1" showInputMessage="1" showErrorMessage="1" prompt="Saldo final del periodo que corresponde a la cuenta pública presentada (trimestral: 1er, 2do, 3ro. o 4to.)." sqref="C15 C7"/>
    <dataValidation allowBlank="1" showInputMessage="1" showErrorMessage="1" prompt="Método de valuación aplicados." sqref="D15"/>
    <dataValidation allowBlank="1" showInputMessage="1" showErrorMessage="1" prompt="Corresponde al nombre o descripción de la cuenta de acuerdo al Plan de Cuentas emitido por el CONAC." sqref="B15 B7"/>
  </dataValidations>
  <pageMargins left="0.70866141732283472" right="0.70866141732283472" top="0.74803149606299213" bottom="0.74803149606299213" header="0.31496062992125984" footer="0.31496062992125984"/>
  <pageSetup scale="76" orientation="portrait" r:id="rId1"/>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48.33203125" style="375" bestFit="1" customWidth="1"/>
    <col min="2" max="2" width="19" style="375" bestFit="1" customWidth="1"/>
    <col min="3" max="3" width="6.6640625" style="31" bestFit="1" customWidth="1"/>
    <col min="4" max="4" width="4.5546875" style="375" bestFit="1" customWidth="1"/>
    <col min="5" max="5" width="14.44140625" style="375" bestFit="1" customWidth="1"/>
    <col min="6" max="6" width="21.33203125" style="375" bestFit="1" customWidth="1"/>
    <col min="7" max="7" width="20.6640625" style="375" bestFit="1" customWidth="1"/>
    <col min="8" max="16384" width="11.44140625" style="375"/>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220" t="s">
        <v>289</v>
      </c>
    </row>
    <row r="6" spans="1:7" x14ac:dyDescent="0.2">
      <c r="A6" s="359"/>
      <c r="B6" s="359"/>
      <c r="C6" s="115"/>
      <c r="D6" s="359"/>
      <c r="E6" s="359"/>
      <c r="F6" s="359"/>
      <c r="G6" s="359"/>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69"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dimension ref="A1:H60"/>
  <sheetViews>
    <sheetView topLeftCell="A42" zoomScaleNormal="100" zoomScaleSheetLayoutView="100" workbookViewId="0">
      <selection activeCell="B59" sqref="B59"/>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8" width="8.6640625" style="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866" t="s">
        <v>9671</v>
      </c>
      <c r="B8" s="25" t="s">
        <v>9672</v>
      </c>
      <c r="C8" s="24">
        <v>549429.13</v>
      </c>
      <c r="D8" s="24">
        <v>549429.13</v>
      </c>
      <c r="E8" s="24">
        <v>0</v>
      </c>
      <c r="F8" s="24"/>
    </row>
    <row r="9" spans="1:6" x14ac:dyDescent="0.2">
      <c r="A9" s="81"/>
      <c r="B9" s="81" t="s">
        <v>6832</v>
      </c>
      <c r="C9" s="51">
        <f>SUM(C8:C8)</f>
        <v>549429.13</v>
      </c>
      <c r="D9" s="51">
        <f>SUM(D8:D8)</f>
        <v>549429.13</v>
      </c>
      <c r="E9" s="51">
        <f>SUM(E8:E8)</f>
        <v>0</v>
      </c>
      <c r="F9" s="51"/>
    </row>
    <row r="10" spans="1:6"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120" t="s">
        <v>301</v>
      </c>
      <c r="D14" s="120" t="s">
        <v>300</v>
      </c>
      <c r="E14" s="120" t="s">
        <v>299</v>
      </c>
      <c r="F14" s="119" t="s">
        <v>298</v>
      </c>
    </row>
    <row r="15" spans="1:6" x14ac:dyDescent="0.2">
      <c r="A15" s="866" t="s">
        <v>9673</v>
      </c>
      <c r="B15" s="82" t="s">
        <v>376</v>
      </c>
      <c r="C15" s="83">
        <v>7480.02</v>
      </c>
      <c r="D15" s="83">
        <v>13078.02</v>
      </c>
      <c r="E15" s="83">
        <v>5598</v>
      </c>
      <c r="F15" s="82"/>
    </row>
    <row r="16" spans="1:6" x14ac:dyDescent="0.2">
      <c r="A16" s="866" t="s">
        <v>9674</v>
      </c>
      <c r="B16" s="82" t="s">
        <v>9675</v>
      </c>
      <c r="C16" s="83">
        <v>783104.35</v>
      </c>
      <c r="D16" s="83">
        <v>990185.31</v>
      </c>
      <c r="E16" s="83">
        <v>207080.95999999999</v>
      </c>
      <c r="F16" s="82"/>
    </row>
    <row r="17" spans="1:7" x14ac:dyDescent="0.2">
      <c r="A17" s="866" t="s">
        <v>9676</v>
      </c>
      <c r="B17" s="82" t="s">
        <v>9677</v>
      </c>
      <c r="C17" s="83">
        <v>4750.2</v>
      </c>
      <c r="D17" s="83">
        <v>4750.2</v>
      </c>
      <c r="E17" s="83">
        <v>0</v>
      </c>
      <c r="F17" s="82"/>
    </row>
    <row r="18" spans="1:7" x14ac:dyDescent="0.2">
      <c r="A18" s="866" t="s">
        <v>9678</v>
      </c>
      <c r="B18" s="82" t="s">
        <v>9679</v>
      </c>
      <c r="C18" s="83">
        <v>0</v>
      </c>
      <c r="D18" s="83">
        <v>17994</v>
      </c>
      <c r="E18" s="83">
        <v>17994</v>
      </c>
      <c r="F18" s="82"/>
    </row>
    <row r="19" spans="1:7" x14ac:dyDescent="0.2">
      <c r="A19" s="866" t="s">
        <v>9680</v>
      </c>
      <c r="B19" s="82" t="s">
        <v>9681</v>
      </c>
      <c r="C19" s="83">
        <v>1327.6</v>
      </c>
      <c r="D19" s="83">
        <v>1327.6</v>
      </c>
      <c r="E19" s="83">
        <v>0</v>
      </c>
      <c r="F19" s="82"/>
    </row>
    <row r="20" spans="1:7" x14ac:dyDescent="0.2">
      <c r="A20" s="866" t="s">
        <v>9682</v>
      </c>
      <c r="B20" s="82" t="s">
        <v>9683</v>
      </c>
      <c r="C20" s="83">
        <v>1194707.3799999999</v>
      </c>
      <c r="D20" s="83">
        <v>1214707.3799999999</v>
      </c>
      <c r="E20" s="83">
        <v>20000</v>
      </c>
      <c r="F20" s="82"/>
    </row>
    <row r="21" spans="1:7" x14ac:dyDescent="0.2">
      <c r="A21" s="866" t="s">
        <v>9684</v>
      </c>
      <c r="B21" s="82" t="s">
        <v>9685</v>
      </c>
      <c r="C21" s="83">
        <v>2540005.4</v>
      </c>
      <c r="D21" s="83">
        <v>2540005.4</v>
      </c>
      <c r="E21" s="83">
        <v>0</v>
      </c>
      <c r="F21" s="82"/>
    </row>
    <row r="22" spans="1:7" x14ac:dyDescent="0.2">
      <c r="A22" s="866" t="s">
        <v>9686</v>
      </c>
      <c r="B22" s="82" t="s">
        <v>9687</v>
      </c>
      <c r="C22" s="83">
        <v>296100.11</v>
      </c>
      <c r="D22" s="83">
        <v>296100.11</v>
      </c>
      <c r="E22" s="83">
        <v>0</v>
      </c>
      <c r="F22" s="82"/>
    </row>
    <row r="23" spans="1:7" x14ac:dyDescent="0.2">
      <c r="A23" s="866" t="s">
        <v>9688</v>
      </c>
      <c r="B23" s="82" t="s">
        <v>9689</v>
      </c>
      <c r="C23" s="83">
        <v>725412.92</v>
      </c>
      <c r="D23" s="83">
        <v>725412.92</v>
      </c>
      <c r="E23" s="83">
        <v>0</v>
      </c>
      <c r="F23" s="82"/>
    </row>
    <row r="24" spans="1:7" x14ac:dyDescent="0.2">
      <c r="A24" s="866" t="s">
        <v>9690</v>
      </c>
      <c r="B24" s="82" t="s">
        <v>732</v>
      </c>
      <c r="C24" s="83">
        <v>1072024.71</v>
      </c>
      <c r="D24" s="83">
        <v>1072024.71</v>
      </c>
      <c r="E24" s="83">
        <v>0</v>
      </c>
      <c r="F24" s="82"/>
    </row>
    <row r="25" spans="1:7" x14ac:dyDescent="0.2">
      <c r="A25" s="866" t="s">
        <v>9691</v>
      </c>
      <c r="B25" s="82" t="s">
        <v>9692</v>
      </c>
      <c r="C25" s="83">
        <v>256445</v>
      </c>
      <c r="D25" s="83">
        <v>270365</v>
      </c>
      <c r="E25" s="83">
        <v>13920</v>
      </c>
      <c r="F25" s="82"/>
    </row>
    <row r="26" spans="1:7" x14ac:dyDescent="0.2">
      <c r="A26" s="866" t="s">
        <v>9693</v>
      </c>
      <c r="B26" s="82" t="s">
        <v>346</v>
      </c>
      <c r="C26" s="83">
        <v>4567806.9800000004</v>
      </c>
      <c r="D26" s="83">
        <v>4567806.9800000004</v>
      </c>
      <c r="E26" s="83">
        <v>0</v>
      </c>
      <c r="F26" s="82"/>
    </row>
    <row r="27" spans="1:7" x14ac:dyDescent="0.2">
      <c r="A27" s="866" t="s">
        <v>9694</v>
      </c>
      <c r="B27" s="82" t="s">
        <v>9695</v>
      </c>
      <c r="C27" s="83">
        <v>90480</v>
      </c>
      <c r="D27" s="83">
        <v>90480</v>
      </c>
      <c r="E27" s="83">
        <v>0</v>
      </c>
      <c r="F27" s="82"/>
    </row>
    <row r="28" spans="1:7" x14ac:dyDescent="0.2">
      <c r="A28" s="866" t="s">
        <v>9696</v>
      </c>
      <c r="B28" s="82" t="s">
        <v>9697</v>
      </c>
      <c r="C28" s="83">
        <v>45792</v>
      </c>
      <c r="D28" s="83">
        <v>45792</v>
      </c>
      <c r="E28" s="83">
        <v>0</v>
      </c>
      <c r="F28" s="82"/>
    </row>
    <row r="29" spans="1:7" x14ac:dyDescent="0.2">
      <c r="A29" s="81"/>
      <c r="B29" s="81" t="s">
        <v>345</v>
      </c>
      <c r="C29" s="51">
        <f>SUM(C15:C28)</f>
        <v>11585436.67</v>
      </c>
      <c r="D29" s="51">
        <f>SUM(D15:D28)</f>
        <v>11850029.630000001</v>
      </c>
      <c r="E29" s="51">
        <f>SUM(E15:E28)</f>
        <v>264592.95999999996</v>
      </c>
      <c r="F29" s="51"/>
    </row>
    <row r="30" spans="1:7" s="15" customFormat="1" x14ac:dyDescent="0.2">
      <c r="A30" s="126"/>
      <c r="B30" s="126"/>
      <c r="C30" s="18"/>
      <c r="D30" s="18"/>
      <c r="E30" s="18"/>
      <c r="F30" s="18"/>
    </row>
    <row r="31" spans="1:7" s="15" customFormat="1" x14ac:dyDescent="0.2">
      <c r="A31" s="126"/>
      <c r="B31" s="126"/>
      <c r="C31" s="18"/>
      <c r="D31" s="18"/>
      <c r="E31" s="18"/>
      <c r="F31" s="18"/>
    </row>
    <row r="32" spans="1:7" s="15" customFormat="1" ht="11.25" customHeight="1" x14ac:dyDescent="0.2">
      <c r="A32" s="35" t="s">
        <v>344</v>
      </c>
      <c r="B32" s="35"/>
      <c r="C32" s="121"/>
      <c r="D32" s="121"/>
      <c r="E32" s="121"/>
      <c r="G32" s="89" t="s">
        <v>302</v>
      </c>
    </row>
    <row r="33" spans="1:8" s="15" customFormat="1" x14ac:dyDescent="0.2">
      <c r="A33" s="108"/>
      <c r="B33" s="108"/>
      <c r="C33" s="33"/>
      <c r="D33" s="31"/>
      <c r="E33" s="31"/>
      <c r="F33" s="1"/>
    </row>
    <row r="34" spans="1:8" s="15" customFormat="1" ht="27.9" customHeight="1" x14ac:dyDescent="0.2">
      <c r="A34" s="30" t="s">
        <v>102</v>
      </c>
      <c r="B34" s="29" t="s">
        <v>101</v>
      </c>
      <c r="C34" s="120" t="s">
        <v>301</v>
      </c>
      <c r="D34" s="120" t="s">
        <v>300</v>
      </c>
      <c r="E34" s="120" t="s">
        <v>299</v>
      </c>
      <c r="F34" s="119" t="s">
        <v>298</v>
      </c>
      <c r="G34" s="119" t="s">
        <v>297</v>
      </c>
      <c r="H34" s="119" t="s">
        <v>296</v>
      </c>
    </row>
    <row r="35" spans="1:8" s="15" customFormat="1" x14ac:dyDescent="0.2">
      <c r="A35" s="25"/>
      <c r="B35" s="1225" t="s">
        <v>13593</v>
      </c>
      <c r="C35" s="24"/>
      <c r="D35" s="83"/>
      <c r="E35" s="83"/>
      <c r="F35" s="82"/>
      <c r="G35" s="82"/>
      <c r="H35" s="82"/>
    </row>
    <row r="36" spans="1:8" s="15" customFormat="1" x14ac:dyDescent="0.2">
      <c r="A36" s="81"/>
      <c r="B36" s="81" t="s">
        <v>339</v>
      </c>
      <c r="C36" s="51">
        <f>SUM(C35:C35)</f>
        <v>0</v>
      </c>
      <c r="D36" s="51">
        <f>SUM(D35:D35)</f>
        <v>0</v>
      </c>
      <c r="E36" s="51">
        <f>SUM(E35:E35)</f>
        <v>0</v>
      </c>
      <c r="F36" s="51"/>
      <c r="G36" s="51"/>
      <c r="H36" s="51"/>
    </row>
    <row r="37" spans="1:8" s="15" customFormat="1" x14ac:dyDescent="0.2">
      <c r="A37" s="125"/>
      <c r="B37" s="125"/>
      <c r="C37" s="124"/>
      <c r="D37" s="124"/>
      <c r="E37" s="124"/>
      <c r="F37" s="18"/>
    </row>
    <row r="39" spans="1:8" x14ac:dyDescent="0.2">
      <c r="A39" s="35" t="s">
        <v>338</v>
      </c>
      <c r="B39" s="35"/>
      <c r="C39" s="121"/>
      <c r="D39" s="121"/>
      <c r="E39" s="121"/>
      <c r="G39" s="89" t="s">
        <v>302</v>
      </c>
    </row>
    <row r="40" spans="1:8" x14ac:dyDescent="0.2">
      <c r="A40" s="108"/>
      <c r="B40" s="108"/>
      <c r="C40" s="33"/>
      <c r="H40" s="31"/>
    </row>
    <row r="41" spans="1:8" ht="27.9" customHeight="1" x14ac:dyDescent="0.2">
      <c r="A41" s="30" t="s">
        <v>102</v>
      </c>
      <c r="B41" s="29" t="s">
        <v>101</v>
      </c>
      <c r="C41" s="120" t="s">
        <v>301</v>
      </c>
      <c r="D41" s="120" t="s">
        <v>300</v>
      </c>
      <c r="E41" s="120" t="s">
        <v>299</v>
      </c>
      <c r="F41" s="119" t="s">
        <v>298</v>
      </c>
      <c r="G41" s="119" t="s">
        <v>297</v>
      </c>
      <c r="H41" s="119" t="s">
        <v>296</v>
      </c>
    </row>
    <row r="42" spans="1:8" x14ac:dyDescent="0.2">
      <c r="A42" s="25"/>
      <c r="B42" s="1225" t="s">
        <v>13593</v>
      </c>
      <c r="C42" s="24"/>
      <c r="D42" s="83"/>
      <c r="E42" s="83"/>
      <c r="F42" s="82"/>
      <c r="G42" s="82"/>
      <c r="H42" s="82"/>
    </row>
    <row r="43" spans="1:8" x14ac:dyDescent="0.2">
      <c r="A43" s="81"/>
      <c r="B43" s="81" t="s">
        <v>337</v>
      </c>
      <c r="C43" s="51">
        <f>SUM(C42:C42)</f>
        <v>0</v>
      </c>
      <c r="D43" s="51">
        <f>SUM(D42:D42)</f>
        <v>0</v>
      </c>
      <c r="E43" s="51">
        <f>SUM(E42:E42)</f>
        <v>0</v>
      </c>
      <c r="F43" s="51"/>
      <c r="G43" s="51"/>
      <c r="H43" s="51"/>
    </row>
    <row r="46" spans="1:8" x14ac:dyDescent="0.2">
      <c r="A46" s="35" t="s">
        <v>336</v>
      </c>
      <c r="B46" s="35"/>
      <c r="C46" s="121"/>
      <c r="D46" s="121"/>
      <c r="E46" s="121"/>
      <c r="G46" s="89" t="s">
        <v>302</v>
      </c>
    </row>
    <row r="47" spans="1:8" x14ac:dyDescent="0.2">
      <c r="A47" s="108"/>
      <c r="B47" s="108"/>
      <c r="C47" s="33"/>
    </row>
    <row r="48" spans="1:8" ht="27.9" customHeight="1" x14ac:dyDescent="0.2">
      <c r="A48" s="30" t="s">
        <v>102</v>
      </c>
      <c r="B48" s="29" t="s">
        <v>101</v>
      </c>
      <c r="C48" s="120" t="s">
        <v>301</v>
      </c>
      <c r="D48" s="120" t="s">
        <v>300</v>
      </c>
      <c r="E48" s="120" t="s">
        <v>299</v>
      </c>
      <c r="F48" s="119" t="s">
        <v>298</v>
      </c>
      <c r="G48" s="119" t="s">
        <v>297</v>
      </c>
      <c r="H48" s="119" t="s">
        <v>296</v>
      </c>
    </row>
    <row r="49" spans="1:8" x14ac:dyDescent="0.2">
      <c r="A49" s="866" t="s">
        <v>9698</v>
      </c>
      <c r="B49" s="82" t="s">
        <v>9699</v>
      </c>
      <c r="C49" s="24">
        <v>-581171.23</v>
      </c>
      <c r="D49" s="83">
        <v>-581171.23</v>
      </c>
      <c r="E49" s="83">
        <v>0</v>
      </c>
      <c r="F49" s="82"/>
      <c r="G49" s="82"/>
      <c r="H49" s="82"/>
    </row>
    <row r="50" spans="1:8" x14ac:dyDescent="0.2">
      <c r="A50" s="866" t="s">
        <v>9700</v>
      </c>
      <c r="B50" s="82" t="s">
        <v>9701</v>
      </c>
      <c r="C50" s="24">
        <v>-1499346.05</v>
      </c>
      <c r="D50" s="83">
        <v>-1499346.05</v>
      </c>
      <c r="E50" s="83">
        <v>0</v>
      </c>
      <c r="F50" s="82"/>
      <c r="G50" s="82"/>
      <c r="H50" s="82"/>
    </row>
    <row r="51" spans="1:8" x14ac:dyDescent="0.2">
      <c r="A51" s="866" t="s">
        <v>9702</v>
      </c>
      <c r="B51" s="82" t="s">
        <v>9703</v>
      </c>
      <c r="C51" s="24">
        <v>-616713.5</v>
      </c>
      <c r="D51" s="83">
        <v>-616713.5</v>
      </c>
      <c r="E51" s="83">
        <v>0</v>
      </c>
      <c r="F51" s="82"/>
      <c r="G51" s="82"/>
      <c r="H51" s="82"/>
    </row>
    <row r="52" spans="1:8" x14ac:dyDescent="0.2">
      <c r="A52" s="866" t="s">
        <v>9704</v>
      </c>
      <c r="B52" s="82" t="s">
        <v>9705</v>
      </c>
      <c r="C52" s="24">
        <v>-665074.05000000005</v>
      </c>
      <c r="D52" s="83">
        <v>-665074.05000000005</v>
      </c>
      <c r="E52" s="83">
        <v>0</v>
      </c>
      <c r="F52" s="82"/>
      <c r="G52" s="82"/>
      <c r="H52" s="82"/>
    </row>
    <row r="53" spans="1:8" x14ac:dyDescent="0.2">
      <c r="A53" s="81"/>
      <c r="B53" s="81" t="s">
        <v>304</v>
      </c>
      <c r="C53" s="51">
        <f>SUM(C49:C52)</f>
        <v>-3362304.83</v>
      </c>
      <c r="D53" s="51">
        <f>SUM(D49:D52)</f>
        <v>-3362304.83</v>
      </c>
      <c r="E53" s="51">
        <f>SUM(E49:E52)</f>
        <v>0</v>
      </c>
      <c r="F53" s="51"/>
      <c r="G53" s="51"/>
      <c r="H53" s="51"/>
    </row>
    <row r="56" spans="1:8" x14ac:dyDescent="0.2">
      <c r="A56" s="35" t="s">
        <v>303</v>
      </c>
      <c r="B56" s="35"/>
      <c r="C56" s="121"/>
      <c r="D56" s="121"/>
      <c r="E56" s="121"/>
      <c r="G56" s="89" t="s">
        <v>302</v>
      </c>
    </row>
    <row r="57" spans="1:8" x14ac:dyDescent="0.2">
      <c r="A57" s="108"/>
      <c r="B57" s="108"/>
      <c r="C57" s="33"/>
    </row>
    <row r="58" spans="1:8" ht="27.9" customHeight="1" x14ac:dyDescent="0.2">
      <c r="A58" s="30" t="s">
        <v>102</v>
      </c>
      <c r="B58" s="29" t="s">
        <v>101</v>
      </c>
      <c r="C58" s="120" t="s">
        <v>301</v>
      </c>
      <c r="D58" s="120" t="s">
        <v>300</v>
      </c>
      <c r="E58" s="120" t="s">
        <v>299</v>
      </c>
      <c r="F58" s="119" t="s">
        <v>298</v>
      </c>
      <c r="G58" s="119" t="s">
        <v>297</v>
      </c>
      <c r="H58" s="119" t="s">
        <v>296</v>
      </c>
    </row>
    <row r="59" spans="1:8" x14ac:dyDescent="0.2">
      <c r="A59" s="25"/>
      <c r="B59" s="1225" t="s">
        <v>13593</v>
      </c>
      <c r="C59" s="24"/>
      <c r="D59" s="83"/>
      <c r="E59" s="83"/>
      <c r="F59" s="82"/>
      <c r="G59" s="82"/>
      <c r="H59" s="82"/>
    </row>
    <row r="60" spans="1:8" x14ac:dyDescent="0.2">
      <c r="A60" s="81"/>
      <c r="B60" s="81" t="s">
        <v>295</v>
      </c>
      <c r="C60" s="51">
        <f>SUM(C59:C59)</f>
        <v>0</v>
      </c>
      <c r="D60" s="51">
        <f>SUM(D59:D59)</f>
        <v>0</v>
      </c>
      <c r="E60" s="51">
        <f>SUM(E59:E59)</f>
        <v>0</v>
      </c>
      <c r="F60" s="51"/>
      <c r="G60" s="51"/>
      <c r="H60" s="51"/>
    </row>
  </sheetData>
  <dataValidations count="8">
    <dataValidation allowBlank="1" showInputMessage="1" showErrorMessage="1" prompt="Corresponde al número de la cuenta de acuerdo al Plan de Cuentas emitido por el CONAC." sqref="A34 A41 A48 A58 A7 A14"/>
    <dataValidation allowBlank="1" showInputMessage="1" showErrorMessage="1" prompt="Indicar la tasa de aplicación." sqref="H34 H41 H48 H58"/>
    <dataValidation allowBlank="1" showInputMessage="1" showErrorMessage="1" prompt="Indicar el método de depreciación." sqref="G34 G41 G48 G58"/>
    <dataValidation allowBlank="1" showInputMessage="1" showErrorMessage="1" prompt="Importe final del periodo que corresponde la cuenta pública presentada (trimestral: 1er, 2do, 3ro. o 4to.)." sqref="D34 D41 D48 D58 D7 D14"/>
    <dataValidation allowBlank="1" showInputMessage="1" showErrorMessage="1" prompt="Corresponde al nombre o descripción de la cuenta de acuerdo al Plan de Cuentas emitido por el CONAC." sqref="B34 B41 B48 B58 B7 B14"/>
    <dataValidation allowBlank="1" showInputMessage="1" showErrorMessage="1" prompt="Saldo al 31 de diciembre del año anterior a la cuenta pública que se presenta." sqref="C34 C41 C48 C58 C7 C14"/>
    <dataValidation allowBlank="1" showInputMessage="1" showErrorMessage="1" prompt="Diferencia entre el saldo final y el inicial presentados." sqref="E34 E41 E48 E58 E7 E14"/>
    <dataValidation allowBlank="1" showInputMessage="1" showErrorMessage="1" prompt="Criterio para la aplicación de depreciación: anual, mensual, trimestral, etc." sqref="F58 F41 F48 F34 F7 F14"/>
  </dataValidations>
  <pageMargins left="0.7" right="0.7" top="0.75" bottom="0.75" header="0.3" footer="0.3"/>
  <pageSetup scale="54" orientation="portrait" r:id="rId1"/>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pageSetUpPr fitToPage="1"/>
  </sheetPr>
  <dimension ref="A1:F2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32" t="s">
        <v>396</v>
      </c>
    </row>
    <row r="6" spans="1:6" s="15"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112" t="s">
        <v>9706</v>
      </c>
      <c r="B8" s="56" t="s">
        <v>392</v>
      </c>
      <c r="C8" s="24">
        <v>426880</v>
      </c>
      <c r="D8" s="136">
        <v>426880</v>
      </c>
      <c r="E8" s="136">
        <v>0</v>
      </c>
      <c r="F8" s="135"/>
    </row>
    <row r="9" spans="1:6" x14ac:dyDescent="0.2">
      <c r="A9" s="81"/>
      <c r="B9" s="81" t="s">
        <v>398</v>
      </c>
      <c r="C9" s="51">
        <f>SUM(C8:C8)</f>
        <v>426880</v>
      </c>
      <c r="D9" s="51">
        <f>SUM(D8:D8)</f>
        <v>426880</v>
      </c>
      <c r="E9" s="51">
        <f>SUM(E8:E8)</f>
        <v>0</v>
      </c>
      <c r="F9" s="81"/>
    </row>
    <row r="10" spans="1:6" x14ac:dyDescent="0.2">
      <c r="A10" s="37"/>
      <c r="B10" s="37"/>
      <c r="C10" s="36"/>
      <c r="D10" s="36"/>
      <c r="E10" s="36"/>
      <c r="F10" s="37"/>
    </row>
    <row r="11" spans="1:6" x14ac:dyDescent="0.2">
      <c r="A11" s="37"/>
      <c r="B11" s="37"/>
      <c r="C11" s="36"/>
      <c r="D11" s="36"/>
      <c r="E11" s="36"/>
      <c r="F11" s="37"/>
    </row>
    <row r="12" spans="1:6" ht="11.25" customHeight="1" x14ac:dyDescent="0.2">
      <c r="A12" s="142" t="s">
        <v>397</v>
      </c>
      <c r="B12" s="141"/>
      <c r="C12" s="140"/>
      <c r="D12" s="140"/>
      <c r="E12" s="140"/>
      <c r="F12" s="32" t="s">
        <v>396</v>
      </c>
    </row>
    <row r="13" spans="1:6" x14ac:dyDescent="0.2">
      <c r="A13" s="114"/>
      <c r="B13" s="114"/>
      <c r="C13" s="115"/>
      <c r="D13" s="115"/>
      <c r="E13" s="115"/>
    </row>
    <row r="14" spans="1:6" ht="15" customHeight="1" x14ac:dyDescent="0.2">
      <c r="A14" s="30" t="s">
        <v>102</v>
      </c>
      <c r="B14" s="29" t="s">
        <v>101</v>
      </c>
      <c r="C14" s="120" t="s">
        <v>301</v>
      </c>
      <c r="D14" s="120" t="s">
        <v>300</v>
      </c>
      <c r="E14" s="120" t="s">
        <v>299</v>
      </c>
      <c r="F14" s="119" t="s">
        <v>298</v>
      </c>
    </row>
    <row r="15" spans="1:6" ht="11.25" customHeight="1" x14ac:dyDescent="0.2">
      <c r="A15" s="25"/>
      <c r="B15" s="1225" t="s">
        <v>13593</v>
      </c>
      <c r="C15" s="24"/>
      <c r="D15" s="24"/>
      <c r="E15" s="24"/>
      <c r="F15" s="135"/>
    </row>
    <row r="16" spans="1:6" x14ac:dyDescent="0.2">
      <c r="A16" s="81"/>
      <c r="B16" s="81" t="s">
        <v>391</v>
      </c>
      <c r="C16" s="51">
        <f>SUM(C15:C15)</f>
        <v>0</v>
      </c>
      <c r="D16" s="51">
        <f>SUM(D15:D15)</f>
        <v>0</v>
      </c>
      <c r="E16" s="51">
        <f>SUM(E15:E15)</f>
        <v>0</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41" t="s">
        <v>390</v>
      </c>
      <c r="B19" s="37"/>
      <c r="C19" s="137"/>
      <c r="D19" s="137"/>
      <c r="E19" s="121"/>
      <c r="F19" s="89" t="s">
        <v>389</v>
      </c>
    </row>
    <row r="20" spans="1:6" x14ac:dyDescent="0.2">
      <c r="A20" s="108"/>
      <c r="B20" s="108"/>
      <c r="C20" s="33"/>
    </row>
    <row r="21" spans="1:6" ht="15" customHeight="1" x14ac:dyDescent="0.2">
      <c r="A21" s="30" t="s">
        <v>102</v>
      </c>
      <c r="B21" s="29" t="s">
        <v>101</v>
      </c>
      <c r="C21" s="120" t="s">
        <v>301</v>
      </c>
      <c r="D21" s="120" t="s">
        <v>300</v>
      </c>
      <c r="E21" s="120" t="s">
        <v>299</v>
      </c>
      <c r="F21" s="119" t="s">
        <v>298</v>
      </c>
    </row>
    <row r="22" spans="1:6" x14ac:dyDescent="0.2">
      <c r="A22" s="112" t="s">
        <v>9707</v>
      </c>
      <c r="B22" s="56" t="s">
        <v>9708</v>
      </c>
      <c r="C22" s="24">
        <v>246500</v>
      </c>
      <c r="D22" s="136">
        <v>246500</v>
      </c>
      <c r="E22" s="136">
        <v>0</v>
      </c>
      <c r="F22" s="135"/>
    </row>
    <row r="23" spans="1:6" x14ac:dyDescent="0.2">
      <c r="A23" s="112" t="s">
        <v>9709</v>
      </c>
      <c r="B23" s="56" t="s">
        <v>9710</v>
      </c>
      <c r="C23" s="24">
        <v>6797</v>
      </c>
      <c r="D23" s="136">
        <v>6797</v>
      </c>
      <c r="E23" s="136">
        <v>0</v>
      </c>
      <c r="F23" s="135"/>
    </row>
    <row r="24" spans="1:6" x14ac:dyDescent="0.2">
      <c r="A24" s="112" t="s">
        <v>9711</v>
      </c>
      <c r="B24" s="56" t="s">
        <v>9712</v>
      </c>
      <c r="C24" s="24">
        <v>7981</v>
      </c>
      <c r="D24" s="136">
        <v>7981</v>
      </c>
      <c r="E24" s="136">
        <v>0</v>
      </c>
      <c r="F24" s="135"/>
    </row>
    <row r="25" spans="1:6" x14ac:dyDescent="0.2">
      <c r="A25" s="134"/>
      <c r="B25" s="134" t="s">
        <v>388</v>
      </c>
      <c r="C25" s="133">
        <f>SUM(C22:C24)</f>
        <v>261278</v>
      </c>
      <c r="D25" s="133">
        <f>SUM(D22:D24)</f>
        <v>261278</v>
      </c>
      <c r="E25" s="133">
        <f>SUM(E22:E24)</f>
        <v>0</v>
      </c>
      <c r="F25" s="133"/>
    </row>
    <row r="26" spans="1:6" x14ac:dyDescent="0.2">
      <c r="A26" s="132"/>
      <c r="B26" s="130"/>
      <c r="C26" s="131"/>
      <c r="D26" s="131"/>
      <c r="E26" s="131"/>
      <c r="F26" s="130"/>
    </row>
  </sheetData>
  <dataValidations count="6">
    <dataValidation allowBlank="1" showInputMessage="1" showErrorMessage="1" prompt="Corresponde al número de la cuenta de acuerdo al Plan de Cuentas emitido por el CONAC." sqref="A14 A7 A21"/>
    <dataValidation allowBlank="1" showInputMessage="1" showErrorMessage="1" prompt="Importe final del periodo que corresponde la cuenta pública presentada (trimestral: 1er, 2do, 3ro. o 4to.)." sqref="D21 D7 D14"/>
    <dataValidation allowBlank="1" showInputMessage="1" showErrorMessage="1" prompt="Indicar el medio como se está amortizando el intangible, por tiempo, por uso." sqref="F21 F7 F14"/>
    <dataValidation allowBlank="1" showInputMessage="1" showErrorMessage="1" prompt="Diferencia entre el saldo final y el inicial presentados." sqref="E21 E7 E14"/>
    <dataValidation allowBlank="1" showInputMessage="1" showErrorMessage="1" prompt="Saldo al 31 de diciembre del año anterior a la cuenta pública que se presenta." sqref="C21 C7 C14"/>
    <dataValidation allowBlank="1" showInputMessage="1" showErrorMessage="1" prompt="Corresponde al nombre o descripción de la cuenta de acuerdo al Plan de Cuentas emitido por el CONAC." sqref="B21 B7 B14"/>
  </dataValidations>
  <pageMargins left="0.70866141732283472" right="0.70866141732283472" top="0.74803149606299213" bottom="0.74803149606299213" header="0.31496062992125984" footer="0.31496062992125984"/>
  <pageSetup scale="65" orientation="portrait"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3">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aracterísticas cualitativas significativas que les impacten financieramente." sqref="D7 D14"/>
  </dataValidations>
  <pageMargins left="0.70866141732283472" right="0.70866141732283472" top="0.74803149606299213" bottom="0.74803149606299213" header="0.31496062992125984" footer="0.31496062992125984"/>
  <pageSetup scale="73" orientation="portrait"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4"/>
  <dimension ref="A1:H55"/>
  <sheetViews>
    <sheetView topLeftCell="A41" zoomScaleNormal="100" zoomScaleSheetLayoutView="100" workbookViewId="0">
      <selection activeCell="B54" sqref="B54"/>
    </sheetView>
  </sheetViews>
  <sheetFormatPr baseColWidth="10" defaultColWidth="13.6640625" defaultRowHeight="10.199999999999999" x14ac:dyDescent="0.2"/>
  <cols>
    <col min="1" max="1" width="39.6640625" style="375" bestFit="1" customWidth="1"/>
    <col min="2" max="2" width="49.88671875" style="375" bestFit="1" customWidth="1"/>
    <col min="3" max="4" width="8.6640625" style="31" bestFit="1" customWidth="1"/>
    <col min="5" max="6" width="8.88671875" style="31" bestFit="1" customWidth="1"/>
    <col min="7" max="7" width="8.5546875" style="31" bestFit="1" customWidth="1"/>
    <col min="8" max="8" width="15.5546875" style="375" bestFit="1"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86" t="s">
        <v>100</v>
      </c>
      <c r="D7" s="86" t="s">
        <v>231</v>
      </c>
      <c r="E7" s="86" t="s">
        <v>230</v>
      </c>
      <c r="F7" s="86" t="s">
        <v>229</v>
      </c>
      <c r="G7" s="85" t="s">
        <v>228</v>
      </c>
      <c r="H7" s="29" t="s">
        <v>227</v>
      </c>
    </row>
    <row r="8" spans="1:8" x14ac:dyDescent="0.2">
      <c r="A8" s="866" t="s">
        <v>9713</v>
      </c>
      <c r="B8" s="25" t="s">
        <v>9714</v>
      </c>
      <c r="C8" s="24">
        <v>7038.8</v>
      </c>
      <c r="D8" s="24">
        <v>7038.8</v>
      </c>
      <c r="E8" s="24"/>
      <c r="F8" s="24"/>
      <c r="G8" s="24"/>
      <c r="H8" s="159"/>
    </row>
    <row r="9" spans="1:8" x14ac:dyDescent="0.2">
      <c r="A9" s="866" t="s">
        <v>9715</v>
      </c>
      <c r="B9" s="25" t="s">
        <v>9716</v>
      </c>
      <c r="C9" s="24">
        <v>1140.7</v>
      </c>
      <c r="D9" s="24">
        <v>1140.7</v>
      </c>
      <c r="E9" s="24"/>
      <c r="F9" s="24"/>
      <c r="G9" s="24"/>
      <c r="H9" s="159"/>
    </row>
    <row r="10" spans="1:8" x14ac:dyDescent="0.2">
      <c r="A10" s="866" t="s">
        <v>9717</v>
      </c>
      <c r="B10" s="25" t="s">
        <v>9718</v>
      </c>
      <c r="C10" s="24">
        <v>2386.4</v>
      </c>
      <c r="D10" s="24">
        <v>2386.4</v>
      </c>
      <c r="E10" s="24"/>
      <c r="F10" s="24"/>
      <c r="G10" s="24"/>
      <c r="H10" s="159"/>
    </row>
    <row r="11" spans="1:8" ht="20.399999999999999" x14ac:dyDescent="0.2">
      <c r="A11" s="866" t="s">
        <v>9719</v>
      </c>
      <c r="B11" s="25" t="s">
        <v>9720</v>
      </c>
      <c r="C11" s="24">
        <v>2690</v>
      </c>
      <c r="D11" s="24">
        <v>2690</v>
      </c>
      <c r="E11" s="24"/>
      <c r="F11" s="24"/>
      <c r="G11" s="24"/>
      <c r="H11" s="159"/>
    </row>
    <row r="12" spans="1:8" x14ac:dyDescent="0.2">
      <c r="A12" s="866" t="s">
        <v>9721</v>
      </c>
      <c r="B12" s="25" t="s">
        <v>9722</v>
      </c>
      <c r="C12" s="24">
        <v>7578.98</v>
      </c>
      <c r="D12" s="24">
        <v>7578.98</v>
      </c>
      <c r="E12" s="24"/>
      <c r="F12" s="24"/>
      <c r="G12" s="24"/>
      <c r="H12" s="159"/>
    </row>
    <row r="13" spans="1:8" x14ac:dyDescent="0.2">
      <c r="A13" s="866" t="s">
        <v>9723</v>
      </c>
      <c r="B13" s="25" t="s">
        <v>9724</v>
      </c>
      <c r="C13" s="24">
        <v>962.1</v>
      </c>
      <c r="D13" s="24">
        <v>962.1</v>
      </c>
      <c r="E13" s="24"/>
      <c r="F13" s="24"/>
      <c r="G13" s="24"/>
      <c r="H13" s="159"/>
    </row>
    <row r="14" spans="1:8" x14ac:dyDescent="0.2">
      <c r="A14" s="866" t="s">
        <v>9725</v>
      </c>
      <c r="B14" s="25" t="s">
        <v>9726</v>
      </c>
      <c r="C14" s="24">
        <v>8421.6</v>
      </c>
      <c r="D14" s="24">
        <v>8421.6</v>
      </c>
      <c r="E14" s="24"/>
      <c r="F14" s="24"/>
      <c r="G14" s="24"/>
      <c r="H14" s="159"/>
    </row>
    <row r="15" spans="1:8" x14ac:dyDescent="0.2">
      <c r="A15" s="866" t="s">
        <v>9727</v>
      </c>
      <c r="B15" s="25" t="s">
        <v>9728</v>
      </c>
      <c r="C15" s="24">
        <v>1295.32</v>
      </c>
      <c r="D15" s="24">
        <v>1295.32</v>
      </c>
      <c r="E15" s="24"/>
      <c r="F15" s="24"/>
      <c r="G15" s="24"/>
      <c r="H15" s="159"/>
    </row>
    <row r="16" spans="1:8" x14ac:dyDescent="0.2">
      <c r="A16" s="866" t="s">
        <v>9729</v>
      </c>
      <c r="B16" s="25" t="s">
        <v>9730</v>
      </c>
      <c r="C16" s="24">
        <v>-338.26</v>
      </c>
      <c r="D16" s="24">
        <v>-338.26</v>
      </c>
      <c r="E16" s="24"/>
      <c r="F16" s="24"/>
      <c r="G16" s="24"/>
      <c r="H16" s="159"/>
    </row>
    <row r="17" spans="1:8" x14ac:dyDescent="0.2">
      <c r="A17" s="866" t="s">
        <v>9731</v>
      </c>
      <c r="B17" s="25" t="s">
        <v>9732</v>
      </c>
      <c r="C17" s="24">
        <v>5469</v>
      </c>
      <c r="D17" s="24">
        <v>5469</v>
      </c>
      <c r="E17" s="24"/>
      <c r="F17" s="24"/>
      <c r="G17" s="24"/>
      <c r="H17" s="159"/>
    </row>
    <row r="18" spans="1:8" x14ac:dyDescent="0.2">
      <c r="A18" s="866" t="s">
        <v>9733</v>
      </c>
      <c r="B18" s="25" t="s">
        <v>9734</v>
      </c>
      <c r="C18" s="24">
        <v>0.37</v>
      </c>
      <c r="D18" s="24">
        <v>0.37</v>
      </c>
      <c r="E18" s="24"/>
      <c r="F18" s="24"/>
      <c r="G18" s="24"/>
      <c r="H18" s="159"/>
    </row>
    <row r="19" spans="1:8" x14ac:dyDescent="0.2">
      <c r="A19" s="866" t="s">
        <v>9735</v>
      </c>
      <c r="B19" s="25" t="s">
        <v>9736</v>
      </c>
      <c r="C19" s="24">
        <v>2184.2800000000002</v>
      </c>
      <c r="D19" s="24">
        <v>2184.2800000000002</v>
      </c>
      <c r="E19" s="24"/>
      <c r="F19" s="24"/>
      <c r="G19" s="24"/>
      <c r="H19" s="159"/>
    </row>
    <row r="20" spans="1:8" x14ac:dyDescent="0.2">
      <c r="A20" s="866" t="s">
        <v>9737</v>
      </c>
      <c r="B20" s="25" t="s">
        <v>2764</v>
      </c>
      <c r="C20" s="24">
        <v>5811.11</v>
      </c>
      <c r="D20" s="24">
        <v>5811.11</v>
      </c>
      <c r="E20" s="24"/>
      <c r="F20" s="24"/>
      <c r="G20" s="24"/>
      <c r="H20" s="159"/>
    </row>
    <row r="21" spans="1:8" x14ac:dyDescent="0.2">
      <c r="A21" s="866" t="s">
        <v>9738</v>
      </c>
      <c r="B21" s="25" t="s">
        <v>9739</v>
      </c>
      <c r="C21" s="24">
        <v>10861.08</v>
      </c>
      <c r="D21" s="24">
        <v>10861.08</v>
      </c>
      <c r="E21" s="24"/>
      <c r="F21" s="24"/>
      <c r="G21" s="24"/>
      <c r="H21" s="159"/>
    </row>
    <row r="22" spans="1:8" x14ac:dyDescent="0.2">
      <c r="A22" s="866" t="s">
        <v>9740</v>
      </c>
      <c r="B22" s="25" t="s">
        <v>9741</v>
      </c>
      <c r="C22" s="24">
        <v>1205</v>
      </c>
      <c r="D22" s="24">
        <v>1205</v>
      </c>
      <c r="E22" s="24"/>
      <c r="F22" s="24"/>
      <c r="G22" s="24"/>
      <c r="H22" s="159"/>
    </row>
    <row r="23" spans="1:8" x14ac:dyDescent="0.2">
      <c r="A23" s="866" t="s">
        <v>9742</v>
      </c>
      <c r="B23" s="25" t="s">
        <v>9743</v>
      </c>
      <c r="C23" s="24">
        <v>399.57</v>
      </c>
      <c r="D23" s="24">
        <v>399.57</v>
      </c>
      <c r="E23" s="24"/>
      <c r="F23" s="24"/>
      <c r="G23" s="24"/>
      <c r="H23" s="159"/>
    </row>
    <row r="24" spans="1:8" x14ac:dyDescent="0.2">
      <c r="A24" s="866" t="s">
        <v>9744</v>
      </c>
      <c r="B24" s="25" t="s">
        <v>9745</v>
      </c>
      <c r="C24" s="24">
        <v>643.79999999999995</v>
      </c>
      <c r="D24" s="24">
        <v>643.79999999999995</v>
      </c>
      <c r="E24" s="24"/>
      <c r="F24" s="24"/>
      <c r="G24" s="24"/>
      <c r="H24" s="159"/>
    </row>
    <row r="25" spans="1:8" x14ac:dyDescent="0.2">
      <c r="A25" s="866" t="s">
        <v>9746</v>
      </c>
      <c r="B25" s="25" t="s">
        <v>9747</v>
      </c>
      <c r="C25" s="24">
        <v>3150</v>
      </c>
      <c r="D25" s="24">
        <v>3150</v>
      </c>
      <c r="E25" s="24"/>
      <c r="F25" s="24"/>
      <c r="G25" s="24"/>
      <c r="H25" s="159"/>
    </row>
    <row r="26" spans="1:8" x14ac:dyDescent="0.2">
      <c r="A26" s="866" t="s">
        <v>9748</v>
      </c>
      <c r="B26" s="25" t="s">
        <v>9749</v>
      </c>
      <c r="C26" s="24">
        <v>12117.36</v>
      </c>
      <c r="D26" s="24">
        <v>12117.36</v>
      </c>
      <c r="E26" s="24"/>
      <c r="F26" s="24"/>
      <c r="G26" s="24"/>
      <c r="H26" s="159"/>
    </row>
    <row r="27" spans="1:8" x14ac:dyDescent="0.2">
      <c r="A27" s="866" t="s">
        <v>9750</v>
      </c>
      <c r="B27" s="25" t="s">
        <v>9751</v>
      </c>
      <c r="C27" s="24">
        <v>2030</v>
      </c>
      <c r="D27" s="24">
        <v>2030</v>
      </c>
      <c r="E27" s="24"/>
      <c r="F27" s="24"/>
      <c r="G27" s="24"/>
      <c r="H27" s="159"/>
    </row>
    <row r="28" spans="1:8" x14ac:dyDescent="0.2">
      <c r="A28" s="866" t="s">
        <v>9752</v>
      </c>
      <c r="B28" s="25" t="s">
        <v>9753</v>
      </c>
      <c r="C28" s="24">
        <v>237.8</v>
      </c>
      <c r="D28" s="24">
        <v>237.8</v>
      </c>
      <c r="E28" s="24"/>
      <c r="F28" s="24"/>
      <c r="G28" s="24"/>
      <c r="H28" s="159"/>
    </row>
    <row r="29" spans="1:8" x14ac:dyDescent="0.2">
      <c r="A29" s="866" t="s">
        <v>9754</v>
      </c>
      <c r="B29" s="25" t="s">
        <v>9755</v>
      </c>
      <c r="C29" s="24">
        <v>1075</v>
      </c>
      <c r="D29" s="24">
        <v>1075</v>
      </c>
      <c r="E29" s="24"/>
      <c r="F29" s="24"/>
      <c r="G29" s="24"/>
      <c r="H29" s="159"/>
    </row>
    <row r="30" spans="1:8" x14ac:dyDescent="0.2">
      <c r="A30" s="866" t="s">
        <v>9756</v>
      </c>
      <c r="B30" s="25" t="s">
        <v>9757</v>
      </c>
      <c r="C30" s="24">
        <v>1212.21</v>
      </c>
      <c r="D30" s="24">
        <v>1212.21</v>
      </c>
      <c r="E30" s="24"/>
      <c r="F30" s="24"/>
      <c r="G30" s="24"/>
      <c r="H30" s="159"/>
    </row>
    <row r="31" spans="1:8" x14ac:dyDescent="0.2">
      <c r="A31" s="866" t="s">
        <v>9758</v>
      </c>
      <c r="B31" s="25" t="s">
        <v>9759</v>
      </c>
      <c r="C31" s="24">
        <v>20143.84</v>
      </c>
      <c r="D31" s="24">
        <v>20143.84</v>
      </c>
      <c r="E31" s="24"/>
      <c r="F31" s="24"/>
      <c r="G31" s="24"/>
      <c r="H31" s="159"/>
    </row>
    <row r="32" spans="1:8" x14ac:dyDescent="0.2">
      <c r="A32" s="866" t="s">
        <v>9760</v>
      </c>
      <c r="B32" s="25" t="s">
        <v>9761</v>
      </c>
      <c r="C32" s="24">
        <v>327.2</v>
      </c>
      <c r="D32" s="24">
        <v>327.2</v>
      </c>
      <c r="E32" s="24"/>
      <c r="F32" s="24"/>
      <c r="G32" s="24"/>
      <c r="H32" s="159"/>
    </row>
    <row r="33" spans="1:8" x14ac:dyDescent="0.2">
      <c r="A33" s="866" t="s">
        <v>9762</v>
      </c>
      <c r="B33" s="25" t="s">
        <v>9763</v>
      </c>
      <c r="C33" s="24">
        <v>3299.44</v>
      </c>
      <c r="D33" s="24">
        <v>3299.44</v>
      </c>
      <c r="E33" s="24"/>
      <c r="F33" s="24"/>
      <c r="G33" s="24"/>
      <c r="H33" s="159"/>
    </row>
    <row r="34" spans="1:8" x14ac:dyDescent="0.2">
      <c r="A34" s="866" t="s">
        <v>9764</v>
      </c>
      <c r="B34" s="25" t="s">
        <v>9765</v>
      </c>
      <c r="C34" s="24">
        <v>209.99</v>
      </c>
      <c r="D34" s="24">
        <v>209.99</v>
      </c>
      <c r="E34" s="24"/>
      <c r="F34" s="24"/>
      <c r="G34" s="24"/>
      <c r="H34" s="159"/>
    </row>
    <row r="35" spans="1:8" x14ac:dyDescent="0.2">
      <c r="A35" s="866" t="s">
        <v>9766</v>
      </c>
      <c r="B35" s="25" t="s">
        <v>9767</v>
      </c>
      <c r="C35" s="24">
        <v>19127.240000000002</v>
      </c>
      <c r="D35" s="24">
        <v>19127.240000000002</v>
      </c>
      <c r="E35" s="24"/>
      <c r="F35" s="24"/>
      <c r="G35" s="24"/>
      <c r="H35" s="159"/>
    </row>
    <row r="36" spans="1:8" x14ac:dyDescent="0.2">
      <c r="A36" s="866" t="s">
        <v>9768</v>
      </c>
      <c r="B36" s="25" t="s">
        <v>9769</v>
      </c>
      <c r="C36" s="24">
        <v>774.66</v>
      </c>
      <c r="D36" s="24">
        <v>774.66</v>
      </c>
      <c r="E36" s="24"/>
      <c r="F36" s="24"/>
      <c r="G36" s="24"/>
      <c r="H36" s="159"/>
    </row>
    <row r="37" spans="1:8" x14ac:dyDescent="0.2">
      <c r="A37" s="866" t="s">
        <v>9770</v>
      </c>
      <c r="B37" s="25" t="s">
        <v>9771</v>
      </c>
      <c r="C37" s="24">
        <v>1960.4</v>
      </c>
      <c r="D37" s="24">
        <v>1960.4</v>
      </c>
      <c r="E37" s="24"/>
      <c r="F37" s="24"/>
      <c r="G37" s="24"/>
      <c r="H37" s="159"/>
    </row>
    <row r="38" spans="1:8" x14ac:dyDescent="0.2">
      <c r="A38" s="866" t="s">
        <v>9772</v>
      </c>
      <c r="B38" s="25" t="s">
        <v>9773</v>
      </c>
      <c r="C38" s="24">
        <v>757.96</v>
      </c>
      <c r="D38" s="24">
        <v>757.96</v>
      </c>
      <c r="E38" s="24"/>
      <c r="F38" s="24"/>
      <c r="G38" s="24"/>
      <c r="H38" s="159"/>
    </row>
    <row r="39" spans="1:8" x14ac:dyDescent="0.2">
      <c r="A39" s="866" t="s">
        <v>9774</v>
      </c>
      <c r="B39" s="25" t="s">
        <v>2487</v>
      </c>
      <c r="C39" s="24">
        <v>1781.76</v>
      </c>
      <c r="D39" s="24">
        <v>1781.76</v>
      </c>
      <c r="E39" s="24"/>
      <c r="F39" s="24"/>
      <c r="G39" s="24"/>
      <c r="H39" s="159"/>
    </row>
    <row r="40" spans="1:8" x14ac:dyDescent="0.2">
      <c r="A40" s="866" t="s">
        <v>9775</v>
      </c>
      <c r="B40" s="25" t="s">
        <v>9776</v>
      </c>
      <c r="C40" s="24">
        <v>8172.2</v>
      </c>
      <c r="D40" s="24">
        <v>8172.2</v>
      </c>
      <c r="E40" s="24"/>
      <c r="F40" s="24"/>
      <c r="G40" s="24"/>
      <c r="H40" s="159"/>
    </row>
    <row r="41" spans="1:8" ht="20.399999999999999" x14ac:dyDescent="0.2">
      <c r="A41" s="866" t="s">
        <v>9777</v>
      </c>
      <c r="B41" s="25" t="s">
        <v>9778</v>
      </c>
      <c r="C41" s="24">
        <v>440.8</v>
      </c>
      <c r="D41" s="24">
        <v>440.8</v>
      </c>
      <c r="E41" s="24"/>
      <c r="F41" s="24"/>
      <c r="G41" s="24"/>
      <c r="H41" s="159"/>
    </row>
    <row r="42" spans="1:8" x14ac:dyDescent="0.2">
      <c r="A42" s="866" t="s">
        <v>9779</v>
      </c>
      <c r="B42" s="25" t="s">
        <v>9780</v>
      </c>
      <c r="C42" s="24">
        <v>0.46</v>
      </c>
      <c r="D42" s="24">
        <v>0.46</v>
      </c>
      <c r="E42" s="24"/>
      <c r="F42" s="24"/>
      <c r="G42" s="24"/>
      <c r="H42" s="159"/>
    </row>
    <row r="43" spans="1:8" x14ac:dyDescent="0.2">
      <c r="A43" s="866" t="s">
        <v>9781</v>
      </c>
      <c r="B43" s="25" t="s">
        <v>9782</v>
      </c>
      <c r="C43" s="24">
        <v>979.42</v>
      </c>
      <c r="D43" s="24">
        <v>979.42</v>
      </c>
      <c r="E43" s="24"/>
      <c r="F43" s="24"/>
      <c r="G43" s="24"/>
      <c r="H43" s="159"/>
    </row>
    <row r="44" spans="1:8" x14ac:dyDescent="0.2">
      <c r="A44" s="866" t="s">
        <v>9783</v>
      </c>
      <c r="B44" s="25" t="s">
        <v>8944</v>
      </c>
      <c r="C44" s="24">
        <v>10601.23</v>
      </c>
      <c r="D44" s="24">
        <v>10601.23</v>
      </c>
      <c r="E44" s="24"/>
      <c r="F44" s="24"/>
      <c r="G44" s="24"/>
      <c r="H44" s="159"/>
    </row>
    <row r="45" spans="1:8" x14ac:dyDescent="0.2">
      <c r="A45" s="866" t="s">
        <v>9784</v>
      </c>
      <c r="B45" s="25" t="s">
        <v>8957</v>
      </c>
      <c r="C45" s="24">
        <v>3009.86</v>
      </c>
      <c r="D45" s="24">
        <v>3009.86</v>
      </c>
      <c r="E45" s="24"/>
      <c r="F45" s="24"/>
      <c r="G45" s="24"/>
      <c r="H45" s="159"/>
    </row>
    <row r="46" spans="1:8" x14ac:dyDescent="0.2">
      <c r="A46" s="866" t="s">
        <v>9785</v>
      </c>
      <c r="B46" s="25" t="s">
        <v>9786</v>
      </c>
      <c r="C46" s="24">
        <v>900.92</v>
      </c>
      <c r="D46" s="24">
        <v>900.92</v>
      </c>
      <c r="E46" s="24"/>
      <c r="F46" s="24"/>
      <c r="G46" s="24"/>
      <c r="H46" s="159"/>
    </row>
    <row r="47" spans="1:8" x14ac:dyDescent="0.2">
      <c r="A47" s="866" t="s">
        <v>9787</v>
      </c>
      <c r="B47" s="25" t="s">
        <v>9788</v>
      </c>
      <c r="C47" s="24">
        <v>-171</v>
      </c>
      <c r="D47" s="24">
        <v>-171</v>
      </c>
      <c r="E47" s="24"/>
      <c r="F47" s="24"/>
      <c r="G47" s="24"/>
      <c r="H47" s="159"/>
    </row>
    <row r="48" spans="1:8" x14ac:dyDescent="0.2">
      <c r="A48" s="172"/>
      <c r="B48" s="172" t="s">
        <v>413</v>
      </c>
      <c r="C48" s="1133">
        <f>SUM(C8:C47)</f>
        <v>149888.60000000003</v>
      </c>
      <c r="D48" s="1133">
        <f>SUM(D8:D47)</f>
        <v>149888.60000000003</v>
      </c>
      <c r="E48" s="1133">
        <f>SUM(E8:E47)</f>
        <v>0</v>
      </c>
      <c r="F48" s="1133">
        <f>SUM(F8:F47)</f>
        <v>0</v>
      </c>
      <c r="G48" s="1133">
        <f>SUM(G8:G47)</f>
        <v>0</v>
      </c>
      <c r="H48" s="1133"/>
    </row>
    <row r="51" spans="1:8" x14ac:dyDescent="0.2">
      <c r="A51" s="35" t="s">
        <v>412</v>
      </c>
      <c r="B51" s="220"/>
      <c r="C51" s="161"/>
      <c r="D51" s="161"/>
      <c r="E51" s="161"/>
      <c r="F51" s="161"/>
      <c r="G51" s="161"/>
      <c r="H51" s="160" t="s">
        <v>411</v>
      </c>
    </row>
    <row r="52" spans="1:8" x14ac:dyDescent="0.2">
      <c r="A52" s="359"/>
    </row>
    <row r="53" spans="1:8" ht="15" customHeight="1" x14ac:dyDescent="0.2">
      <c r="A53" s="30" t="s">
        <v>102</v>
      </c>
      <c r="B53" s="29" t="s">
        <v>101</v>
      </c>
      <c r="C53" s="86" t="s">
        <v>100</v>
      </c>
      <c r="D53" s="86" t="s">
        <v>231</v>
      </c>
      <c r="E53" s="86" t="s">
        <v>230</v>
      </c>
      <c r="F53" s="86" t="s">
        <v>229</v>
      </c>
      <c r="G53" s="85" t="s">
        <v>228</v>
      </c>
      <c r="H53" s="29" t="s">
        <v>227</v>
      </c>
    </row>
    <row r="54" spans="1:8" x14ac:dyDescent="0.2">
      <c r="A54" s="25"/>
      <c r="B54" s="1225" t="s">
        <v>13593</v>
      </c>
      <c r="C54" s="24"/>
      <c r="D54" s="24"/>
      <c r="E54" s="24"/>
      <c r="F54" s="24"/>
      <c r="G54" s="24"/>
      <c r="H54" s="159"/>
    </row>
    <row r="55" spans="1:8" x14ac:dyDescent="0.2">
      <c r="A55" s="158"/>
      <c r="B55" s="158" t="s">
        <v>410</v>
      </c>
      <c r="C55" s="157">
        <f>SUM(C54:C54)</f>
        <v>0</v>
      </c>
      <c r="D55" s="157">
        <f>SUM(D54:D54)</f>
        <v>0</v>
      </c>
      <c r="E55" s="157">
        <f>SUM(E54:E54)</f>
        <v>0</v>
      </c>
      <c r="F55" s="157">
        <f>SUM(F54:F54)</f>
        <v>0</v>
      </c>
      <c r="G55" s="157">
        <f>SUM(G54:G54)</f>
        <v>0</v>
      </c>
      <c r="H55" s="157"/>
    </row>
  </sheetData>
  <dataValidations count="8">
    <dataValidation allowBlank="1" showInputMessage="1" showErrorMessage="1" prompt="Corresponde al número de la cuenta de acuerdo al Plan de Cuentas emitido por el CONAC." sqref="A53 A7"/>
    <dataValidation allowBlank="1" showInputMessage="1" showErrorMessage="1" prompt="Saldo final del periodo que corresponde la cuenta pública presentada (trimestral: 1er, 2do, 3ro. o 4to.)." sqref="C53 C7"/>
    <dataValidation allowBlank="1" showInputMessage="1" showErrorMessage="1" prompt="Informar sobre la factibilidad de pago." sqref="H53 H7"/>
    <dataValidation allowBlank="1" showInputMessage="1" showErrorMessage="1" prompt="Importe de la cuentas por cobrar con vencimiento mayor a 365 días." sqref="G53 G7"/>
    <dataValidation allowBlank="1" showInputMessage="1" showErrorMessage="1" prompt="Importe de la cuentas por cobrar con fecha de vencimiento de 181 a 365 días." sqref="F53 F7"/>
    <dataValidation allowBlank="1" showInputMessage="1" showErrorMessage="1" prompt="Importe de la cuentas por cobrar con fecha de vencimiento de 91 a 180 días." sqref="E53 E7"/>
    <dataValidation allowBlank="1" showInputMessage="1" showErrorMessage="1" prompt="Importe de la cuentas por cobrar con fecha de vencimiento de 1 a 90 días." sqref="D53 D7"/>
    <dataValidation allowBlank="1" showInputMessage="1" showErrorMessage="1" prompt="Corresponde al nombre o descripción de la cuenta de acuerdo al Plan de Cuentas emitido por el CONAC." sqref="B53 B7"/>
  </dataValidations>
  <pageMargins left="0.7" right="0.7" top="0.75" bottom="0.75" header="0.3" footer="0.3"/>
  <pageSetup scale="55" orientation="portrait" horizontalDpi="300" verticalDpi="300"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5"/>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Especificar origen de dicho recurso: Federal, Estatal, Municipal, Particulares." sqref="D7 D14"/>
    <dataValidation allowBlank="1" showInputMessage="1" showErrorMessage="1" prompt="Características cualitativas significativas que les impacten financieramente." sqref="E7 E14"/>
  </dataValidations>
  <pageMargins left="0.7" right="0.7" top="0.75" bottom="0.75" header="0.3" footer="0.3"/>
  <pageSetup scale="64" orientation="portrait" horizontalDpi="300" verticalDpi="300"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úmero de la cuenta de acuerdo al Plan de Cuentas emitido por el CONAC." sqref="A7 A14 A21"/>
    <dataValidation allowBlank="1" showInputMessage="1" showErrorMessage="1" prompt="Saldo final del periodo que corresponde la cuenta pública presentada (trimestral: 1er, 2do, 3ro. o 4to.)." sqref="C14 C7 C21"/>
    <dataValidation allowBlank="1" showInputMessage="1" showErrorMessage="1" prompt="Características cualitativas significativas que les impacten financieramente." sqref="E14 E7 E21"/>
    <dataValidation allowBlank="1" showInputMessage="1" showErrorMessage="1" prompt="Especificar origen de dicho recurso: Federal, Estatal, Municipal, Particulares." sqref="D14 D7 D21"/>
    <dataValidation allowBlank="1" showInputMessage="1" showErrorMessage="1" prompt="Corresponde al nombre o descripción de la cuenta de acuerdo al Plan de Cuentas emitido por el CONAC." sqref="B14 B7 B21"/>
  </dataValidations>
  <pageMargins left="0.7" right="0.7" top="0.75" bottom="0.75" header="0.3" footer="0.3"/>
  <pageSetup scale="77" orientation="portrait"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61" t="s">
        <v>6890</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password="EDBA" sheet="1" objects="1" scenarios="1"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dimension ref="A1:D39"/>
  <sheetViews>
    <sheetView zoomScaleNormal="100" zoomScaleSheetLayoutView="100" workbookViewId="0">
      <selection activeCell="B19" sqref="B19"/>
    </sheetView>
  </sheetViews>
  <sheetFormatPr baseColWidth="10" defaultColWidth="12.44140625" defaultRowHeight="10.199999999999999" x14ac:dyDescent="0.2"/>
  <cols>
    <col min="1" max="1" width="19.6640625" style="375" customWidth="1"/>
    <col min="2" max="2" width="50.6640625" style="375" customWidth="1"/>
    <col min="3" max="4" width="17.6640625" style="47" customWidth="1"/>
    <col min="5" max="16384" width="12.44140625" style="375"/>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220"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865" t="s">
        <v>9789</v>
      </c>
      <c r="B8" s="44" t="s">
        <v>9790</v>
      </c>
      <c r="C8" s="42">
        <v>7779869.3700000001</v>
      </c>
      <c r="D8" s="24"/>
    </row>
    <row r="9" spans="1:4" x14ac:dyDescent="0.2">
      <c r="A9" s="865" t="s">
        <v>9791</v>
      </c>
      <c r="B9" s="44" t="s">
        <v>9792</v>
      </c>
      <c r="C9" s="42">
        <v>1697369.47</v>
      </c>
      <c r="D9" s="24"/>
    </row>
    <row r="10" spans="1:4" x14ac:dyDescent="0.2">
      <c r="A10" s="865" t="s">
        <v>9793</v>
      </c>
      <c r="B10" s="44" t="s">
        <v>648</v>
      </c>
      <c r="C10" s="42">
        <v>11083349.720000001</v>
      </c>
      <c r="D10" s="24"/>
    </row>
    <row r="11" spans="1:4" x14ac:dyDescent="0.2">
      <c r="A11" s="865" t="s">
        <v>9794</v>
      </c>
      <c r="B11" s="44" t="s">
        <v>648</v>
      </c>
      <c r="C11" s="42">
        <v>735784.66</v>
      </c>
      <c r="D11" s="24"/>
    </row>
    <row r="12" spans="1:4" x14ac:dyDescent="0.2">
      <c r="A12" s="865" t="s">
        <v>9795</v>
      </c>
      <c r="B12" s="44" t="s">
        <v>648</v>
      </c>
      <c r="C12" s="42">
        <v>2943225</v>
      </c>
      <c r="D12" s="24"/>
    </row>
    <row r="13" spans="1:4" x14ac:dyDescent="0.2">
      <c r="A13" s="865" t="s">
        <v>9796</v>
      </c>
      <c r="B13" s="44" t="s">
        <v>648</v>
      </c>
      <c r="C13" s="42">
        <v>1869923</v>
      </c>
      <c r="D13" s="24"/>
    </row>
    <row r="14" spans="1:4" s="376" customFormat="1" x14ac:dyDescent="0.2">
      <c r="A14" s="63"/>
      <c r="B14" s="63" t="s">
        <v>598</v>
      </c>
      <c r="C14" s="39">
        <f>SUM(C8:C13)</f>
        <v>26109521.220000003</v>
      </c>
      <c r="D14" s="51"/>
    </row>
    <row r="15" spans="1:4" s="376" customFormat="1" x14ac:dyDescent="0.2">
      <c r="A15" s="126"/>
      <c r="B15" s="126"/>
      <c r="C15" s="18"/>
      <c r="D15" s="18"/>
    </row>
    <row r="16" spans="1:4" x14ac:dyDescent="0.2">
      <c r="A16" s="37"/>
      <c r="B16" s="37"/>
      <c r="C16" s="224"/>
      <c r="D16" s="224"/>
    </row>
    <row r="17" spans="1:4" ht="21.75" customHeight="1" x14ac:dyDescent="0.2">
      <c r="A17" s="143" t="s">
        <v>597</v>
      </c>
      <c r="B17" s="143"/>
      <c r="C17" s="228"/>
      <c r="D17" s="220" t="s">
        <v>596</v>
      </c>
    </row>
    <row r="18" spans="1:4" x14ac:dyDescent="0.2">
      <c r="A18" s="149"/>
      <c r="B18" s="149"/>
      <c r="C18" s="150"/>
      <c r="D18" s="227"/>
    </row>
    <row r="19" spans="1:4" ht="15" customHeight="1" x14ac:dyDescent="0.2">
      <c r="A19" s="30" t="s">
        <v>102</v>
      </c>
      <c r="B19" s="29" t="s">
        <v>101</v>
      </c>
      <c r="C19" s="27" t="s">
        <v>100</v>
      </c>
      <c r="D19" s="27" t="s">
        <v>227</v>
      </c>
    </row>
    <row r="20" spans="1:4" x14ac:dyDescent="0.2">
      <c r="A20" s="865" t="s">
        <v>9797</v>
      </c>
      <c r="B20" s="44" t="s">
        <v>9798</v>
      </c>
      <c r="C20" s="42">
        <v>6920421.1200000001</v>
      </c>
      <c r="D20" s="24"/>
    </row>
    <row r="21" spans="1:4" x14ac:dyDescent="0.2">
      <c r="A21" s="865" t="s">
        <v>9799</v>
      </c>
      <c r="B21" s="44" t="s">
        <v>1019</v>
      </c>
      <c r="C21" s="42">
        <v>787028.41</v>
      </c>
      <c r="D21" s="24"/>
    </row>
    <row r="22" spans="1:4" x14ac:dyDescent="0.2">
      <c r="A22" s="63"/>
      <c r="B22" s="63" t="s">
        <v>569</v>
      </c>
      <c r="C22" s="39">
        <f>SUM(C20:C21)</f>
        <v>7707449.5300000003</v>
      </c>
      <c r="D22" s="51"/>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35" spans="1:4" x14ac:dyDescent="0.2">
      <c r="A35" s="37"/>
      <c r="B35" s="37"/>
      <c r="C35" s="224"/>
      <c r="D35" s="224"/>
    </row>
    <row r="36" spans="1:4" x14ac:dyDescent="0.2">
      <c r="A36" s="37"/>
      <c r="B36" s="37"/>
      <c r="C36" s="224"/>
      <c r="D36" s="224"/>
    </row>
    <row r="37" spans="1:4" x14ac:dyDescent="0.2">
      <c r="A37" s="37"/>
      <c r="B37" s="37"/>
      <c r="C37" s="224"/>
      <c r="D37" s="224"/>
    </row>
    <row r="38" spans="1:4" x14ac:dyDescent="0.2">
      <c r="A38" s="37"/>
      <c r="B38" s="37"/>
      <c r="C38" s="224"/>
      <c r="D38" s="224"/>
    </row>
    <row r="39" spans="1:4" x14ac:dyDescent="0.2">
      <c r="A39" s="37"/>
      <c r="B39" s="37"/>
      <c r="C39" s="224"/>
      <c r="D39" s="224"/>
    </row>
  </sheetData>
  <dataValidations count="4">
    <dataValidation allowBlank="1" showInputMessage="1" showErrorMessage="1" prompt="Corresponde al número de la cuenta de acuerdo al Plan de Cuentas emitido por el CONAC." sqref="A19 A7"/>
    <dataValidation allowBlank="1" showInputMessage="1" showErrorMessage="1" prompt="Saldo final del periodo que corresponde la cuenta pública presentada (trimestral: 1er, 2do, 3ro. o 4to.)." sqref="C19 C7"/>
    <dataValidation allowBlank="1" showInputMessage="1" showErrorMessage="1" prompt="Corresponde al nombre o descripción de la cuenta de acuerdo al Plan de Cuentas emitido por el CONAC." sqref="B19 B7"/>
    <dataValidation allowBlank="1" showInputMessage="1" showErrorMessage="1" prompt="Características cualitativas significativas que les impacten financieramente." sqref="D19 D7"/>
  </dataValidations>
  <pageMargins left="0.70866141732283472" right="0.70866141732283472" top="0.98425196850393704" bottom="0.98425196850393704" header="0.31496062992125984" footer="0.31496062992125984"/>
  <pageSetup scale="78" orientation="portrait"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9800</v>
      </c>
      <c r="B8" s="234" t="s">
        <v>9801</v>
      </c>
      <c r="C8" s="233">
        <v>213.87</v>
      </c>
      <c r="D8" s="232"/>
      <c r="E8" s="232"/>
    </row>
    <row r="9" spans="1:5" x14ac:dyDescent="0.2">
      <c r="A9" s="231"/>
      <c r="B9" s="63" t="s">
        <v>710</v>
      </c>
      <c r="C9" s="21">
        <f>SUM(C8:C8)</f>
        <v>213.87</v>
      </c>
      <c r="D9" s="230"/>
      <c r="E9" s="230"/>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dimension ref="A1:H63"/>
  <sheetViews>
    <sheetView zoomScaleNormal="100" zoomScaleSheetLayoutView="100" workbookViewId="0">
      <selection activeCell="B4" sqref="B4"/>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x14ac:dyDescent="0.2">
      <c r="A8" s="865" t="s">
        <v>9802</v>
      </c>
      <c r="B8" s="44" t="s">
        <v>9803</v>
      </c>
      <c r="C8" s="64">
        <v>111130.53</v>
      </c>
      <c r="D8" s="246">
        <v>3.7403569791725285E-3</v>
      </c>
      <c r="E8" s="245"/>
    </row>
    <row r="9" spans="1:8" x14ac:dyDescent="0.2">
      <c r="A9" s="865" t="s">
        <v>9804</v>
      </c>
      <c r="B9" s="44" t="s">
        <v>9805</v>
      </c>
      <c r="C9" s="64">
        <v>11593753.640000001</v>
      </c>
      <c r="D9" s="246">
        <v>0.39021479823933991</v>
      </c>
      <c r="E9" s="245"/>
    </row>
    <row r="10" spans="1:8" x14ac:dyDescent="0.2">
      <c r="A10" s="865" t="s">
        <v>9806</v>
      </c>
      <c r="B10" s="44" t="s">
        <v>864</v>
      </c>
      <c r="C10" s="64">
        <v>232</v>
      </c>
      <c r="D10" s="246">
        <v>7.8085006808482474E-6</v>
      </c>
      <c r="E10" s="245"/>
    </row>
    <row r="11" spans="1:8" x14ac:dyDescent="0.2">
      <c r="A11" s="865" t="s">
        <v>9807</v>
      </c>
      <c r="B11" s="44" t="s">
        <v>3397</v>
      </c>
      <c r="C11" s="64">
        <v>66419.45</v>
      </c>
      <c r="D11" s="246">
        <v>2.2355013816662333E-3</v>
      </c>
      <c r="E11" s="245"/>
    </row>
    <row r="12" spans="1:8" x14ac:dyDescent="0.2">
      <c r="A12" s="865" t="s">
        <v>9808</v>
      </c>
      <c r="B12" s="44" t="s">
        <v>9809</v>
      </c>
      <c r="C12" s="64">
        <v>192687.89</v>
      </c>
      <c r="D12" s="246">
        <v>6.4853600011043639E-3</v>
      </c>
      <c r="E12" s="245"/>
    </row>
    <row r="13" spans="1:8" x14ac:dyDescent="0.2">
      <c r="A13" s="865" t="s">
        <v>9810</v>
      </c>
      <c r="B13" s="44" t="s">
        <v>9811</v>
      </c>
      <c r="C13" s="64">
        <v>406972.82</v>
      </c>
      <c r="D13" s="246">
        <v>1.3697618715761774E-2</v>
      </c>
      <c r="E13" s="245"/>
    </row>
    <row r="14" spans="1:8" x14ac:dyDescent="0.2">
      <c r="A14" s="865" t="s">
        <v>9812</v>
      </c>
      <c r="B14" s="44" t="s">
        <v>1004</v>
      </c>
      <c r="C14" s="64">
        <v>407445.81</v>
      </c>
      <c r="D14" s="246">
        <v>1.3713538296524852E-2</v>
      </c>
      <c r="E14" s="245"/>
    </row>
    <row r="15" spans="1:8" x14ac:dyDescent="0.2">
      <c r="A15" s="865" t="s">
        <v>9813</v>
      </c>
      <c r="B15" s="44" t="s">
        <v>1002</v>
      </c>
      <c r="C15" s="64">
        <v>150626.26999999999</v>
      </c>
      <c r="D15" s="246">
        <v>5.0696781545199656E-3</v>
      </c>
      <c r="E15" s="245"/>
    </row>
    <row r="16" spans="1:8" x14ac:dyDescent="0.2">
      <c r="A16" s="865" t="s">
        <v>9814</v>
      </c>
      <c r="B16" s="44" t="s">
        <v>9815</v>
      </c>
      <c r="C16" s="64">
        <v>1709511.64</v>
      </c>
      <c r="D16" s="246">
        <v>5.7537598296801738E-2</v>
      </c>
      <c r="E16" s="245"/>
    </row>
    <row r="17" spans="1:5" x14ac:dyDescent="0.2">
      <c r="A17" s="865" t="s">
        <v>9816</v>
      </c>
      <c r="B17" s="44" t="s">
        <v>9817</v>
      </c>
      <c r="C17" s="64">
        <v>222935.08</v>
      </c>
      <c r="D17" s="246">
        <v>7.5033996722627524E-3</v>
      </c>
      <c r="E17" s="245"/>
    </row>
    <row r="18" spans="1:5" x14ac:dyDescent="0.2">
      <c r="A18" s="865" t="s">
        <v>9818</v>
      </c>
      <c r="B18" s="44" t="s">
        <v>9819</v>
      </c>
      <c r="C18" s="64">
        <v>1166834.3899999999</v>
      </c>
      <c r="D18" s="246">
        <v>3.9272530727379955E-2</v>
      </c>
      <c r="E18" s="245"/>
    </row>
    <row r="19" spans="1:5" x14ac:dyDescent="0.2">
      <c r="A19" s="865" t="s">
        <v>9820</v>
      </c>
      <c r="B19" s="44" t="s">
        <v>9821</v>
      </c>
      <c r="C19" s="64">
        <v>816894.88</v>
      </c>
      <c r="D19" s="246">
        <v>2.7494500976988998E-2</v>
      </c>
      <c r="E19" s="245"/>
    </row>
    <row r="20" spans="1:5" x14ac:dyDescent="0.2">
      <c r="A20" s="865" t="s">
        <v>9822</v>
      </c>
      <c r="B20" s="44" t="s">
        <v>3387</v>
      </c>
      <c r="C20" s="64">
        <v>1858898.25</v>
      </c>
      <c r="D20" s="246">
        <v>6.2565552804968172E-2</v>
      </c>
      <c r="E20" s="245"/>
    </row>
    <row r="21" spans="1:5" x14ac:dyDescent="0.2">
      <c r="A21" s="865" t="s">
        <v>9823</v>
      </c>
      <c r="B21" s="44" t="s">
        <v>3385</v>
      </c>
      <c r="C21" s="64">
        <v>1036898.25</v>
      </c>
      <c r="D21" s="246">
        <v>3.4899227116790332E-2</v>
      </c>
      <c r="E21" s="245"/>
    </row>
    <row r="22" spans="1:5" x14ac:dyDescent="0.2">
      <c r="A22" s="865" t="s">
        <v>9824</v>
      </c>
      <c r="B22" s="44" t="s">
        <v>990</v>
      </c>
      <c r="C22" s="64">
        <v>359796.29</v>
      </c>
      <c r="D22" s="246">
        <v>1.2109782652722731E-2</v>
      </c>
      <c r="E22" s="245"/>
    </row>
    <row r="23" spans="1:5" x14ac:dyDescent="0.2">
      <c r="A23" s="865" t="s">
        <v>9825</v>
      </c>
      <c r="B23" s="44" t="s">
        <v>9826</v>
      </c>
      <c r="C23" s="64">
        <v>201551.7</v>
      </c>
      <c r="D23" s="246">
        <v>6.7836921839488015E-3</v>
      </c>
      <c r="E23" s="245"/>
    </row>
    <row r="24" spans="1:5" x14ac:dyDescent="0.2">
      <c r="A24" s="865" t="s">
        <v>9827</v>
      </c>
      <c r="B24" s="44" t="s">
        <v>9828</v>
      </c>
      <c r="C24" s="64">
        <v>2021334.23</v>
      </c>
      <c r="D24" s="246">
        <v>6.8032714272314096E-2</v>
      </c>
      <c r="E24" s="245"/>
    </row>
    <row r="25" spans="1:5" x14ac:dyDescent="0.2">
      <c r="A25" s="865" t="s">
        <v>9829</v>
      </c>
      <c r="B25" s="44" t="s">
        <v>9830</v>
      </c>
      <c r="C25" s="64">
        <v>960869.16</v>
      </c>
      <c r="D25" s="246">
        <v>3.2340290905457258E-2</v>
      </c>
      <c r="E25" s="245"/>
    </row>
    <row r="26" spans="1:5" x14ac:dyDescent="0.2">
      <c r="A26" s="865" t="s">
        <v>9831</v>
      </c>
      <c r="B26" s="44" t="s">
        <v>3372</v>
      </c>
      <c r="C26" s="64">
        <v>105879.32</v>
      </c>
      <c r="D26" s="246">
        <v>3.5636152685678863E-3</v>
      </c>
      <c r="E26" s="245"/>
    </row>
    <row r="27" spans="1:5" x14ac:dyDescent="0.2">
      <c r="A27" s="865" t="s">
        <v>9832</v>
      </c>
      <c r="B27" s="44" t="s">
        <v>3370</v>
      </c>
      <c r="C27" s="64">
        <v>182555.34</v>
      </c>
      <c r="D27" s="246">
        <v>6.1443254167348419E-3</v>
      </c>
      <c r="E27" s="245"/>
    </row>
    <row r="28" spans="1:5" x14ac:dyDescent="0.2">
      <c r="A28" s="865" t="s">
        <v>9833</v>
      </c>
      <c r="B28" s="44" t="s">
        <v>960</v>
      </c>
      <c r="C28" s="64">
        <v>302574.69</v>
      </c>
      <c r="D28" s="246">
        <v>1.0183856348588136E-2</v>
      </c>
      <c r="E28" s="245"/>
    </row>
    <row r="29" spans="1:5" x14ac:dyDescent="0.2">
      <c r="A29" s="865" t="s">
        <v>9834</v>
      </c>
      <c r="B29" s="44" t="s">
        <v>9835</v>
      </c>
      <c r="C29" s="64">
        <v>216027.97</v>
      </c>
      <c r="D29" s="246">
        <v>7.2709247880485559E-3</v>
      </c>
      <c r="E29" s="245"/>
    </row>
    <row r="30" spans="1:5" x14ac:dyDescent="0.2">
      <c r="A30" s="865" t="s">
        <v>9836</v>
      </c>
      <c r="B30" s="44" t="s">
        <v>936</v>
      </c>
      <c r="C30" s="64">
        <v>221798.35</v>
      </c>
      <c r="D30" s="246">
        <v>7.4651403749397332E-3</v>
      </c>
      <c r="E30" s="245"/>
    </row>
    <row r="31" spans="1:5" x14ac:dyDescent="0.2">
      <c r="A31" s="865" t="s">
        <v>9837</v>
      </c>
      <c r="B31" s="44" t="s">
        <v>3339</v>
      </c>
      <c r="C31" s="64">
        <v>27192.18</v>
      </c>
      <c r="D31" s="246">
        <v>9.1521618984374191E-4</v>
      </c>
      <c r="E31" s="245"/>
    </row>
    <row r="32" spans="1:5" x14ac:dyDescent="0.2">
      <c r="A32" s="865" t="s">
        <v>9838</v>
      </c>
      <c r="B32" s="44" t="s">
        <v>9839</v>
      </c>
      <c r="C32" s="64">
        <v>28670.5</v>
      </c>
      <c r="D32" s="246">
        <v>9.6497249469939519E-4</v>
      </c>
      <c r="E32" s="245"/>
    </row>
    <row r="33" spans="1:5" x14ac:dyDescent="0.2">
      <c r="A33" s="865" t="s">
        <v>9840</v>
      </c>
      <c r="B33" s="44" t="s">
        <v>9841</v>
      </c>
      <c r="C33" s="64">
        <v>877434.72</v>
      </c>
      <c r="D33" s="246">
        <v>2.9532110381551256E-2</v>
      </c>
      <c r="E33" s="245"/>
    </row>
    <row r="34" spans="1:5" x14ac:dyDescent="0.2">
      <c r="A34" s="865" t="s">
        <v>9842</v>
      </c>
      <c r="B34" s="44" t="s">
        <v>3323</v>
      </c>
      <c r="C34" s="64">
        <v>122594.12</v>
      </c>
      <c r="D34" s="246">
        <v>4.1261908167585853E-3</v>
      </c>
      <c r="E34" s="245"/>
    </row>
    <row r="35" spans="1:5" x14ac:dyDescent="0.2">
      <c r="A35" s="865" t="s">
        <v>9843</v>
      </c>
      <c r="B35" s="44" t="s">
        <v>906</v>
      </c>
      <c r="C35" s="64">
        <v>91927.07</v>
      </c>
      <c r="D35" s="246">
        <v>3.0940197788076923E-3</v>
      </c>
      <c r="E35" s="245"/>
    </row>
    <row r="36" spans="1:5" x14ac:dyDescent="0.2">
      <c r="A36" s="865" t="s">
        <v>9844</v>
      </c>
      <c r="B36" s="44" t="s">
        <v>892</v>
      </c>
      <c r="C36" s="64">
        <v>801986</v>
      </c>
      <c r="D36" s="246">
        <v>2.69927078751326E-2</v>
      </c>
      <c r="E36" s="245"/>
    </row>
    <row r="37" spans="1:5" x14ac:dyDescent="0.2">
      <c r="A37" s="865" t="s">
        <v>9845</v>
      </c>
      <c r="B37" s="44" t="s">
        <v>886</v>
      </c>
      <c r="C37" s="64">
        <v>30352</v>
      </c>
      <c r="D37" s="246">
        <v>1.0215672959702847E-3</v>
      </c>
      <c r="E37" s="245"/>
    </row>
    <row r="38" spans="1:5" x14ac:dyDescent="0.2">
      <c r="A38" s="865" t="s">
        <v>9846</v>
      </c>
      <c r="B38" s="44" t="s">
        <v>9228</v>
      </c>
      <c r="C38" s="64">
        <v>346974.8</v>
      </c>
      <c r="D38" s="246">
        <v>1.1678245526022348E-2</v>
      </c>
      <c r="E38" s="245"/>
    </row>
    <row r="39" spans="1:5" x14ac:dyDescent="0.2">
      <c r="A39" s="865" t="s">
        <v>9847</v>
      </c>
      <c r="B39" s="44" t="s">
        <v>9848</v>
      </c>
      <c r="C39" s="64">
        <v>643455.47</v>
      </c>
      <c r="D39" s="246">
        <v>2.1656993429269522E-2</v>
      </c>
      <c r="E39" s="245"/>
    </row>
    <row r="40" spans="1:5" x14ac:dyDescent="0.2">
      <c r="A40" s="865" t="s">
        <v>9849</v>
      </c>
      <c r="B40" s="44" t="s">
        <v>9850</v>
      </c>
      <c r="C40" s="64">
        <v>26100</v>
      </c>
      <c r="D40" s="246">
        <v>8.784563265954279E-4</v>
      </c>
      <c r="E40" s="245"/>
    </row>
    <row r="41" spans="1:5" x14ac:dyDescent="0.2">
      <c r="A41" s="865" t="s">
        <v>9851</v>
      </c>
      <c r="B41" s="44" t="s">
        <v>3295</v>
      </c>
      <c r="C41" s="64">
        <v>298182.64</v>
      </c>
      <c r="D41" s="246">
        <v>1.0036031670073829E-2</v>
      </c>
      <c r="E41" s="245"/>
    </row>
    <row r="42" spans="1:5" x14ac:dyDescent="0.2">
      <c r="A42" s="865" t="s">
        <v>9852</v>
      </c>
      <c r="B42" s="44" t="s">
        <v>3290</v>
      </c>
      <c r="C42" s="64">
        <v>237492.2</v>
      </c>
      <c r="D42" s="246">
        <v>7.9933534715351216E-3</v>
      </c>
      <c r="E42" s="245"/>
    </row>
    <row r="43" spans="1:5" x14ac:dyDescent="0.2">
      <c r="A43" s="865" t="s">
        <v>9853</v>
      </c>
      <c r="B43" s="44" t="s">
        <v>858</v>
      </c>
      <c r="C43" s="64">
        <v>50760</v>
      </c>
      <c r="D43" s="246">
        <v>1.7084460972407632E-3</v>
      </c>
      <c r="E43" s="245"/>
    </row>
    <row r="44" spans="1:5" x14ac:dyDescent="0.2">
      <c r="A44" s="865" t="s">
        <v>9854</v>
      </c>
      <c r="B44" s="44" t="s">
        <v>9855</v>
      </c>
      <c r="C44" s="64">
        <v>8305.49</v>
      </c>
      <c r="D44" s="246">
        <v>2.7954062206800995E-4</v>
      </c>
      <c r="E44" s="245"/>
    </row>
    <row r="45" spans="1:5" x14ac:dyDescent="0.2">
      <c r="A45" s="865" t="s">
        <v>9856</v>
      </c>
      <c r="B45" s="44" t="s">
        <v>848</v>
      </c>
      <c r="C45" s="64">
        <v>170953.2</v>
      </c>
      <c r="D45" s="246">
        <v>5.753828356005115E-3</v>
      </c>
      <c r="E45" s="245"/>
    </row>
    <row r="46" spans="1:5" x14ac:dyDescent="0.2">
      <c r="A46" s="865" t="s">
        <v>9857</v>
      </c>
      <c r="B46" s="44" t="s">
        <v>9858</v>
      </c>
      <c r="C46" s="64">
        <v>14395.38</v>
      </c>
      <c r="D46" s="246">
        <v>4.8451006263391916E-4</v>
      </c>
      <c r="E46" s="245"/>
    </row>
    <row r="47" spans="1:5" x14ac:dyDescent="0.2">
      <c r="A47" s="865" t="s">
        <v>9859</v>
      </c>
      <c r="B47" s="44" t="s">
        <v>9860</v>
      </c>
      <c r="C47" s="64">
        <v>638705.71</v>
      </c>
      <c r="D47" s="246">
        <v>2.1497129187054584E-2</v>
      </c>
      <c r="E47" s="245"/>
    </row>
    <row r="48" spans="1:5" x14ac:dyDescent="0.2">
      <c r="A48" s="865" t="s">
        <v>9861</v>
      </c>
      <c r="B48" s="44" t="s">
        <v>9862</v>
      </c>
      <c r="C48" s="64">
        <v>79874.12</v>
      </c>
      <c r="D48" s="246">
        <v>2.6883496569058388E-3</v>
      </c>
      <c r="E48" s="245"/>
    </row>
    <row r="49" spans="1:5" x14ac:dyDescent="0.2">
      <c r="A49" s="865" t="s">
        <v>9863</v>
      </c>
      <c r="B49" s="44" t="s">
        <v>9864</v>
      </c>
      <c r="C49" s="64">
        <v>216802.69</v>
      </c>
      <c r="D49" s="246">
        <v>7.296999795149705E-3</v>
      </c>
      <c r="E49" s="245"/>
    </row>
    <row r="50" spans="1:5" x14ac:dyDescent="0.2">
      <c r="A50" s="865" t="s">
        <v>9865</v>
      </c>
      <c r="B50" s="44" t="s">
        <v>9866</v>
      </c>
      <c r="C50" s="64">
        <v>1303.55</v>
      </c>
      <c r="D50" s="246">
        <v>4.3874013200516093E-5</v>
      </c>
      <c r="E50" s="245"/>
    </row>
    <row r="51" spans="1:5" x14ac:dyDescent="0.2">
      <c r="A51" s="865" t="s">
        <v>9867</v>
      </c>
      <c r="B51" s="44" t="s">
        <v>9868</v>
      </c>
      <c r="C51" s="64">
        <v>82758.850000000006</v>
      </c>
      <c r="D51" s="246">
        <v>2.7854419679793881E-3</v>
      </c>
      <c r="E51" s="245"/>
    </row>
    <row r="52" spans="1:5" x14ac:dyDescent="0.2">
      <c r="A52" s="865" t="s">
        <v>9869</v>
      </c>
      <c r="B52" s="44" t="s">
        <v>9870</v>
      </c>
      <c r="C52" s="64">
        <v>14378.32</v>
      </c>
      <c r="D52" s="246">
        <v>4.8393586857523269E-4</v>
      </c>
      <c r="E52" s="245"/>
    </row>
    <row r="53" spans="1:5" x14ac:dyDescent="0.2">
      <c r="A53" s="865" t="s">
        <v>9871</v>
      </c>
      <c r="B53" s="44" t="s">
        <v>9872</v>
      </c>
      <c r="C53" s="64">
        <v>119084.67</v>
      </c>
      <c r="D53" s="246">
        <v>4.0080720981620207E-3</v>
      </c>
      <c r="E53" s="245"/>
    </row>
    <row r="54" spans="1:5" x14ac:dyDescent="0.2">
      <c r="A54" s="865" t="s">
        <v>9873</v>
      </c>
      <c r="B54" s="44" t="s">
        <v>9874</v>
      </c>
      <c r="C54" s="64">
        <v>11299.99</v>
      </c>
      <c r="D54" s="246">
        <v>3.803274983128379E-4</v>
      </c>
      <c r="E54" s="245"/>
    </row>
    <row r="55" spans="1:5" x14ac:dyDescent="0.2">
      <c r="A55" s="865" t="s">
        <v>9875</v>
      </c>
      <c r="B55" s="44" t="s">
        <v>9876</v>
      </c>
      <c r="C55" s="64">
        <v>1187.2</v>
      </c>
      <c r="D55" s="246">
        <v>3.9957982794409653E-5</v>
      </c>
      <c r="E55" s="245"/>
    </row>
    <row r="56" spans="1:5" x14ac:dyDescent="0.2">
      <c r="A56" s="865" t="s">
        <v>9877</v>
      </c>
      <c r="B56" s="44" t="s">
        <v>6616</v>
      </c>
      <c r="C56" s="64">
        <v>3034.31</v>
      </c>
      <c r="D56" s="246">
        <v>1.0212677457286485E-4</v>
      </c>
      <c r="E56" s="245"/>
    </row>
    <row r="57" spans="1:5" x14ac:dyDescent="0.2">
      <c r="A57" s="865" t="s">
        <v>9878</v>
      </c>
      <c r="B57" s="44" t="s">
        <v>9879</v>
      </c>
      <c r="C57" s="64">
        <v>116395.44</v>
      </c>
      <c r="D57" s="246">
        <v>3.917559795205308E-3</v>
      </c>
      <c r="E57" s="245"/>
    </row>
    <row r="58" spans="1:5" x14ac:dyDescent="0.2">
      <c r="A58" s="865" t="s">
        <v>9880</v>
      </c>
      <c r="B58" s="44" t="s">
        <v>3244</v>
      </c>
      <c r="C58" s="64">
        <v>4373.78</v>
      </c>
      <c r="D58" s="246">
        <v>1.4720975908569158E-4</v>
      </c>
      <c r="E58" s="245"/>
    </row>
    <row r="59" spans="1:5" x14ac:dyDescent="0.2">
      <c r="A59" s="865" t="s">
        <v>9881</v>
      </c>
      <c r="B59" s="44" t="s">
        <v>786</v>
      </c>
      <c r="C59" s="64">
        <v>6745</v>
      </c>
      <c r="D59" s="246">
        <v>2.2701869436345446E-4</v>
      </c>
      <c r="E59" s="245"/>
    </row>
    <row r="60" spans="1:5" x14ac:dyDescent="0.2">
      <c r="A60" s="865" t="s">
        <v>9882</v>
      </c>
      <c r="B60" s="44" t="s">
        <v>9883</v>
      </c>
      <c r="C60" s="64">
        <v>313259</v>
      </c>
      <c r="D60" s="246">
        <v>1.0543461701645867E-2</v>
      </c>
      <c r="E60" s="245"/>
    </row>
    <row r="61" spans="1:5" x14ac:dyDescent="0.2">
      <c r="A61" s="865" t="s">
        <v>9884</v>
      </c>
      <c r="B61" s="44" t="s">
        <v>9885</v>
      </c>
      <c r="C61" s="64">
        <v>11603.2</v>
      </c>
      <c r="D61" s="246">
        <v>3.9053273750007931E-4</v>
      </c>
      <c r="E61" s="245"/>
    </row>
    <row r="62" spans="1:5" x14ac:dyDescent="0.2">
      <c r="A62" s="63"/>
      <c r="B62" s="63" t="s">
        <v>719</v>
      </c>
      <c r="C62" s="62">
        <f>SUM(C8:C61)</f>
        <v>29711209.550000004</v>
      </c>
      <c r="D62" s="244">
        <f>SUM(D8:D61)</f>
        <v>0.99999999999999989</v>
      </c>
      <c r="E62" s="144"/>
    </row>
    <row r="63" spans="1:5" x14ac:dyDescent="0.2">
      <c r="A63" s="243"/>
      <c r="B63" s="243"/>
      <c r="C63" s="242"/>
      <c r="D63" s="241"/>
      <c r="E63" s="240"/>
    </row>
  </sheetData>
  <dataValidations count="5">
    <dataValidation allowBlank="1" showInputMessage="1" showErrorMessage="1" prompt="Corresponde al número de la cuenta de acuerdo al Plan de Cuentas emitido por el CONAC." sqref="A7"/>
    <dataValidation allowBlank="1" showInputMessage="1" showErrorMessage="1" prompt="Justificar aquellas cuentas de gastos que en lo individual representen el 10% o más del total de los gastos." sqref="E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c r="B8" s="1225" t="s">
        <v>13593</v>
      </c>
      <c r="C8" s="64"/>
      <c r="D8" s="64"/>
      <c r="E8" s="64"/>
      <c r="F8" s="147"/>
      <c r="G8" s="113"/>
    </row>
    <row r="9" spans="1:7" x14ac:dyDescent="0.2">
      <c r="A9" s="111"/>
      <c r="B9" s="63" t="s">
        <v>1017</v>
      </c>
      <c r="C9" s="45">
        <v>0</v>
      </c>
      <c r="D9" s="45">
        <v>0</v>
      </c>
      <c r="E9" s="20">
        <v>0</v>
      </c>
      <c r="F9" s="255"/>
      <c r="G9" s="255"/>
    </row>
  </sheetData>
  <dataValidations count="7">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dimension ref="A1:F22"/>
  <sheetViews>
    <sheetView zoomScaleNormal="100" zoomScaleSheetLayoutView="100" workbookViewId="0">
      <selection activeCell="A39" sqref="A39:A41"/>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220"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865" t="s">
        <v>9886</v>
      </c>
      <c r="B8" s="44" t="s">
        <v>9887</v>
      </c>
      <c r="C8" s="64">
        <v>0</v>
      </c>
      <c r="D8" s="64">
        <v>4105975.07</v>
      </c>
      <c r="E8" s="64">
        <v>4105975.07</v>
      </c>
      <c r="F8" s="258"/>
    </row>
    <row r="9" spans="1:6" x14ac:dyDescent="0.2">
      <c r="A9" s="865" t="s">
        <v>9888</v>
      </c>
      <c r="B9" s="44" t="s">
        <v>9889</v>
      </c>
      <c r="C9" s="64">
        <v>-828062.03</v>
      </c>
      <c r="D9" s="64">
        <v>-828062.03</v>
      </c>
      <c r="E9" s="64">
        <v>0</v>
      </c>
      <c r="F9" s="258"/>
    </row>
    <row r="10" spans="1:6" x14ac:dyDescent="0.2">
      <c r="A10" s="865" t="s">
        <v>9890</v>
      </c>
      <c r="B10" s="44" t="s">
        <v>9889</v>
      </c>
      <c r="C10" s="64">
        <v>521930.05</v>
      </c>
      <c r="D10" s="64">
        <v>521930.05</v>
      </c>
      <c r="E10" s="64">
        <v>0</v>
      </c>
      <c r="F10" s="258"/>
    </row>
    <row r="11" spans="1:6" x14ac:dyDescent="0.2">
      <c r="A11" s="865" t="s">
        <v>9891</v>
      </c>
      <c r="B11" s="44" t="s">
        <v>9892</v>
      </c>
      <c r="C11" s="64">
        <v>1062413.6499999999</v>
      </c>
      <c r="D11" s="64">
        <v>1062413.6499999999</v>
      </c>
      <c r="E11" s="64">
        <v>0</v>
      </c>
      <c r="F11" s="258"/>
    </row>
    <row r="12" spans="1:6" x14ac:dyDescent="0.2">
      <c r="A12" s="865" t="s">
        <v>9893</v>
      </c>
      <c r="B12" s="44" t="s">
        <v>9894</v>
      </c>
      <c r="C12" s="64">
        <v>1115867.3600000001</v>
      </c>
      <c r="D12" s="64">
        <v>1115867.3600000001</v>
      </c>
      <c r="E12" s="64">
        <v>0</v>
      </c>
      <c r="F12" s="258"/>
    </row>
    <row r="13" spans="1:6" x14ac:dyDescent="0.2">
      <c r="A13" s="865" t="s">
        <v>9895</v>
      </c>
      <c r="B13" s="44" t="s">
        <v>9896</v>
      </c>
      <c r="C13" s="64">
        <v>-278541.49</v>
      </c>
      <c r="D13" s="64">
        <v>-278541.49</v>
      </c>
      <c r="E13" s="64">
        <v>0</v>
      </c>
      <c r="F13" s="258"/>
    </row>
    <row r="14" spans="1:6" x14ac:dyDescent="0.2">
      <c r="A14" s="865" t="s">
        <v>9897</v>
      </c>
      <c r="B14" s="44" t="s">
        <v>9898</v>
      </c>
      <c r="C14" s="64">
        <v>337227.66</v>
      </c>
      <c r="D14" s="64">
        <v>337227.66</v>
      </c>
      <c r="E14" s="64">
        <v>0</v>
      </c>
      <c r="F14" s="258"/>
    </row>
    <row r="15" spans="1:6" x14ac:dyDescent="0.2">
      <c r="A15" s="865" t="s">
        <v>9899</v>
      </c>
      <c r="B15" s="44" t="s">
        <v>9900</v>
      </c>
      <c r="C15" s="64">
        <v>-2477554.41</v>
      </c>
      <c r="D15" s="64">
        <v>-2477554.41</v>
      </c>
      <c r="E15" s="64">
        <v>0</v>
      </c>
      <c r="F15" s="258"/>
    </row>
    <row r="16" spans="1:6" x14ac:dyDescent="0.2">
      <c r="A16" s="865" t="s">
        <v>9901</v>
      </c>
      <c r="B16" s="44" t="s">
        <v>3422</v>
      </c>
      <c r="C16" s="64">
        <v>-4034400.11</v>
      </c>
      <c r="D16" s="64">
        <v>-4034400.11</v>
      </c>
      <c r="E16" s="64">
        <v>0</v>
      </c>
      <c r="F16" s="258"/>
    </row>
    <row r="17" spans="1:6" x14ac:dyDescent="0.2">
      <c r="A17" s="865" t="s">
        <v>9902</v>
      </c>
      <c r="B17" s="44" t="s">
        <v>3420</v>
      </c>
      <c r="C17" s="64">
        <v>1599422.11</v>
      </c>
      <c r="D17" s="64">
        <v>1599422.11</v>
      </c>
      <c r="E17" s="64">
        <v>0</v>
      </c>
      <c r="F17" s="258"/>
    </row>
    <row r="18" spans="1:6" x14ac:dyDescent="0.2">
      <c r="A18" s="865" t="s">
        <v>9903</v>
      </c>
      <c r="B18" s="44" t="s">
        <v>3418</v>
      </c>
      <c r="C18" s="64">
        <v>4762594.43</v>
      </c>
      <c r="D18" s="64">
        <v>4762594.43</v>
      </c>
      <c r="E18" s="64">
        <v>0</v>
      </c>
      <c r="F18" s="258"/>
    </row>
    <row r="19" spans="1:6" x14ac:dyDescent="0.2">
      <c r="A19" s="865" t="s">
        <v>9904</v>
      </c>
      <c r="B19" s="44" t="s">
        <v>3416</v>
      </c>
      <c r="C19" s="64">
        <v>7726817.3399999999</v>
      </c>
      <c r="D19" s="64">
        <v>7726817.3399999999</v>
      </c>
      <c r="E19" s="64">
        <v>0</v>
      </c>
      <c r="F19" s="258"/>
    </row>
    <row r="20" spans="1:6" x14ac:dyDescent="0.2">
      <c r="A20" s="865" t="s">
        <v>9905</v>
      </c>
      <c r="B20" s="44" t="s">
        <v>3414</v>
      </c>
      <c r="C20" s="64">
        <v>-531543.59</v>
      </c>
      <c r="D20" s="64">
        <v>-531543.59</v>
      </c>
      <c r="E20" s="64">
        <v>0</v>
      </c>
      <c r="F20" s="258"/>
    </row>
    <row r="21" spans="1:6" x14ac:dyDescent="0.2">
      <c r="A21" s="865" t="s">
        <v>9906</v>
      </c>
      <c r="B21" s="44" t="s">
        <v>3412</v>
      </c>
      <c r="C21" s="64">
        <v>2037648.82</v>
      </c>
      <c r="D21" s="64">
        <v>2033056.76</v>
      </c>
      <c r="E21" s="64">
        <v>-4592.0600000000004</v>
      </c>
      <c r="F21" s="258"/>
    </row>
    <row r="22" spans="1:6" x14ac:dyDescent="0.2">
      <c r="A22" s="63"/>
      <c r="B22" s="63" t="s">
        <v>1025</v>
      </c>
      <c r="C22" s="62">
        <v>11013819.789999999</v>
      </c>
      <c r="D22" s="62">
        <v>15115202.800000001</v>
      </c>
      <c r="E22" s="62">
        <v>4101383.01</v>
      </c>
      <c r="F22" s="63"/>
    </row>
  </sheetData>
  <protectedRanges>
    <protectedRange sqref="F22" name="Rango1"/>
  </protectedRanges>
  <dataValidations count="6">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Corresponde al nombre o descripción de la cuenta de acuerdo al Plan de Cuentas emitido por el CONAC." sqref="B7"/>
    <dataValidation allowBlank="1" showInputMessage="1" showErrorMessage="1" prompt="Saldo al 31 de diciembre del año anterior a la cuenta pública que se presenta." sqref="C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3">
    <pageSetUpPr fitToPage="1"/>
  </sheetPr>
  <dimension ref="A1:E21"/>
  <sheetViews>
    <sheetView zoomScaleNormal="100" zoomScaleSheetLayoutView="100" workbookViewId="0">
      <selection activeCell="A10" sqref="A10"/>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867" t="s">
        <v>9907</v>
      </c>
      <c r="B8" s="113" t="s">
        <v>9908</v>
      </c>
      <c r="C8" s="64">
        <v>8000</v>
      </c>
      <c r="D8" s="64">
        <v>11229.59</v>
      </c>
      <c r="E8" s="64">
        <v>3229.59</v>
      </c>
    </row>
    <row r="9" spans="1:5" x14ac:dyDescent="0.2">
      <c r="A9" s="867" t="s">
        <v>9909</v>
      </c>
      <c r="B9" s="113" t="s">
        <v>9910</v>
      </c>
      <c r="C9" s="64">
        <v>13000</v>
      </c>
      <c r="D9" s="64">
        <v>13000</v>
      </c>
      <c r="E9" s="64">
        <v>0</v>
      </c>
    </row>
    <row r="10" spans="1:5" x14ac:dyDescent="0.2">
      <c r="A10" s="867" t="s">
        <v>9911</v>
      </c>
      <c r="B10" s="113" t="s">
        <v>9912</v>
      </c>
      <c r="C10" s="64">
        <v>8000</v>
      </c>
      <c r="D10" s="64">
        <v>12494.68</v>
      </c>
      <c r="E10" s="64">
        <v>4494.68</v>
      </c>
    </row>
    <row r="11" spans="1:5" x14ac:dyDescent="0.2">
      <c r="A11" s="867" t="s">
        <v>9913</v>
      </c>
      <c r="B11" s="113" t="s">
        <v>9914</v>
      </c>
      <c r="C11" s="64">
        <v>29000</v>
      </c>
      <c r="D11" s="64">
        <v>36724.269999999997</v>
      </c>
      <c r="E11" s="64">
        <v>7724.27</v>
      </c>
    </row>
    <row r="12" spans="1:5" x14ac:dyDescent="0.2">
      <c r="A12" s="867" t="s">
        <v>9915</v>
      </c>
      <c r="B12" s="113" t="s">
        <v>9916</v>
      </c>
      <c r="C12" s="64">
        <v>133078.91</v>
      </c>
      <c r="D12" s="64">
        <v>82434.22</v>
      </c>
      <c r="E12" s="64">
        <v>-50644.69</v>
      </c>
    </row>
    <row r="13" spans="1:5" x14ac:dyDescent="0.2">
      <c r="A13" s="867" t="s">
        <v>9917</v>
      </c>
      <c r="B13" s="113" t="s">
        <v>9918</v>
      </c>
      <c r="C13" s="64">
        <v>352512.44</v>
      </c>
      <c r="D13" s="64">
        <v>871965.18</v>
      </c>
      <c r="E13" s="64">
        <v>519452.74</v>
      </c>
    </row>
    <row r="14" spans="1:5" x14ac:dyDescent="0.2">
      <c r="A14" s="867" t="s">
        <v>9919</v>
      </c>
      <c r="B14" s="113" t="s">
        <v>9920</v>
      </c>
      <c r="C14" s="64">
        <v>2241586.46</v>
      </c>
      <c r="D14" s="64">
        <v>4813059.45</v>
      </c>
      <c r="E14" s="64">
        <v>2571472.9900000002</v>
      </c>
    </row>
    <row r="15" spans="1:5" x14ac:dyDescent="0.2">
      <c r="A15" s="867" t="s">
        <v>9921</v>
      </c>
      <c r="B15" s="113" t="s">
        <v>9922</v>
      </c>
      <c r="C15" s="64">
        <v>-141281.73000000001</v>
      </c>
      <c r="D15" s="64">
        <v>-141281.73000000001</v>
      </c>
      <c r="E15" s="64">
        <v>0</v>
      </c>
    </row>
    <row r="16" spans="1:5" x14ac:dyDescent="0.2">
      <c r="A16" s="867" t="s">
        <v>9923</v>
      </c>
      <c r="B16" s="113" t="s">
        <v>9924</v>
      </c>
      <c r="C16" s="64">
        <v>65050</v>
      </c>
      <c r="D16" s="64">
        <v>65050</v>
      </c>
      <c r="E16" s="64">
        <v>0</v>
      </c>
    </row>
    <row r="17" spans="1:5" x14ac:dyDescent="0.2">
      <c r="A17" s="867" t="s">
        <v>9925</v>
      </c>
      <c r="B17" s="113" t="s">
        <v>9926</v>
      </c>
      <c r="C17" s="64">
        <v>0</v>
      </c>
      <c r="D17" s="64">
        <v>6960</v>
      </c>
      <c r="E17" s="64">
        <v>6960</v>
      </c>
    </row>
    <row r="18" spans="1:5" x14ac:dyDescent="0.2">
      <c r="A18" s="867" t="s">
        <v>9927</v>
      </c>
      <c r="B18" s="113" t="s">
        <v>9928</v>
      </c>
      <c r="C18" s="64">
        <v>0</v>
      </c>
      <c r="D18" s="64">
        <v>107865.38</v>
      </c>
      <c r="E18" s="64">
        <v>107865.38</v>
      </c>
    </row>
    <row r="19" spans="1:5" x14ac:dyDescent="0.2">
      <c r="A19" s="867" t="s">
        <v>9929</v>
      </c>
      <c r="B19" s="113" t="s">
        <v>9930</v>
      </c>
      <c r="C19" s="64">
        <v>2650946.08</v>
      </c>
      <c r="D19" s="64">
        <v>5806052.5</v>
      </c>
      <c r="E19" s="64">
        <v>3155106.42</v>
      </c>
    </row>
    <row r="20" spans="1:5" s="376" customFormat="1" x14ac:dyDescent="0.2">
      <c r="A20" s="63"/>
      <c r="B20" s="63" t="s">
        <v>1025</v>
      </c>
      <c r="C20" s="62">
        <v>2679946.08</v>
      </c>
      <c r="D20" s="62">
        <v>5842776.7699999996</v>
      </c>
      <c r="E20" s="62">
        <v>3162830.69</v>
      </c>
    </row>
    <row r="21" spans="1:5" s="376" customFormat="1" x14ac:dyDescent="0.2">
      <c r="A21" s="243"/>
      <c r="B21" s="243"/>
      <c r="C21" s="259"/>
      <c r="D21" s="259"/>
      <c r="E21" s="259"/>
    </row>
  </sheetData>
  <dataValidations count="5">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4"/>
  <dimension ref="A1:D21"/>
  <sheetViews>
    <sheetView zoomScaleNormal="100" zoomScaleSheetLayoutView="100" workbookViewId="0">
      <selection activeCell="C19" sqref="C19"/>
    </sheetView>
  </sheetViews>
  <sheetFormatPr baseColWidth="10" defaultColWidth="11.44140625" defaultRowHeight="10.199999999999999" x14ac:dyDescent="0.2"/>
  <cols>
    <col min="1" max="1" width="20.6640625" style="37" customWidth="1"/>
    <col min="2" max="2" width="50.6640625" style="37" customWidth="1"/>
    <col min="3" max="3" width="14.109375" style="224" customWidth="1"/>
    <col min="4" max="4" width="17.6640625" style="263" customWidth="1"/>
    <col min="5" max="16384" width="11.44140625" style="375"/>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c r="B8" s="1225" t="s">
        <v>13593</v>
      </c>
      <c r="C8" s="268"/>
      <c r="D8" s="267"/>
    </row>
    <row r="9" spans="1:4" x14ac:dyDescent="0.2">
      <c r="A9" s="266"/>
      <c r="B9" s="266" t="s">
        <v>7193</v>
      </c>
      <c r="C9" s="265">
        <v>0</v>
      </c>
      <c r="D9" s="276">
        <v>0</v>
      </c>
    </row>
    <row r="13" spans="1:4" x14ac:dyDescent="0.2">
      <c r="A13" s="1337" t="s">
        <v>1071</v>
      </c>
      <c r="B13" s="1338"/>
      <c r="D13" s="274" t="s">
        <v>1070</v>
      </c>
    </row>
    <row r="14" spans="1:4" x14ac:dyDescent="0.2">
      <c r="D14" s="224"/>
    </row>
    <row r="15" spans="1:4" x14ac:dyDescent="0.2">
      <c r="A15" s="30" t="s">
        <v>102</v>
      </c>
      <c r="B15" s="29" t="s">
        <v>101</v>
      </c>
      <c r="C15" s="120" t="s">
        <v>299</v>
      </c>
      <c r="D15" s="148" t="s">
        <v>1069</v>
      </c>
    </row>
    <row r="16" spans="1:4" x14ac:dyDescent="0.2">
      <c r="A16" s="269" t="s">
        <v>9673</v>
      </c>
      <c r="B16" s="270"/>
      <c r="C16" s="275">
        <v>5598</v>
      </c>
      <c r="D16" s="148"/>
    </row>
    <row r="17" spans="1:4" x14ac:dyDescent="0.2">
      <c r="A17" s="269" t="s">
        <v>9674</v>
      </c>
      <c r="B17" s="270" t="s">
        <v>9675</v>
      </c>
      <c r="C17" s="268">
        <v>207080.95999999999</v>
      </c>
      <c r="D17" s="148"/>
    </row>
    <row r="18" spans="1:4" x14ac:dyDescent="0.2">
      <c r="A18" s="269" t="s">
        <v>9678</v>
      </c>
      <c r="B18" s="270" t="s">
        <v>9679</v>
      </c>
      <c r="C18" s="268">
        <v>17994</v>
      </c>
      <c r="D18" s="148"/>
    </row>
    <row r="19" spans="1:4" x14ac:dyDescent="0.2">
      <c r="A19" s="269" t="s">
        <v>9682</v>
      </c>
      <c r="B19" s="270" t="s">
        <v>9683</v>
      </c>
      <c r="C19" s="268">
        <v>20000</v>
      </c>
      <c r="D19" s="148"/>
    </row>
    <row r="20" spans="1:4" x14ac:dyDescent="0.2">
      <c r="A20" s="269" t="s">
        <v>9691</v>
      </c>
      <c r="B20" s="270" t="s">
        <v>9692</v>
      </c>
      <c r="C20" s="268">
        <v>13920</v>
      </c>
      <c r="D20" s="148"/>
    </row>
    <row r="21" spans="1:4" x14ac:dyDescent="0.2">
      <c r="A21" s="266"/>
      <c r="B21" s="266" t="s">
        <v>7194</v>
      </c>
      <c r="C21" s="265">
        <v>0</v>
      </c>
      <c r="D21" s="276">
        <v>0</v>
      </c>
    </row>
  </sheetData>
  <mergeCells count="2">
    <mergeCell ref="A5:B5"/>
    <mergeCell ref="A13:B13"/>
  </mergeCells>
  <dataValidations count="5">
    <dataValidation allowBlank="1" showInputMessage="1" showErrorMessage="1" prompt="Corresponde al número de la cuenta de acuerdo al Plan de Cuentas emitido por el CONAC." sqref="A7 A15"/>
    <dataValidation allowBlank="1" showInputMessage="1" showErrorMessage="1" prompt="Corresponde al número de la cuenta de acuerdo al Plan de Cuentas emitido por el CONAC (DOF 23/12/2015)." sqref="A18:A20"/>
    <dataValidation allowBlank="1" showInputMessage="1" showErrorMessage="1" prompt="Corresponde al nombre o descripción de la cuenta de acuerdo al Plan de Cuentas emitido por el CONAC." sqref="B18:B20 B7 B15"/>
    <dataValidation allowBlank="1" showInputMessage="1" showErrorMessage="1" prompt="Importe (saldo final) de las adquisiciones de bienes muebles e inmuebles efectuadas en el periodo al que corresponde la cuenta pública presentada." sqref="C18:C20 C7 C15"/>
    <dataValidation allowBlank="1" showInputMessage="1" showErrorMessage="1" prompt="Detallar el porcentaje de estas adquisiciones que fueron realizadas mediante subsidios de capital del sector central (subsidiados por la federación, estado o municipio)." sqref="D7 D15:D20"/>
  </dataValidations>
  <pageMargins left="0.7" right="0.7" top="0.75" bottom="0.75" header="0.3" footer="0.3"/>
  <pageSetup scale="90" orientation="portrait" r:id="rId1"/>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5"/>
  <dimension ref="A1:D43"/>
  <sheetViews>
    <sheetView zoomScaleNormal="100" zoomScaleSheetLayoutView="100" workbookViewId="0">
      <pane ySplit="8" topLeftCell="A9" activePane="bottomLeft" state="frozen"/>
      <selection activeCell="A39" sqref="A39:A41"/>
      <selection pane="bottomLeft" activeCell="B12" sqref="B12"/>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481" t="s">
        <v>301</v>
      </c>
      <c r="D8" s="481" t="s">
        <v>300</v>
      </c>
    </row>
    <row r="9" spans="1:4" x14ac:dyDescent="0.2">
      <c r="A9" s="288">
        <v>5500</v>
      </c>
      <c r="B9" s="290" t="s">
        <v>1105</v>
      </c>
      <c r="C9" s="284">
        <v>0</v>
      </c>
      <c r="D9" s="283">
        <v>0</v>
      </c>
    </row>
    <row r="10" spans="1:4" x14ac:dyDescent="0.2">
      <c r="A10" s="286">
        <v>5510</v>
      </c>
      <c r="B10" s="289" t="s">
        <v>1104</v>
      </c>
      <c r="C10" s="284">
        <v>0</v>
      </c>
      <c r="D10" s="283">
        <v>0</v>
      </c>
    </row>
    <row r="11" spans="1:4" x14ac:dyDescent="0.2">
      <c r="A11" s="286">
        <v>5511</v>
      </c>
      <c r="B11" s="289" t="s">
        <v>1103</v>
      </c>
      <c r="C11" s="284">
        <v>0</v>
      </c>
      <c r="D11" s="283">
        <v>0</v>
      </c>
    </row>
    <row r="12" spans="1:4" x14ac:dyDescent="0.2">
      <c r="A12" s="286">
        <v>5512</v>
      </c>
      <c r="B12" s="289" t="s">
        <v>1102</v>
      </c>
      <c r="C12" s="284">
        <v>0</v>
      </c>
      <c r="D12" s="283">
        <v>0</v>
      </c>
    </row>
    <row r="13" spans="1:4" x14ac:dyDescent="0.2">
      <c r="A13" s="286">
        <v>5513</v>
      </c>
      <c r="B13" s="289" t="s">
        <v>1101</v>
      </c>
      <c r="C13" s="284">
        <v>0</v>
      </c>
      <c r="D13" s="283">
        <v>0</v>
      </c>
    </row>
    <row r="14" spans="1:4" x14ac:dyDescent="0.2">
      <c r="A14" s="286">
        <v>5514</v>
      </c>
      <c r="B14" s="289" t="s">
        <v>1100</v>
      </c>
      <c r="C14" s="284">
        <v>0</v>
      </c>
      <c r="D14" s="283">
        <v>0</v>
      </c>
    </row>
    <row r="15" spans="1:4" x14ac:dyDescent="0.2">
      <c r="A15" s="286">
        <v>5515</v>
      </c>
      <c r="B15" s="289" t="s">
        <v>1099</v>
      </c>
      <c r="C15" s="284">
        <v>0</v>
      </c>
      <c r="D15" s="283">
        <v>0</v>
      </c>
    </row>
    <row r="16" spans="1:4" x14ac:dyDescent="0.2">
      <c r="A16" s="286">
        <v>5516</v>
      </c>
      <c r="B16" s="289" t="s">
        <v>1098</v>
      </c>
      <c r="C16" s="284">
        <v>0</v>
      </c>
      <c r="D16" s="283">
        <v>0</v>
      </c>
    </row>
    <row r="17" spans="1:4" x14ac:dyDescent="0.2">
      <c r="A17" s="286">
        <v>5517</v>
      </c>
      <c r="B17" s="289" t="s">
        <v>1097</v>
      </c>
      <c r="C17" s="284">
        <v>0</v>
      </c>
      <c r="D17" s="283">
        <v>0</v>
      </c>
    </row>
    <row r="18" spans="1:4" x14ac:dyDescent="0.2">
      <c r="A18" s="286">
        <v>5518</v>
      </c>
      <c r="B18" s="289" t="s">
        <v>1096</v>
      </c>
      <c r="C18" s="284">
        <v>0</v>
      </c>
      <c r="D18" s="283">
        <v>0</v>
      </c>
    </row>
    <row r="19" spans="1:4" x14ac:dyDescent="0.2">
      <c r="A19" s="286">
        <v>5520</v>
      </c>
      <c r="B19" s="289" t="s">
        <v>1095</v>
      </c>
      <c r="C19" s="284">
        <v>0</v>
      </c>
      <c r="D19" s="283">
        <v>0</v>
      </c>
    </row>
    <row r="20" spans="1:4" x14ac:dyDescent="0.2">
      <c r="A20" s="286">
        <v>5521</v>
      </c>
      <c r="B20" s="289" t="s">
        <v>1094</v>
      </c>
      <c r="C20" s="284">
        <v>0</v>
      </c>
      <c r="D20" s="283">
        <v>0</v>
      </c>
    </row>
    <row r="21" spans="1:4" x14ac:dyDescent="0.2">
      <c r="A21" s="286">
        <v>5522</v>
      </c>
      <c r="B21" s="289" t="s">
        <v>1093</v>
      </c>
      <c r="C21" s="284">
        <v>0</v>
      </c>
      <c r="D21" s="283">
        <v>0</v>
      </c>
    </row>
    <row r="22" spans="1:4" x14ac:dyDescent="0.2">
      <c r="A22" s="286">
        <v>5530</v>
      </c>
      <c r="B22" s="289" t="s">
        <v>1092</v>
      </c>
      <c r="C22" s="284">
        <v>0</v>
      </c>
      <c r="D22" s="283">
        <v>0</v>
      </c>
    </row>
    <row r="23" spans="1:4" x14ac:dyDescent="0.2">
      <c r="A23" s="286">
        <v>5531</v>
      </c>
      <c r="B23" s="289" t="s">
        <v>1091</v>
      </c>
      <c r="C23" s="284">
        <v>0</v>
      </c>
      <c r="D23" s="283">
        <v>0</v>
      </c>
    </row>
    <row r="24" spans="1:4" x14ac:dyDescent="0.2">
      <c r="A24" s="286">
        <v>5532</v>
      </c>
      <c r="B24" s="289" t="s">
        <v>1090</v>
      </c>
      <c r="C24" s="284">
        <v>0</v>
      </c>
      <c r="D24" s="283">
        <v>0</v>
      </c>
    </row>
    <row r="25" spans="1:4" x14ac:dyDescent="0.2">
      <c r="A25" s="286">
        <v>5533</v>
      </c>
      <c r="B25" s="289" t="s">
        <v>1089</v>
      </c>
      <c r="C25" s="284">
        <v>0</v>
      </c>
      <c r="D25" s="283">
        <v>0</v>
      </c>
    </row>
    <row r="26" spans="1:4" x14ac:dyDescent="0.2">
      <c r="A26" s="286">
        <v>5534</v>
      </c>
      <c r="B26" s="289" t="s">
        <v>1088</v>
      </c>
      <c r="C26" s="284">
        <v>0</v>
      </c>
      <c r="D26" s="283">
        <v>0</v>
      </c>
    </row>
    <row r="27" spans="1:4" x14ac:dyDescent="0.2">
      <c r="A27" s="286">
        <v>5535</v>
      </c>
      <c r="B27" s="289" t="s">
        <v>1087</v>
      </c>
      <c r="C27" s="284">
        <v>0</v>
      </c>
      <c r="D27" s="283">
        <v>0</v>
      </c>
    </row>
    <row r="28" spans="1:4" x14ac:dyDescent="0.2">
      <c r="A28" s="286">
        <v>5540</v>
      </c>
      <c r="B28" s="289" t="s">
        <v>1086</v>
      </c>
      <c r="C28" s="284">
        <v>0</v>
      </c>
      <c r="D28" s="283">
        <v>0</v>
      </c>
    </row>
    <row r="29" spans="1:4" x14ac:dyDescent="0.2">
      <c r="A29" s="286">
        <v>5541</v>
      </c>
      <c r="B29" s="289" t="s">
        <v>1086</v>
      </c>
      <c r="C29" s="284">
        <v>0</v>
      </c>
      <c r="D29" s="283">
        <v>0</v>
      </c>
    </row>
    <row r="30" spans="1:4" x14ac:dyDescent="0.2">
      <c r="A30" s="286">
        <v>5550</v>
      </c>
      <c r="B30" s="285" t="s">
        <v>1085</v>
      </c>
      <c r="C30" s="284">
        <v>0</v>
      </c>
      <c r="D30" s="283">
        <v>0</v>
      </c>
    </row>
    <row r="31" spans="1:4" x14ac:dyDescent="0.2">
      <c r="A31" s="286">
        <v>5551</v>
      </c>
      <c r="B31" s="285" t="s">
        <v>1085</v>
      </c>
      <c r="C31" s="284">
        <v>0</v>
      </c>
      <c r="D31" s="283">
        <v>0</v>
      </c>
    </row>
    <row r="32" spans="1:4" x14ac:dyDescent="0.2">
      <c r="A32" s="286">
        <v>5590</v>
      </c>
      <c r="B32" s="285" t="s">
        <v>1084</v>
      </c>
      <c r="C32" s="284">
        <v>0</v>
      </c>
      <c r="D32" s="283">
        <v>0</v>
      </c>
    </row>
    <row r="33" spans="1:4" x14ac:dyDescent="0.2">
      <c r="A33" s="286">
        <v>5591</v>
      </c>
      <c r="B33" s="285" t="s">
        <v>1083</v>
      </c>
      <c r="C33" s="284">
        <v>0</v>
      </c>
      <c r="D33" s="283">
        <v>0</v>
      </c>
    </row>
    <row r="34" spans="1:4" x14ac:dyDescent="0.2">
      <c r="A34" s="286">
        <v>5592</v>
      </c>
      <c r="B34" s="285" t="s">
        <v>1082</v>
      </c>
      <c r="C34" s="284">
        <v>0</v>
      </c>
      <c r="D34" s="283">
        <v>0</v>
      </c>
    </row>
    <row r="35" spans="1:4" x14ac:dyDescent="0.2">
      <c r="A35" s="286">
        <v>5593</v>
      </c>
      <c r="B35" s="285" t="s">
        <v>1081</v>
      </c>
      <c r="C35" s="284">
        <v>0</v>
      </c>
      <c r="D35" s="283">
        <v>0</v>
      </c>
    </row>
    <row r="36" spans="1:4" x14ac:dyDescent="0.2">
      <c r="A36" s="286">
        <v>5594</v>
      </c>
      <c r="B36" s="285" t="s">
        <v>1080</v>
      </c>
      <c r="C36" s="284">
        <v>0</v>
      </c>
      <c r="D36" s="283">
        <v>0</v>
      </c>
    </row>
    <row r="37" spans="1:4" x14ac:dyDescent="0.2">
      <c r="A37" s="286">
        <v>5595</v>
      </c>
      <c r="B37" s="285" t="s">
        <v>1079</v>
      </c>
      <c r="C37" s="284">
        <v>0</v>
      </c>
      <c r="D37" s="283">
        <v>0</v>
      </c>
    </row>
    <row r="38" spans="1:4" x14ac:dyDescent="0.2">
      <c r="A38" s="286">
        <v>5596</v>
      </c>
      <c r="B38" s="285" t="s">
        <v>1078</v>
      </c>
      <c r="C38" s="284">
        <v>0</v>
      </c>
      <c r="D38" s="283">
        <v>0</v>
      </c>
    </row>
    <row r="39" spans="1:4" x14ac:dyDescent="0.2">
      <c r="A39" s="286">
        <v>5597</v>
      </c>
      <c r="B39" s="285" t="s">
        <v>1077</v>
      </c>
      <c r="C39" s="284">
        <v>0</v>
      </c>
      <c r="D39" s="283">
        <v>0</v>
      </c>
    </row>
    <row r="40" spans="1:4" x14ac:dyDescent="0.2">
      <c r="A40" s="286">
        <v>5599</v>
      </c>
      <c r="B40" s="285" t="s">
        <v>1076</v>
      </c>
      <c r="C40" s="284">
        <v>0</v>
      </c>
      <c r="D40" s="283">
        <v>0</v>
      </c>
    </row>
    <row r="41" spans="1:4" x14ac:dyDescent="0.2">
      <c r="A41" s="288">
        <v>5600</v>
      </c>
      <c r="B41" s="287" t="s">
        <v>1075</v>
      </c>
      <c r="C41" s="284">
        <v>0</v>
      </c>
      <c r="D41" s="283">
        <v>0</v>
      </c>
    </row>
    <row r="42" spans="1:4" x14ac:dyDescent="0.2">
      <c r="A42" s="286">
        <v>5610</v>
      </c>
      <c r="B42" s="285" t="s">
        <v>1074</v>
      </c>
      <c r="C42" s="284">
        <v>0</v>
      </c>
      <c r="D42" s="283">
        <v>0</v>
      </c>
    </row>
    <row r="43" spans="1:4" x14ac:dyDescent="0.2">
      <c r="A43" s="282">
        <v>5611</v>
      </c>
      <c r="B43" s="281" t="s">
        <v>1073</v>
      </c>
      <c r="C43" s="280">
        <v>0</v>
      </c>
      <c r="D43" s="279">
        <v>0</v>
      </c>
    </row>
  </sheetData>
  <mergeCells count="1">
    <mergeCell ref="A6:B6"/>
  </mergeCells>
  <dataValidations count="4">
    <dataValidation allowBlank="1" showInputMessage="1" showErrorMessage="1" prompt="Corresponde al número de la cuenta de acuerdo al Plan de Cuentas emitido por el CONAC." sqref="A8"/>
    <dataValidation allowBlank="1" showInputMessage="1" showErrorMessage="1" prompt="Saldo al 31 de diciembre del año anterior a la cuenta pública que se presenta." sqref="C8"/>
    <dataValidation allowBlank="1" showInputMessage="1" showErrorMessage="1" prompt="Importe final del periodo que corresponde la cuenta pública presentada (mensual:  enero, febrero, marzo, etc.; trimestral: 1er, 2do, 3ro. o 4to.)." sqref="D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6"/>
  <dimension ref="A1:C20"/>
  <sheetViews>
    <sheetView zoomScaleNormal="100" workbookViewId="0">
      <selection activeCell="B13" sqref="B13"/>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33817184.619999997</v>
      </c>
    </row>
    <row r="9" spans="1:3" x14ac:dyDescent="0.2">
      <c r="A9" s="304">
        <v>900002</v>
      </c>
      <c r="B9" s="303" t="s">
        <v>1119</v>
      </c>
      <c r="C9" s="302">
        <f>SUM(C10:C14)</f>
        <v>0</v>
      </c>
    </row>
    <row r="10" spans="1:3" x14ac:dyDescent="0.2">
      <c r="A10" s="305">
        <v>4320</v>
      </c>
      <c r="B10" s="299" t="s">
        <v>1118</v>
      </c>
      <c r="C10" s="296">
        <v>0</v>
      </c>
    </row>
    <row r="11" spans="1:3" ht="20.399999999999999" x14ac:dyDescent="0.2">
      <c r="A11" s="305">
        <v>4330</v>
      </c>
      <c r="B11" s="299" t="s">
        <v>1117</v>
      </c>
      <c r="C11" s="296">
        <v>0</v>
      </c>
    </row>
    <row r="12" spans="1:3" x14ac:dyDescent="0.2">
      <c r="A12" s="305">
        <v>4340</v>
      </c>
      <c r="B12" s="299" t="s">
        <v>1116</v>
      </c>
      <c r="C12" s="296">
        <v>0</v>
      </c>
    </row>
    <row r="13" spans="1:3" x14ac:dyDescent="0.2">
      <c r="A13" s="305">
        <v>4399</v>
      </c>
      <c r="B13" s="299" t="s">
        <v>1115</v>
      </c>
      <c r="C13" s="296">
        <v>0</v>
      </c>
    </row>
    <row r="14" spans="1:3" x14ac:dyDescent="0.2">
      <c r="A14" s="298">
        <v>4400</v>
      </c>
      <c r="B14" s="299" t="s">
        <v>1114</v>
      </c>
      <c r="C14" s="296"/>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33817184.619999997</v>
      </c>
    </row>
  </sheetData>
  <dataValidations count="2">
    <dataValidation allowBlank="1" showInputMessage="1" showErrorMessage="1" prompt="Corresponde al número de la cuenta de acuerdo al Plan de Cuentas emitido por el CONAC.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7"/>
  <dimension ref="A1:C35"/>
  <sheetViews>
    <sheetView topLeftCell="A30" zoomScaleNormal="100" workbookViewId="0">
      <selection activeCell="A35" sqref="A35"/>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482" t="s">
        <v>232</v>
      </c>
    </row>
    <row r="8" spans="1:3" x14ac:dyDescent="0.2">
      <c r="A8" s="320">
        <v>900001</v>
      </c>
      <c r="B8" s="319" t="s">
        <v>1143</v>
      </c>
      <c r="C8" s="318">
        <v>30012490.43</v>
      </c>
    </row>
    <row r="9" spans="1:3" x14ac:dyDescent="0.2">
      <c r="A9" s="320">
        <v>900002</v>
      </c>
      <c r="B9" s="319" t="s">
        <v>1142</v>
      </c>
      <c r="C9" s="318">
        <f>SUM(C10:C26)</f>
        <v>-3480</v>
      </c>
    </row>
    <row r="10" spans="1:3" x14ac:dyDescent="0.2">
      <c r="A10" s="305">
        <v>5100</v>
      </c>
      <c r="B10" s="317" t="s">
        <v>1141</v>
      </c>
      <c r="C10" s="315">
        <v>0</v>
      </c>
    </row>
    <row r="11" spans="1:3" x14ac:dyDescent="0.2">
      <c r="A11" s="305">
        <v>5200</v>
      </c>
      <c r="B11" s="317" t="s">
        <v>1140</v>
      </c>
      <c r="C11" s="315">
        <v>0</v>
      </c>
    </row>
    <row r="12" spans="1:3" x14ac:dyDescent="0.2">
      <c r="A12" s="305">
        <v>5300</v>
      </c>
      <c r="B12" s="317" t="s">
        <v>1139</v>
      </c>
      <c r="C12" s="315">
        <v>0</v>
      </c>
    </row>
    <row r="13" spans="1:3" x14ac:dyDescent="0.2">
      <c r="A13" s="305">
        <v>5400</v>
      </c>
      <c r="B13" s="317" t="s">
        <v>1138</v>
      </c>
      <c r="C13" s="315">
        <v>0</v>
      </c>
    </row>
    <row r="14" spans="1:3" x14ac:dyDescent="0.2">
      <c r="A14" s="305">
        <v>5500</v>
      </c>
      <c r="B14" s="317" t="s">
        <v>1137</v>
      </c>
      <c r="C14" s="315">
        <v>0</v>
      </c>
    </row>
    <row r="15" spans="1:3" x14ac:dyDescent="0.2">
      <c r="A15" s="305">
        <v>5600</v>
      </c>
      <c r="B15" s="317" t="s">
        <v>1136</v>
      </c>
      <c r="C15" s="315">
        <v>-3480</v>
      </c>
    </row>
    <row r="16" spans="1:3" x14ac:dyDescent="0.2">
      <c r="A16" s="305">
        <v>5700</v>
      </c>
      <c r="B16" s="317" t="s">
        <v>1135</v>
      </c>
      <c r="C16" s="315">
        <v>0</v>
      </c>
    </row>
    <row r="17" spans="1:3" x14ac:dyDescent="0.2">
      <c r="A17" s="305" t="s">
        <v>1134</v>
      </c>
      <c r="B17" s="317" t="s">
        <v>1133</v>
      </c>
      <c r="C17" s="315">
        <v>0</v>
      </c>
    </row>
    <row r="18" spans="1:3" x14ac:dyDescent="0.2">
      <c r="A18" s="305">
        <v>5900</v>
      </c>
      <c r="B18" s="317" t="s">
        <v>1132</v>
      </c>
      <c r="C18" s="315">
        <v>0</v>
      </c>
    </row>
    <row r="19" spans="1:3" x14ac:dyDescent="0.2">
      <c r="A19" s="301">
        <v>6200</v>
      </c>
      <c r="B19" s="317" t="s">
        <v>1131</v>
      </c>
      <c r="C19" s="315">
        <v>0</v>
      </c>
    </row>
    <row r="20" spans="1:3" x14ac:dyDescent="0.2">
      <c r="A20" s="301">
        <v>7200</v>
      </c>
      <c r="B20" s="317" t="s">
        <v>1130</v>
      </c>
      <c r="C20" s="315">
        <v>0</v>
      </c>
    </row>
    <row r="21" spans="1:3" x14ac:dyDescent="0.2">
      <c r="A21" s="301">
        <v>7300</v>
      </c>
      <c r="B21" s="317" t="s">
        <v>1129</v>
      </c>
      <c r="C21" s="315">
        <v>0</v>
      </c>
    </row>
    <row r="22" spans="1:3" x14ac:dyDescent="0.2">
      <c r="A22" s="301">
        <v>7500</v>
      </c>
      <c r="B22" s="317" t="s">
        <v>1128</v>
      </c>
      <c r="C22" s="315">
        <v>0</v>
      </c>
    </row>
    <row r="23" spans="1:3" x14ac:dyDescent="0.2">
      <c r="A23" s="301">
        <v>7900</v>
      </c>
      <c r="B23" s="317" t="s">
        <v>1127</v>
      </c>
      <c r="C23" s="315">
        <v>0</v>
      </c>
    </row>
    <row r="24" spans="1:3" x14ac:dyDescent="0.2">
      <c r="A24" s="301">
        <v>9100</v>
      </c>
      <c r="B24" s="317" t="s">
        <v>1126</v>
      </c>
      <c r="C24" s="315">
        <v>0</v>
      </c>
    </row>
    <row r="25" spans="1:3" x14ac:dyDescent="0.2">
      <c r="A25" s="301">
        <v>9900</v>
      </c>
      <c r="B25" s="317" t="s">
        <v>1125</v>
      </c>
      <c r="C25" s="315">
        <v>0</v>
      </c>
    </row>
    <row r="26" spans="1:3" x14ac:dyDescent="0.2">
      <c r="A26" s="301">
        <v>7400</v>
      </c>
      <c r="B26" s="316" t="s">
        <v>1124</v>
      </c>
      <c r="C26" s="315">
        <v>0</v>
      </c>
    </row>
    <row r="27" spans="1:3" x14ac:dyDescent="0.2">
      <c r="A27" s="320">
        <v>900003</v>
      </c>
      <c r="B27" s="319" t="s">
        <v>1123</v>
      </c>
      <c r="C27" s="318">
        <f>SUM(C28:C34)</f>
        <v>0</v>
      </c>
    </row>
    <row r="28" spans="1:3" ht="20.399999999999999" x14ac:dyDescent="0.2">
      <c r="A28" s="305">
        <v>5510</v>
      </c>
      <c r="B28" s="317" t="s">
        <v>1104</v>
      </c>
      <c r="C28" s="315">
        <v>0</v>
      </c>
    </row>
    <row r="29" spans="1:3" x14ac:dyDescent="0.2">
      <c r="A29" s="305">
        <v>5520</v>
      </c>
      <c r="B29" s="317" t="s">
        <v>1095</v>
      </c>
      <c r="C29" s="315">
        <v>0</v>
      </c>
    </row>
    <row r="30" spans="1:3" x14ac:dyDescent="0.2">
      <c r="A30" s="305">
        <v>5530</v>
      </c>
      <c r="B30" s="317" t="s">
        <v>1092</v>
      </c>
      <c r="C30" s="315">
        <v>0</v>
      </c>
    </row>
    <row r="31" spans="1:3" ht="20.399999999999999" x14ac:dyDescent="0.2">
      <c r="A31" s="305">
        <v>5540</v>
      </c>
      <c r="B31" s="317" t="s">
        <v>1086</v>
      </c>
      <c r="C31" s="315">
        <v>0</v>
      </c>
    </row>
    <row r="32" spans="1:3" x14ac:dyDescent="0.2">
      <c r="A32" s="305">
        <v>5550</v>
      </c>
      <c r="B32" s="317" t="s">
        <v>1085</v>
      </c>
      <c r="C32" s="315">
        <v>0</v>
      </c>
    </row>
    <row r="33" spans="1:3" x14ac:dyDescent="0.2">
      <c r="A33" s="305">
        <v>5590</v>
      </c>
      <c r="B33" s="317" t="s">
        <v>1084</v>
      </c>
      <c r="C33" s="315">
        <v>0</v>
      </c>
    </row>
    <row r="34" spans="1:3" x14ac:dyDescent="0.2">
      <c r="A34" s="305">
        <v>5600</v>
      </c>
      <c r="B34" s="316" t="s">
        <v>1122</v>
      </c>
      <c r="C34" s="315">
        <v>0</v>
      </c>
    </row>
    <row r="35" spans="1:3" x14ac:dyDescent="0.2">
      <c r="A35" s="314">
        <v>900004</v>
      </c>
      <c r="B35" s="313" t="s">
        <v>1121</v>
      </c>
      <c r="C35" s="312">
        <f>+C8-C9+C27</f>
        <v>30015970.43</v>
      </c>
    </row>
  </sheetData>
  <dataValidations count="2">
    <dataValidation allowBlank="1" showInputMessage="1" showErrorMessage="1" prompt="Corresponde al número de la cuenta de acuerdo al Plan de Cuentas emitido por el CONAC, y Clasificador por objeto del gasto (DOF-22-dic-14)." sqref="A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8">
    <pageSetUpPr fitToPage="1"/>
  </sheetPr>
  <dimension ref="A1:H38"/>
  <sheetViews>
    <sheetView topLeftCell="A4" zoomScaleNormal="100" zoomScaleSheetLayoutView="100" workbookViewId="0">
      <selection activeCell="A39" sqref="A39:A41"/>
    </sheetView>
  </sheetViews>
  <sheetFormatPr baseColWidth="10" defaultColWidth="42.109375" defaultRowHeight="10.199999999999999" x14ac:dyDescent="0.2"/>
  <cols>
    <col min="1" max="2" width="42.109375" style="375"/>
    <col min="3" max="3" width="18.88671875" style="375" bestFit="1" customWidth="1"/>
    <col min="4" max="4" width="17.109375" style="375" bestFit="1" customWidth="1"/>
    <col min="5" max="5" width="10.5546875" style="375" bestFit="1" customWidth="1"/>
    <col min="6" max="16384" width="42.10937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12.75" customHeight="1" x14ac:dyDescent="0.2">
      <c r="A5" s="1340" t="s">
        <v>1220</v>
      </c>
      <c r="B5" s="1340"/>
      <c r="C5" s="1340"/>
      <c r="D5" s="1340"/>
      <c r="E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ht="26.1" customHeight="1" x14ac:dyDescent="0.2">
      <c r="A10" s="483" t="s">
        <v>7195</v>
      </c>
      <c r="B10" s="1365" t="s">
        <v>7196</v>
      </c>
      <c r="C10" s="1365"/>
      <c r="D10" s="1365"/>
      <c r="E10" s="1365"/>
    </row>
    <row r="11" spans="1:8" s="324" customFormat="1" ht="12.9" customHeight="1" x14ac:dyDescent="0.2">
      <c r="A11" s="484" t="s">
        <v>7197</v>
      </c>
      <c r="B11" s="484" t="s">
        <v>7198</v>
      </c>
      <c r="C11" s="484"/>
      <c r="D11" s="484"/>
      <c r="E11" s="484"/>
    </row>
    <row r="12" spans="1:8" s="324" customFormat="1" ht="26.1" customHeight="1" x14ac:dyDescent="0.2">
      <c r="A12" s="484" t="s">
        <v>7199</v>
      </c>
      <c r="B12" s="1365" t="s">
        <v>7200</v>
      </c>
      <c r="C12" s="1365"/>
      <c r="D12" s="1365"/>
      <c r="E12" s="1365"/>
    </row>
    <row r="13" spans="1:8" s="324" customFormat="1" ht="26.1" customHeight="1" x14ac:dyDescent="0.2">
      <c r="A13" s="484" t="s">
        <v>7201</v>
      </c>
      <c r="B13" s="1365" t="s">
        <v>7202</v>
      </c>
      <c r="C13" s="1365"/>
      <c r="D13" s="1365"/>
      <c r="E13" s="1365"/>
    </row>
    <row r="14" spans="1:8" s="324" customFormat="1" ht="11.25" customHeight="1" x14ac:dyDescent="0.2">
      <c r="A14" s="333"/>
      <c r="B14" s="332"/>
      <c r="C14" s="332"/>
      <c r="D14" s="332"/>
      <c r="E14" s="332"/>
    </row>
    <row r="15" spans="1:8" s="324" customFormat="1" ht="26.1" customHeight="1" x14ac:dyDescent="0.2">
      <c r="A15" s="483" t="s">
        <v>7203</v>
      </c>
      <c r="B15" s="484" t="s">
        <v>7204</v>
      </c>
    </row>
    <row r="16" spans="1:8" s="324" customFormat="1" ht="12.9" customHeight="1" x14ac:dyDescent="0.2">
      <c r="A16" s="484" t="s">
        <v>7205</v>
      </c>
    </row>
    <row r="17" spans="1:8" s="324" customFormat="1" x14ac:dyDescent="0.2">
      <c r="A17" s="333"/>
    </row>
    <row r="18" spans="1:8" s="324" customFormat="1" x14ac:dyDescent="0.2">
      <c r="A18" s="333" t="s">
        <v>3496</v>
      </c>
      <c r="B18" s="333"/>
      <c r="C18" s="333"/>
      <c r="D18" s="333"/>
    </row>
    <row r="19" spans="1:8" s="324" customFormat="1" x14ac:dyDescent="0.2">
      <c r="A19" s="333"/>
      <c r="B19" s="333"/>
      <c r="C19" s="333"/>
      <c r="D19" s="333"/>
    </row>
    <row r="20" spans="1:8" s="324" customFormat="1" x14ac:dyDescent="0.2">
      <c r="A20" s="333"/>
      <c r="B20" s="333"/>
      <c r="C20" s="333"/>
      <c r="D20" s="333"/>
    </row>
    <row r="21" spans="1:8" s="324" customFormat="1" x14ac:dyDescent="0.2">
      <c r="A21" s="434" t="s">
        <v>3495</v>
      </c>
    </row>
    <row r="22" spans="1:8" s="324" customFormat="1" x14ac:dyDescent="0.2">
      <c r="B22" s="1339" t="s">
        <v>1168</v>
      </c>
      <c r="C22" s="1339"/>
      <c r="D22" s="1339"/>
      <c r="E22" s="1339"/>
      <c r="H22" s="325"/>
    </row>
    <row r="23" spans="1:8" s="324" customFormat="1" x14ac:dyDescent="0.2">
      <c r="A23" s="331" t="s">
        <v>102</v>
      </c>
      <c r="B23" s="331" t="s">
        <v>101</v>
      </c>
      <c r="C23" s="330" t="s">
        <v>301</v>
      </c>
      <c r="D23" s="330" t="s">
        <v>300</v>
      </c>
      <c r="E23" s="330" t="s">
        <v>299</v>
      </c>
      <c r="H23" s="325"/>
    </row>
    <row r="24" spans="1:8" s="324" customFormat="1" x14ac:dyDescent="0.2">
      <c r="A24" s="329" t="s">
        <v>1167</v>
      </c>
      <c r="B24" s="328" t="s">
        <v>1166</v>
      </c>
      <c r="C24" s="453">
        <v>43386803.869999997</v>
      </c>
      <c r="D24" s="330">
        <v>43386803.869999997</v>
      </c>
      <c r="E24" s="330">
        <v>0</v>
      </c>
      <c r="H24" s="325"/>
    </row>
    <row r="25" spans="1:8" s="324" customFormat="1" x14ac:dyDescent="0.2">
      <c r="A25" s="329" t="s">
        <v>1165</v>
      </c>
      <c r="B25" s="328" t="s">
        <v>1164</v>
      </c>
      <c r="C25" s="453">
        <v>43386803.869999997</v>
      </c>
      <c r="D25" s="330">
        <v>6271247.1699999999</v>
      </c>
      <c r="E25" s="330">
        <v>-37115556.700000003</v>
      </c>
      <c r="F25" s="325"/>
      <c r="H25" s="325"/>
    </row>
    <row r="26" spans="1:8" s="324" customFormat="1" x14ac:dyDescent="0.2">
      <c r="A26" s="329" t="s">
        <v>1163</v>
      </c>
      <c r="B26" s="328" t="s">
        <v>1162</v>
      </c>
      <c r="C26" s="453">
        <v>0</v>
      </c>
      <c r="D26" s="330">
        <v>0</v>
      </c>
      <c r="E26" s="330">
        <v>0</v>
      </c>
      <c r="F26" s="325"/>
      <c r="H26" s="325"/>
    </row>
    <row r="27" spans="1:8" s="324" customFormat="1" x14ac:dyDescent="0.2">
      <c r="A27" s="328" t="s">
        <v>1161</v>
      </c>
      <c r="B27" s="328" t="s">
        <v>1160</v>
      </c>
      <c r="C27" s="453">
        <v>0</v>
      </c>
      <c r="D27" s="330">
        <v>3298372.08</v>
      </c>
      <c r="E27" s="330">
        <v>3298372.08</v>
      </c>
      <c r="F27" s="325"/>
      <c r="H27" s="325"/>
    </row>
    <row r="28" spans="1:8" s="324" customFormat="1" x14ac:dyDescent="0.2">
      <c r="A28" s="328" t="s">
        <v>1159</v>
      </c>
      <c r="B28" s="328" t="s">
        <v>1158</v>
      </c>
      <c r="C28" s="453">
        <v>0</v>
      </c>
      <c r="D28" s="330">
        <v>33817184.619999997</v>
      </c>
      <c r="E28" s="330">
        <v>33817184.619999997</v>
      </c>
      <c r="F28" s="325"/>
      <c r="H28" s="325"/>
    </row>
    <row r="29" spans="1:8" s="324" customFormat="1" x14ac:dyDescent="0.2">
      <c r="A29" s="328" t="s">
        <v>1157</v>
      </c>
      <c r="B29" s="328" t="s">
        <v>1156</v>
      </c>
      <c r="C29" s="453">
        <v>43386803.869999997</v>
      </c>
      <c r="D29" s="330">
        <v>43386803.869999997</v>
      </c>
      <c r="E29" s="330">
        <v>0</v>
      </c>
      <c r="F29" s="325"/>
      <c r="H29" s="325"/>
    </row>
    <row r="30" spans="1:8" s="324" customFormat="1" x14ac:dyDescent="0.2">
      <c r="A30" s="328" t="s">
        <v>1155</v>
      </c>
      <c r="B30" s="328" t="s">
        <v>1154</v>
      </c>
      <c r="C30" s="453">
        <v>43386803.869999997</v>
      </c>
      <c r="D30" s="330">
        <v>13480524.98</v>
      </c>
      <c r="E30" s="330">
        <v>-29906278.890000001</v>
      </c>
      <c r="F30" s="325"/>
      <c r="G30" s="325"/>
      <c r="H30" s="325"/>
    </row>
    <row r="31" spans="1:8" s="324" customFormat="1" x14ac:dyDescent="0.2">
      <c r="A31" s="328" t="s">
        <v>1153</v>
      </c>
      <c r="B31" s="328" t="s">
        <v>1152</v>
      </c>
      <c r="C31" s="453">
        <v>0</v>
      </c>
      <c r="D31" s="330">
        <v>0</v>
      </c>
      <c r="E31" s="330">
        <v>0</v>
      </c>
      <c r="F31" s="325"/>
      <c r="G31" s="325"/>
      <c r="H31" s="325"/>
    </row>
    <row r="32" spans="1:8" s="324" customFormat="1" x14ac:dyDescent="0.2">
      <c r="A32" s="328" t="s">
        <v>1151</v>
      </c>
      <c r="B32" s="328" t="s">
        <v>1150</v>
      </c>
      <c r="C32" s="453">
        <v>0</v>
      </c>
      <c r="D32" s="330">
        <v>-68640.22</v>
      </c>
      <c r="E32" s="330">
        <v>-68640.22</v>
      </c>
      <c r="F32" s="325"/>
      <c r="G32" s="325"/>
      <c r="H32" s="325"/>
    </row>
    <row r="33" spans="1:8" s="324" customFormat="1" x14ac:dyDescent="0.2">
      <c r="A33" s="328" t="s">
        <v>1149</v>
      </c>
      <c r="B33" s="328" t="s">
        <v>1148</v>
      </c>
      <c r="C33" s="453">
        <v>0</v>
      </c>
      <c r="D33" s="330">
        <v>-2386.4</v>
      </c>
      <c r="E33" s="330">
        <v>-2386.4</v>
      </c>
      <c r="F33" s="325"/>
      <c r="G33" s="325"/>
      <c r="H33" s="325"/>
    </row>
    <row r="34" spans="1:8" s="324" customFormat="1" x14ac:dyDescent="0.2">
      <c r="A34" s="328" t="s">
        <v>1147</v>
      </c>
      <c r="B34" s="328" t="s">
        <v>1146</v>
      </c>
      <c r="C34" s="453">
        <v>0</v>
      </c>
      <c r="D34" s="330">
        <v>-626464.99</v>
      </c>
      <c r="E34" s="330">
        <v>-626464.99</v>
      </c>
      <c r="F34" s="325"/>
      <c r="G34" s="325"/>
      <c r="H34" s="325"/>
    </row>
    <row r="35" spans="1:8" s="324" customFormat="1" x14ac:dyDescent="0.2">
      <c r="A35" s="327" t="s">
        <v>1145</v>
      </c>
      <c r="B35" s="327" t="s">
        <v>1144</v>
      </c>
      <c r="C35" s="485">
        <v>0</v>
      </c>
      <c r="D35" s="331">
        <v>30603770.5</v>
      </c>
      <c r="E35" s="331">
        <v>30603770.5</v>
      </c>
      <c r="F35" s="325"/>
      <c r="G35" s="325"/>
      <c r="H35" s="325"/>
    </row>
    <row r="36" spans="1:8" s="324" customFormat="1" x14ac:dyDescent="0.2">
      <c r="A36" s="430" t="s">
        <v>3494</v>
      </c>
      <c r="B36" s="430" t="s">
        <v>3494</v>
      </c>
      <c r="C36" s="330"/>
      <c r="D36" s="330"/>
      <c r="E36" s="330"/>
      <c r="F36" s="325"/>
      <c r="G36" s="325"/>
      <c r="H36" s="325"/>
    </row>
    <row r="37" spans="1:8" s="324" customFormat="1" x14ac:dyDescent="0.2">
      <c r="B37" s="429" t="s">
        <v>3493</v>
      </c>
      <c r="C37" s="486"/>
      <c r="D37" s="486"/>
      <c r="E37" s="486"/>
      <c r="F37" s="325"/>
      <c r="G37" s="325"/>
      <c r="H37" s="325"/>
    </row>
    <row r="38" spans="1:8" s="324" customFormat="1" x14ac:dyDescent="0.2">
      <c r="B38" s="427"/>
      <c r="C38" s="426"/>
      <c r="D38" s="426"/>
      <c r="E38" s="426"/>
      <c r="F38" s="325"/>
      <c r="G38" s="325"/>
      <c r="H38" s="325"/>
    </row>
  </sheetData>
  <mergeCells count="5">
    <mergeCell ref="A5:E5"/>
    <mergeCell ref="B10:E10"/>
    <mergeCell ref="B12:E12"/>
    <mergeCell ref="B13:E13"/>
    <mergeCell ref="B22:E22"/>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9"/>
  <dimension ref="A1:F30"/>
  <sheetViews>
    <sheetView zoomScaleNormal="100" zoomScaleSheetLayoutView="90" workbookViewId="0">
      <selection activeCell="B22" sqref="B22"/>
    </sheetView>
  </sheetViews>
  <sheetFormatPr baseColWidth="10" defaultColWidth="11.44140625" defaultRowHeight="10.199999999999999" x14ac:dyDescent="0.2"/>
  <cols>
    <col min="1" max="1" width="20.6640625" style="884" customWidth="1"/>
    <col min="2" max="2" width="50.6640625" style="884" customWidth="1"/>
    <col min="3" max="3" width="17.6640625" style="904" customWidth="1"/>
    <col min="4" max="5" width="17.6640625" style="890" customWidth="1"/>
    <col min="6" max="6" width="14.6640625" style="884" customWidth="1"/>
    <col min="7" max="16384" width="11.44140625" style="884"/>
  </cols>
  <sheetData>
    <row r="1" spans="1:6" s="873" customFormat="1" x14ac:dyDescent="0.2">
      <c r="A1" s="868" t="s">
        <v>115</v>
      </c>
      <c r="B1" s="868"/>
      <c r="C1" s="869"/>
      <c r="D1" s="870"/>
      <c r="E1" s="871"/>
      <c r="F1" s="872"/>
    </row>
    <row r="2" spans="1:6" s="873" customFormat="1" x14ac:dyDescent="0.2">
      <c r="A2" s="868" t="s">
        <v>114</v>
      </c>
      <c r="B2" s="868"/>
      <c r="C2" s="869"/>
      <c r="D2" s="870"/>
      <c r="E2" s="871"/>
    </row>
    <row r="3" spans="1:6" s="873" customFormat="1" x14ac:dyDescent="0.2">
      <c r="C3" s="874"/>
      <c r="D3" s="870"/>
      <c r="E3" s="871"/>
    </row>
    <row r="4" spans="1:6" s="873" customFormat="1" x14ac:dyDescent="0.2">
      <c r="C4" s="874"/>
      <c r="D4" s="870"/>
      <c r="E4" s="871"/>
    </row>
    <row r="5" spans="1:6" s="873" customFormat="1" ht="11.25" customHeight="1" x14ac:dyDescent="0.2">
      <c r="A5" s="875" t="s">
        <v>3521</v>
      </c>
      <c r="B5" s="876"/>
      <c r="C5" s="874"/>
      <c r="D5" s="869"/>
      <c r="E5" s="995" t="s">
        <v>103</v>
      </c>
    </row>
    <row r="6" spans="1:6" s="873" customFormat="1" x14ac:dyDescent="0.2">
      <c r="A6" s="878"/>
      <c r="B6" s="878"/>
      <c r="C6" s="879"/>
      <c r="D6" s="868"/>
      <c r="E6" s="869"/>
      <c r="F6" s="868"/>
    </row>
    <row r="7" spans="1:6" ht="15" customHeight="1" x14ac:dyDescent="0.2">
      <c r="A7" s="880" t="s">
        <v>102</v>
      </c>
      <c r="B7" s="881" t="s">
        <v>101</v>
      </c>
      <c r="C7" s="882" t="s">
        <v>100</v>
      </c>
      <c r="D7" s="883" t="s">
        <v>99</v>
      </c>
      <c r="E7" s="882" t="s">
        <v>98</v>
      </c>
    </row>
    <row r="8" spans="1:6" ht="11.25" customHeight="1" x14ac:dyDescent="0.2">
      <c r="A8" s="885"/>
      <c r="B8" s="1225" t="s">
        <v>13593</v>
      </c>
      <c r="C8" s="229"/>
      <c r="D8" s="886"/>
      <c r="E8" s="229"/>
    </row>
    <row r="9" spans="1:6" x14ac:dyDescent="0.2">
      <c r="A9" s="314"/>
      <c r="B9" s="1240" t="s">
        <v>109</v>
      </c>
      <c r="C9" s="314">
        <f>SUM(C8:C8)</f>
        <v>0</v>
      </c>
      <c r="D9" s="314"/>
      <c r="E9" s="314"/>
    </row>
    <row r="10" spans="1:6" x14ac:dyDescent="0.2">
      <c r="A10" s="888"/>
      <c r="B10" s="888"/>
      <c r="C10" s="889"/>
      <c r="D10" s="888"/>
      <c r="E10" s="889"/>
    </row>
    <row r="11" spans="1:6" x14ac:dyDescent="0.2">
      <c r="A11" s="888"/>
      <c r="B11" s="888"/>
      <c r="C11" s="889"/>
      <c r="D11" s="888"/>
      <c r="E11" s="889"/>
    </row>
    <row r="12" spans="1:6" ht="11.25" customHeight="1" x14ac:dyDescent="0.2">
      <c r="A12" s="875" t="s">
        <v>108</v>
      </c>
      <c r="B12" s="876"/>
      <c r="C12" s="33"/>
      <c r="D12" s="995" t="s">
        <v>103</v>
      </c>
    </row>
    <row r="13" spans="1:6" x14ac:dyDescent="0.2">
      <c r="A13" s="873"/>
      <c r="B13" s="873"/>
      <c r="C13" s="874"/>
      <c r="D13" s="870"/>
      <c r="E13" s="871"/>
      <c r="F13" s="873"/>
    </row>
    <row r="14" spans="1:6" ht="15" customHeight="1" x14ac:dyDescent="0.2">
      <c r="A14" s="880" t="s">
        <v>102</v>
      </c>
      <c r="B14" s="881" t="s">
        <v>101</v>
      </c>
      <c r="C14" s="882" t="s">
        <v>100</v>
      </c>
      <c r="D14" s="883" t="s">
        <v>99</v>
      </c>
      <c r="E14" s="891"/>
    </row>
    <row r="15" spans="1:6" ht="11.25" customHeight="1" x14ac:dyDescent="0.2">
      <c r="A15" s="892"/>
      <c r="B15" s="1225" t="s">
        <v>13593</v>
      </c>
      <c r="C15" s="894"/>
      <c r="D15" s="229"/>
      <c r="E15" s="895"/>
    </row>
    <row r="16" spans="1:6" x14ac:dyDescent="0.2">
      <c r="A16" s="314"/>
      <c r="B16" s="1240" t="s">
        <v>107</v>
      </c>
      <c r="C16" s="314">
        <f>SUM(C15:C15)</f>
        <v>0</v>
      </c>
      <c r="D16" s="314"/>
      <c r="E16" s="891"/>
    </row>
    <row r="17" spans="1:6" x14ac:dyDescent="0.2">
      <c r="A17" s="898"/>
      <c r="B17" s="898"/>
      <c r="C17" s="899"/>
      <c r="D17" s="898"/>
      <c r="E17" s="899"/>
      <c r="F17" s="873"/>
    </row>
    <row r="18" spans="1:6" x14ac:dyDescent="0.2">
      <c r="A18" s="898"/>
      <c r="B18" s="898"/>
      <c r="C18" s="899"/>
      <c r="D18" s="898"/>
      <c r="E18" s="899"/>
      <c r="F18" s="873"/>
    </row>
    <row r="19" spans="1:6" ht="11.25" customHeight="1" x14ac:dyDescent="0.2">
      <c r="A19" s="875" t="s">
        <v>106</v>
      </c>
      <c r="B19" s="876"/>
      <c r="C19" s="33"/>
      <c r="D19" s="873"/>
      <c r="E19" s="995" t="s">
        <v>103</v>
      </c>
    </row>
    <row r="20" spans="1:6" x14ac:dyDescent="0.2">
      <c r="A20" s="873"/>
      <c r="B20" s="873"/>
      <c r="C20" s="874"/>
      <c r="D20" s="873"/>
      <c r="E20" s="874"/>
      <c r="F20" s="873"/>
    </row>
    <row r="21" spans="1:6" ht="15" customHeight="1" x14ac:dyDescent="0.2">
      <c r="A21" s="880" t="s">
        <v>102</v>
      </c>
      <c r="B21" s="881" t="s">
        <v>101</v>
      </c>
      <c r="C21" s="882" t="s">
        <v>100</v>
      </c>
      <c r="D21" s="883" t="s">
        <v>99</v>
      </c>
      <c r="E21" s="882" t="s">
        <v>98</v>
      </c>
      <c r="F21" s="900"/>
    </row>
    <row r="22" spans="1:6" x14ac:dyDescent="0.2">
      <c r="A22" s="892"/>
      <c r="B22" s="1225" t="s">
        <v>13593</v>
      </c>
      <c r="C22" s="894"/>
      <c r="D22" s="894"/>
      <c r="E22" s="229"/>
      <c r="F22" s="895"/>
    </row>
    <row r="23" spans="1:6" x14ac:dyDescent="0.2">
      <c r="A23" s="314"/>
      <c r="B23" s="1240" t="s">
        <v>105</v>
      </c>
      <c r="C23" s="314">
        <f>SUM(C22:C22)</f>
        <v>0</v>
      </c>
      <c r="D23" s="314"/>
      <c r="E23" s="314"/>
      <c r="F23" s="897"/>
    </row>
    <row r="24" spans="1:6" x14ac:dyDescent="0.2">
      <c r="A24" s="898"/>
      <c r="B24" s="898"/>
      <c r="C24" s="899"/>
      <c r="D24" s="898"/>
      <c r="E24" s="899"/>
      <c r="F24" s="873"/>
    </row>
    <row r="25" spans="1:6" x14ac:dyDescent="0.2">
      <c r="A25" s="898"/>
      <c r="B25" s="898"/>
      <c r="C25" s="899"/>
      <c r="D25" s="898"/>
      <c r="E25" s="899"/>
      <c r="F25" s="873"/>
    </row>
    <row r="26" spans="1:6" ht="11.25" customHeight="1" x14ac:dyDescent="0.2">
      <c r="A26" s="875" t="s">
        <v>104</v>
      </c>
      <c r="B26" s="876"/>
      <c r="C26" s="33"/>
      <c r="D26" s="873"/>
      <c r="E26" s="995" t="s">
        <v>103</v>
      </c>
    </row>
    <row r="27" spans="1:6" x14ac:dyDescent="0.2">
      <c r="A27" s="873"/>
      <c r="B27" s="873"/>
      <c r="C27" s="874"/>
      <c r="D27" s="873"/>
      <c r="E27" s="874"/>
      <c r="F27" s="873"/>
    </row>
    <row r="28" spans="1:6" ht="15" customHeight="1" x14ac:dyDescent="0.2">
      <c r="A28" s="880" t="s">
        <v>102</v>
      </c>
      <c r="B28" s="881" t="s">
        <v>101</v>
      </c>
      <c r="C28" s="882" t="s">
        <v>100</v>
      </c>
      <c r="D28" s="883" t="s">
        <v>99</v>
      </c>
      <c r="E28" s="882" t="s">
        <v>98</v>
      </c>
      <c r="F28" s="900"/>
    </row>
    <row r="29" spans="1:6" x14ac:dyDescent="0.2">
      <c r="A29" s="885"/>
      <c r="B29" s="1225" t="s">
        <v>13593</v>
      </c>
      <c r="C29" s="229"/>
      <c r="D29" s="229"/>
      <c r="E29" s="229"/>
      <c r="F29" s="895"/>
    </row>
    <row r="30" spans="1:6" x14ac:dyDescent="0.2">
      <c r="A30" s="314"/>
      <c r="B30" s="1240" t="s">
        <v>97</v>
      </c>
      <c r="C30" s="314">
        <f>SUM(C29:C29)</f>
        <v>0</v>
      </c>
      <c r="D30" s="314"/>
      <c r="E30" s="314"/>
      <c r="F30" s="897"/>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 right="0.7" top="0.75" bottom="0.75" header="0.3" footer="0.3"/>
  <pageSetup scale="56" orientation="portrait"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0"/>
  <dimension ref="A1:H194"/>
  <sheetViews>
    <sheetView topLeftCell="A169" zoomScaleNormal="100" zoomScaleSheetLayoutView="100" workbookViewId="0">
      <selection activeCell="B196" sqref="B196"/>
    </sheetView>
  </sheetViews>
  <sheetFormatPr baseColWidth="10" defaultColWidth="11.44140625" defaultRowHeight="10.199999999999999" x14ac:dyDescent="0.2"/>
  <cols>
    <col min="1" max="1" width="20.6640625" style="873" customWidth="1"/>
    <col min="2" max="2" width="50.6640625" style="873" customWidth="1"/>
    <col min="3" max="8" width="17.6640625" style="874" customWidth="1"/>
    <col min="9" max="10" width="11.44140625" style="873" customWidth="1"/>
    <col min="11" max="16384" width="11.44140625" style="873"/>
  </cols>
  <sheetData>
    <row r="1" spans="1:8" x14ac:dyDescent="0.2">
      <c r="A1" s="868" t="s">
        <v>115</v>
      </c>
      <c r="B1" s="868"/>
      <c r="H1" s="905"/>
    </row>
    <row r="2" spans="1:8" x14ac:dyDescent="0.2">
      <c r="A2" s="868" t="s">
        <v>114</v>
      </c>
      <c r="B2" s="868"/>
      <c r="C2" s="904"/>
      <c r="D2" s="904"/>
      <c r="E2" s="904"/>
    </row>
    <row r="3" spans="1:8" x14ac:dyDescent="0.2">
      <c r="B3" s="868"/>
      <c r="C3" s="904"/>
      <c r="D3" s="904"/>
      <c r="E3" s="904"/>
    </row>
    <row r="5" spans="1:8" s="909" customFormat="1" ht="11.25" customHeight="1" x14ac:dyDescent="0.2">
      <c r="A5" s="906" t="s">
        <v>218</v>
      </c>
      <c r="B5" s="906"/>
      <c r="C5" s="907"/>
      <c r="D5" s="907"/>
      <c r="E5" s="907"/>
      <c r="F5" s="874"/>
      <c r="G5" s="874"/>
      <c r="H5" s="908" t="s">
        <v>132</v>
      </c>
    </row>
    <row r="6" spans="1:8" x14ac:dyDescent="0.2">
      <c r="A6" s="878"/>
      <c r="B6" s="878"/>
      <c r="C6" s="869"/>
      <c r="D6" s="869"/>
      <c r="E6" s="869"/>
      <c r="F6" s="869"/>
      <c r="G6" s="869"/>
      <c r="H6" s="869"/>
    </row>
    <row r="7" spans="1:8" ht="15" customHeight="1" x14ac:dyDescent="0.2">
      <c r="A7" s="880" t="s">
        <v>102</v>
      </c>
      <c r="B7" s="881" t="s">
        <v>101</v>
      </c>
      <c r="C7" s="882" t="s">
        <v>100</v>
      </c>
      <c r="D7" s="910">
        <v>2016</v>
      </c>
      <c r="E7" s="910">
        <v>2015</v>
      </c>
      <c r="F7" s="911" t="s">
        <v>131</v>
      </c>
      <c r="G7" s="911" t="s">
        <v>130</v>
      </c>
      <c r="H7" s="912" t="s">
        <v>129</v>
      </c>
    </row>
    <row r="8" spans="1:8" x14ac:dyDescent="0.2">
      <c r="A8" s="892" t="s">
        <v>9931</v>
      </c>
      <c r="B8" s="892" t="s">
        <v>9932</v>
      </c>
      <c r="C8" s="913">
        <v>0</v>
      </c>
      <c r="D8" s="913">
        <v>0</v>
      </c>
      <c r="E8" s="913">
        <v>0</v>
      </c>
      <c r="F8" s="913">
        <v>0</v>
      </c>
      <c r="G8" s="913">
        <v>44765.52</v>
      </c>
      <c r="H8" s="913">
        <v>0</v>
      </c>
    </row>
    <row r="9" spans="1:8" x14ac:dyDescent="0.2">
      <c r="A9" s="892" t="s">
        <v>9933</v>
      </c>
      <c r="B9" s="892" t="s">
        <v>9934</v>
      </c>
      <c r="C9" s="913">
        <v>0</v>
      </c>
      <c r="D9" s="913">
        <v>0</v>
      </c>
      <c r="E9" s="913">
        <v>0</v>
      </c>
      <c r="F9" s="913">
        <v>0</v>
      </c>
      <c r="G9" s="913">
        <v>483.69</v>
      </c>
      <c r="H9" s="913">
        <v>0</v>
      </c>
    </row>
    <row r="10" spans="1:8" x14ac:dyDescent="0.2">
      <c r="A10" s="892" t="s">
        <v>9935</v>
      </c>
      <c r="B10" s="892" t="s">
        <v>9936</v>
      </c>
      <c r="C10" s="913">
        <v>0</v>
      </c>
      <c r="D10" s="913">
        <v>0</v>
      </c>
      <c r="E10" s="913">
        <v>0</v>
      </c>
      <c r="F10" s="913">
        <v>0</v>
      </c>
      <c r="G10" s="913">
        <v>9238.9500000000007</v>
      </c>
      <c r="H10" s="913">
        <v>16452.669999999998</v>
      </c>
    </row>
    <row r="11" spans="1:8" x14ac:dyDescent="0.2">
      <c r="A11" s="892" t="s">
        <v>9937</v>
      </c>
      <c r="B11" s="892" t="s">
        <v>9938</v>
      </c>
      <c r="C11" s="913">
        <v>0</v>
      </c>
      <c r="D11" s="913">
        <v>0</v>
      </c>
      <c r="E11" s="913">
        <v>0</v>
      </c>
      <c r="F11" s="913">
        <v>0</v>
      </c>
      <c r="G11" s="913">
        <v>5123.3100000000004</v>
      </c>
      <c r="H11" s="913">
        <v>43906.29</v>
      </c>
    </row>
    <row r="12" spans="1:8" x14ac:dyDescent="0.2">
      <c r="A12" s="892" t="s">
        <v>9939</v>
      </c>
      <c r="B12" s="892" t="s">
        <v>9940</v>
      </c>
      <c r="C12" s="913">
        <v>0</v>
      </c>
      <c r="D12" s="913">
        <v>0</v>
      </c>
      <c r="E12" s="913">
        <v>0</v>
      </c>
      <c r="F12" s="913">
        <v>0</v>
      </c>
      <c r="G12" s="913">
        <v>467.79</v>
      </c>
      <c r="H12" s="913">
        <v>2846.5</v>
      </c>
    </row>
    <row r="13" spans="1:8" x14ac:dyDescent="0.2">
      <c r="A13" s="892" t="s">
        <v>9941</v>
      </c>
      <c r="B13" s="892" t="s">
        <v>9942</v>
      </c>
      <c r="C13" s="913">
        <v>0</v>
      </c>
      <c r="D13" s="913">
        <v>0</v>
      </c>
      <c r="E13" s="913">
        <v>0</v>
      </c>
      <c r="F13" s="913">
        <v>0</v>
      </c>
      <c r="G13" s="913">
        <v>5194.47</v>
      </c>
      <c r="H13" s="913">
        <v>7469.24</v>
      </c>
    </row>
    <row r="14" spans="1:8" x14ac:dyDescent="0.2">
      <c r="A14" s="892" t="s">
        <v>9943</v>
      </c>
      <c r="B14" s="892" t="s">
        <v>9944</v>
      </c>
      <c r="C14" s="913">
        <v>0</v>
      </c>
      <c r="D14" s="913">
        <v>0</v>
      </c>
      <c r="E14" s="913">
        <v>0</v>
      </c>
      <c r="F14" s="913">
        <v>0</v>
      </c>
      <c r="G14" s="913">
        <v>3677.49</v>
      </c>
      <c r="H14" s="913">
        <v>287.05</v>
      </c>
    </row>
    <row r="15" spans="1:8" x14ac:dyDescent="0.2">
      <c r="A15" s="892" t="s">
        <v>9945</v>
      </c>
      <c r="B15" s="892" t="s">
        <v>9946</v>
      </c>
      <c r="C15" s="913">
        <v>0</v>
      </c>
      <c r="D15" s="913">
        <v>0</v>
      </c>
      <c r="E15" s="913">
        <v>0</v>
      </c>
      <c r="F15" s="913">
        <v>0</v>
      </c>
      <c r="G15" s="913">
        <v>21.72</v>
      </c>
      <c r="H15" s="913">
        <v>1023.57</v>
      </c>
    </row>
    <row r="16" spans="1:8" x14ac:dyDescent="0.2">
      <c r="A16" s="892" t="s">
        <v>9947</v>
      </c>
      <c r="B16" s="892" t="s">
        <v>9948</v>
      </c>
      <c r="C16" s="913">
        <v>0</v>
      </c>
      <c r="D16" s="913">
        <v>0</v>
      </c>
      <c r="E16" s="913">
        <v>0</v>
      </c>
      <c r="F16" s="913">
        <v>0</v>
      </c>
      <c r="G16" s="913">
        <v>34447.81</v>
      </c>
      <c r="H16" s="913">
        <v>21501.94</v>
      </c>
    </row>
    <row r="17" spans="1:8" x14ac:dyDescent="0.2">
      <c r="A17" s="892" t="s">
        <v>9949</v>
      </c>
      <c r="B17" s="892" t="s">
        <v>9950</v>
      </c>
      <c r="C17" s="913">
        <v>0</v>
      </c>
      <c r="D17" s="913">
        <v>0</v>
      </c>
      <c r="E17" s="913">
        <v>0</v>
      </c>
      <c r="F17" s="913">
        <v>0</v>
      </c>
      <c r="G17" s="913">
        <v>14347.19</v>
      </c>
      <c r="H17" s="913">
        <v>0</v>
      </c>
    </row>
    <row r="18" spans="1:8" x14ac:dyDescent="0.2">
      <c r="A18" s="892" t="s">
        <v>9951</v>
      </c>
      <c r="B18" s="892" t="s">
        <v>9952</v>
      </c>
      <c r="C18" s="913">
        <v>0</v>
      </c>
      <c r="D18" s="913">
        <v>0</v>
      </c>
      <c r="E18" s="913">
        <v>0</v>
      </c>
      <c r="F18" s="913">
        <v>0</v>
      </c>
      <c r="G18" s="913">
        <v>13084.06</v>
      </c>
      <c r="H18" s="913">
        <v>0</v>
      </c>
    </row>
    <row r="19" spans="1:8" x14ac:dyDescent="0.2">
      <c r="A19" s="892" t="s">
        <v>9953</v>
      </c>
      <c r="B19" s="892" t="s">
        <v>9954</v>
      </c>
      <c r="C19" s="913">
        <v>0</v>
      </c>
      <c r="D19" s="913">
        <v>0</v>
      </c>
      <c r="E19" s="913">
        <v>0</v>
      </c>
      <c r="F19" s="913">
        <v>0</v>
      </c>
      <c r="G19" s="913">
        <v>224188.46</v>
      </c>
      <c r="H19" s="913">
        <v>84510.01</v>
      </c>
    </row>
    <row r="20" spans="1:8" x14ac:dyDescent="0.2">
      <c r="A20" s="892" t="s">
        <v>9955</v>
      </c>
      <c r="B20" s="892" t="s">
        <v>9956</v>
      </c>
      <c r="C20" s="913">
        <v>0</v>
      </c>
      <c r="D20" s="913">
        <v>0</v>
      </c>
      <c r="E20" s="913">
        <v>0</v>
      </c>
      <c r="F20" s="913">
        <v>0</v>
      </c>
      <c r="G20" s="913">
        <v>0</v>
      </c>
      <c r="H20" s="913">
        <v>1867.42</v>
      </c>
    </row>
    <row r="21" spans="1:8" x14ac:dyDescent="0.2">
      <c r="A21" s="892" t="s">
        <v>9957</v>
      </c>
      <c r="B21" s="892" t="s">
        <v>9958</v>
      </c>
      <c r="C21" s="913">
        <v>0</v>
      </c>
      <c r="D21" s="913">
        <v>0</v>
      </c>
      <c r="E21" s="913">
        <v>0</v>
      </c>
      <c r="F21" s="913">
        <v>0</v>
      </c>
      <c r="G21" s="913">
        <v>7473.38</v>
      </c>
      <c r="H21" s="913">
        <v>72.599999999999994</v>
      </c>
    </row>
    <row r="22" spans="1:8" x14ac:dyDescent="0.2">
      <c r="A22" s="892" t="s">
        <v>9959</v>
      </c>
      <c r="B22" s="892" t="s">
        <v>9960</v>
      </c>
      <c r="C22" s="913">
        <v>0</v>
      </c>
      <c r="D22" s="913">
        <v>0</v>
      </c>
      <c r="E22" s="913">
        <v>0</v>
      </c>
      <c r="F22" s="913">
        <v>0</v>
      </c>
      <c r="G22" s="913">
        <v>60438.16</v>
      </c>
      <c r="H22" s="913">
        <v>21132.05</v>
      </c>
    </row>
    <row r="23" spans="1:8" x14ac:dyDescent="0.2">
      <c r="A23" s="892" t="s">
        <v>9961</v>
      </c>
      <c r="B23" s="892" t="s">
        <v>9962</v>
      </c>
      <c r="C23" s="913">
        <v>0</v>
      </c>
      <c r="D23" s="913">
        <v>0</v>
      </c>
      <c r="E23" s="913">
        <v>0</v>
      </c>
      <c r="F23" s="913">
        <v>0</v>
      </c>
      <c r="G23" s="913">
        <v>7416.4</v>
      </c>
      <c r="H23" s="913">
        <v>3144.71</v>
      </c>
    </row>
    <row r="24" spans="1:8" x14ac:dyDescent="0.2">
      <c r="A24" s="892" t="s">
        <v>9963</v>
      </c>
      <c r="B24" s="892" t="s">
        <v>9964</v>
      </c>
      <c r="C24" s="913">
        <v>0</v>
      </c>
      <c r="D24" s="913">
        <v>0</v>
      </c>
      <c r="E24" s="913">
        <v>0</v>
      </c>
      <c r="F24" s="913">
        <v>0</v>
      </c>
      <c r="G24" s="913">
        <v>4381.3100000000004</v>
      </c>
      <c r="H24" s="913">
        <v>257.27</v>
      </c>
    </row>
    <row r="25" spans="1:8" x14ac:dyDescent="0.2">
      <c r="A25" s="892" t="s">
        <v>9965</v>
      </c>
      <c r="B25" s="892" t="s">
        <v>9966</v>
      </c>
      <c r="C25" s="913">
        <v>0</v>
      </c>
      <c r="D25" s="913">
        <v>0</v>
      </c>
      <c r="E25" s="913">
        <v>0</v>
      </c>
      <c r="F25" s="913">
        <v>0</v>
      </c>
      <c r="G25" s="913">
        <v>153.35</v>
      </c>
      <c r="H25" s="913">
        <v>400.02</v>
      </c>
    </row>
    <row r="26" spans="1:8" x14ac:dyDescent="0.2">
      <c r="A26" s="892" t="s">
        <v>9967</v>
      </c>
      <c r="B26" s="892" t="s">
        <v>9968</v>
      </c>
      <c r="C26" s="913">
        <v>0</v>
      </c>
      <c r="D26" s="913">
        <v>0</v>
      </c>
      <c r="E26" s="913">
        <v>0</v>
      </c>
      <c r="F26" s="913">
        <v>0</v>
      </c>
      <c r="G26" s="913">
        <v>0</v>
      </c>
      <c r="H26" s="913">
        <v>1269.0999999999999</v>
      </c>
    </row>
    <row r="27" spans="1:8" x14ac:dyDescent="0.2">
      <c r="A27" s="892" t="s">
        <v>9969</v>
      </c>
      <c r="B27" s="892" t="s">
        <v>9970</v>
      </c>
      <c r="C27" s="913">
        <v>0</v>
      </c>
      <c r="D27" s="913">
        <v>0</v>
      </c>
      <c r="E27" s="913">
        <v>0</v>
      </c>
      <c r="F27" s="913">
        <v>0</v>
      </c>
      <c r="G27" s="913">
        <v>543182.41</v>
      </c>
      <c r="H27" s="913">
        <v>0</v>
      </c>
    </row>
    <row r="28" spans="1:8" x14ac:dyDescent="0.2">
      <c r="A28" s="892" t="s">
        <v>9971</v>
      </c>
      <c r="B28" s="892" t="s">
        <v>9972</v>
      </c>
      <c r="C28" s="913">
        <v>0</v>
      </c>
      <c r="D28" s="913">
        <v>0</v>
      </c>
      <c r="E28" s="913">
        <v>0</v>
      </c>
      <c r="F28" s="913">
        <v>0</v>
      </c>
      <c r="G28" s="913">
        <v>6845.4</v>
      </c>
      <c r="H28" s="913">
        <v>2361.8000000000002</v>
      </c>
    </row>
    <row r="29" spans="1:8" x14ac:dyDescent="0.2">
      <c r="A29" s="892" t="s">
        <v>9973</v>
      </c>
      <c r="B29" s="892" t="s">
        <v>9974</v>
      </c>
      <c r="C29" s="913">
        <v>0</v>
      </c>
      <c r="D29" s="913">
        <v>0</v>
      </c>
      <c r="E29" s="913">
        <v>0</v>
      </c>
      <c r="F29" s="913">
        <v>0</v>
      </c>
      <c r="G29" s="913">
        <v>23042.44</v>
      </c>
      <c r="H29" s="913">
        <v>10646.3</v>
      </c>
    </row>
    <row r="30" spans="1:8" x14ac:dyDescent="0.2">
      <c r="A30" s="892" t="s">
        <v>9975</v>
      </c>
      <c r="B30" s="892" t="s">
        <v>9976</v>
      </c>
      <c r="C30" s="913">
        <v>0</v>
      </c>
      <c r="D30" s="913">
        <v>0</v>
      </c>
      <c r="E30" s="913">
        <v>0</v>
      </c>
      <c r="F30" s="913">
        <v>0</v>
      </c>
      <c r="G30" s="913">
        <v>21049.98</v>
      </c>
      <c r="H30" s="913">
        <v>0</v>
      </c>
    </row>
    <row r="31" spans="1:8" x14ac:dyDescent="0.2">
      <c r="A31" s="892" t="s">
        <v>9977</v>
      </c>
      <c r="B31" s="892" t="s">
        <v>9978</v>
      </c>
      <c r="C31" s="913">
        <v>0</v>
      </c>
      <c r="D31" s="913">
        <v>0</v>
      </c>
      <c r="E31" s="913">
        <v>0</v>
      </c>
      <c r="F31" s="913">
        <v>0</v>
      </c>
      <c r="G31" s="913">
        <v>40980.660000000003</v>
      </c>
      <c r="H31" s="913">
        <v>0</v>
      </c>
    </row>
    <row r="32" spans="1:8" x14ac:dyDescent="0.2">
      <c r="A32" s="892" t="s">
        <v>9979</v>
      </c>
      <c r="B32" s="892" t="s">
        <v>9980</v>
      </c>
      <c r="C32" s="913">
        <v>0</v>
      </c>
      <c r="D32" s="913">
        <v>0</v>
      </c>
      <c r="E32" s="913">
        <v>0</v>
      </c>
      <c r="F32" s="913">
        <v>0</v>
      </c>
      <c r="G32" s="913">
        <v>46473.24</v>
      </c>
      <c r="H32" s="913">
        <v>0</v>
      </c>
    </row>
    <row r="33" spans="1:8" x14ac:dyDescent="0.2">
      <c r="A33" s="892" t="s">
        <v>9981</v>
      </c>
      <c r="B33" s="892" t="s">
        <v>9982</v>
      </c>
      <c r="C33" s="913">
        <v>0</v>
      </c>
      <c r="D33" s="913">
        <v>0</v>
      </c>
      <c r="E33" s="913">
        <v>0</v>
      </c>
      <c r="F33" s="913">
        <v>0</v>
      </c>
      <c r="G33" s="913">
        <v>11006.39</v>
      </c>
      <c r="H33" s="913">
        <v>0</v>
      </c>
    </row>
    <row r="34" spans="1:8" x14ac:dyDescent="0.2">
      <c r="A34" s="892" t="s">
        <v>9983</v>
      </c>
      <c r="B34" s="892" t="s">
        <v>9984</v>
      </c>
      <c r="C34" s="913">
        <v>0</v>
      </c>
      <c r="D34" s="913">
        <v>0</v>
      </c>
      <c r="E34" s="913">
        <v>0</v>
      </c>
      <c r="F34" s="913">
        <v>0</v>
      </c>
      <c r="G34" s="913">
        <v>22174.74</v>
      </c>
      <c r="H34" s="913">
        <v>0</v>
      </c>
    </row>
    <row r="35" spans="1:8" x14ac:dyDescent="0.2">
      <c r="A35" s="892" t="s">
        <v>9985</v>
      </c>
      <c r="B35" s="892" t="s">
        <v>9986</v>
      </c>
      <c r="C35" s="913">
        <v>0</v>
      </c>
      <c r="D35" s="913">
        <v>0</v>
      </c>
      <c r="E35" s="913">
        <v>0</v>
      </c>
      <c r="F35" s="913">
        <v>0</v>
      </c>
      <c r="G35" s="913">
        <v>14975.17</v>
      </c>
      <c r="H35" s="913">
        <v>0</v>
      </c>
    </row>
    <row r="36" spans="1:8" x14ac:dyDescent="0.2">
      <c r="A36" s="892" t="s">
        <v>9987</v>
      </c>
      <c r="B36" s="892" t="s">
        <v>9988</v>
      </c>
      <c r="C36" s="913">
        <v>0</v>
      </c>
      <c r="D36" s="913">
        <v>0</v>
      </c>
      <c r="E36" s="913">
        <v>0</v>
      </c>
      <c r="F36" s="913">
        <v>0</v>
      </c>
      <c r="G36" s="913">
        <v>3902.32</v>
      </c>
      <c r="H36" s="913">
        <v>0</v>
      </c>
    </row>
    <row r="37" spans="1:8" x14ac:dyDescent="0.2">
      <c r="A37" s="892" t="s">
        <v>9989</v>
      </c>
      <c r="B37" s="892" t="s">
        <v>9990</v>
      </c>
      <c r="C37" s="913">
        <v>0</v>
      </c>
      <c r="D37" s="913">
        <v>0</v>
      </c>
      <c r="E37" s="913">
        <v>0</v>
      </c>
      <c r="F37" s="913">
        <v>0</v>
      </c>
      <c r="G37" s="913">
        <v>10317.02</v>
      </c>
      <c r="H37" s="913">
        <v>0</v>
      </c>
    </row>
    <row r="38" spans="1:8" x14ac:dyDescent="0.2">
      <c r="A38" s="892" t="s">
        <v>9991</v>
      </c>
      <c r="B38" s="892" t="s">
        <v>9992</v>
      </c>
      <c r="C38" s="913">
        <v>0</v>
      </c>
      <c r="D38" s="913">
        <v>0</v>
      </c>
      <c r="E38" s="913">
        <v>0</v>
      </c>
      <c r="F38" s="913">
        <v>0</v>
      </c>
      <c r="G38" s="913">
        <v>1248.1300000000001</v>
      </c>
      <c r="H38" s="913">
        <v>0</v>
      </c>
    </row>
    <row r="39" spans="1:8" x14ac:dyDescent="0.2">
      <c r="A39" s="892" t="s">
        <v>9993</v>
      </c>
      <c r="B39" s="892" t="s">
        <v>9994</v>
      </c>
      <c r="C39" s="913">
        <v>0</v>
      </c>
      <c r="D39" s="913">
        <v>0</v>
      </c>
      <c r="E39" s="913">
        <v>0</v>
      </c>
      <c r="F39" s="913">
        <v>0</v>
      </c>
      <c r="G39" s="913">
        <v>13924.8</v>
      </c>
      <c r="H39" s="913">
        <v>0</v>
      </c>
    </row>
    <row r="40" spans="1:8" x14ac:dyDescent="0.2">
      <c r="A40" s="892" t="s">
        <v>9995</v>
      </c>
      <c r="B40" s="892" t="s">
        <v>9996</v>
      </c>
      <c r="C40" s="913">
        <v>0</v>
      </c>
      <c r="D40" s="913">
        <v>0</v>
      </c>
      <c r="E40" s="913">
        <v>0</v>
      </c>
      <c r="F40" s="913">
        <v>0</v>
      </c>
      <c r="G40" s="913">
        <v>3287.89</v>
      </c>
      <c r="H40" s="913">
        <v>0</v>
      </c>
    </row>
    <row r="41" spans="1:8" x14ac:dyDescent="0.2">
      <c r="A41" s="892" t="s">
        <v>9997</v>
      </c>
      <c r="B41" s="892" t="s">
        <v>9998</v>
      </c>
      <c r="C41" s="913">
        <v>0</v>
      </c>
      <c r="D41" s="913">
        <v>0</v>
      </c>
      <c r="E41" s="913">
        <v>0</v>
      </c>
      <c r="F41" s="913">
        <v>0</v>
      </c>
      <c r="G41" s="913">
        <v>13336.53</v>
      </c>
      <c r="H41" s="913">
        <v>0</v>
      </c>
    </row>
    <row r="42" spans="1:8" x14ac:dyDescent="0.2">
      <c r="A42" s="892" t="s">
        <v>9999</v>
      </c>
      <c r="B42" s="892" t="s">
        <v>10000</v>
      </c>
      <c r="C42" s="913">
        <v>0</v>
      </c>
      <c r="D42" s="913">
        <v>0</v>
      </c>
      <c r="E42" s="913">
        <v>0</v>
      </c>
      <c r="F42" s="913">
        <v>0</v>
      </c>
      <c r="G42" s="913">
        <v>1178.1500000000001</v>
      </c>
      <c r="H42" s="913">
        <v>0</v>
      </c>
    </row>
    <row r="43" spans="1:8" x14ac:dyDescent="0.2">
      <c r="A43" s="892" t="s">
        <v>10001</v>
      </c>
      <c r="B43" s="892" t="s">
        <v>10002</v>
      </c>
      <c r="C43" s="913">
        <v>0</v>
      </c>
      <c r="D43" s="913">
        <v>0</v>
      </c>
      <c r="E43" s="913">
        <v>0</v>
      </c>
      <c r="F43" s="913">
        <v>0</v>
      </c>
      <c r="G43" s="913">
        <v>43792.71</v>
      </c>
      <c r="H43" s="913">
        <v>0</v>
      </c>
    </row>
    <row r="44" spans="1:8" x14ac:dyDescent="0.2">
      <c r="A44" s="892" t="s">
        <v>10003</v>
      </c>
      <c r="B44" s="892" t="s">
        <v>10004</v>
      </c>
      <c r="C44" s="913">
        <v>0</v>
      </c>
      <c r="D44" s="913">
        <v>0</v>
      </c>
      <c r="E44" s="913">
        <v>0</v>
      </c>
      <c r="F44" s="913">
        <v>0</v>
      </c>
      <c r="G44" s="913">
        <v>4166.66</v>
      </c>
      <c r="H44" s="913">
        <v>0</v>
      </c>
    </row>
    <row r="45" spans="1:8" x14ac:dyDescent="0.2">
      <c r="A45" s="892" t="s">
        <v>10005</v>
      </c>
      <c r="B45" s="892" t="s">
        <v>10006</v>
      </c>
      <c r="C45" s="913">
        <v>0</v>
      </c>
      <c r="D45" s="913">
        <v>0</v>
      </c>
      <c r="E45" s="913">
        <v>0</v>
      </c>
      <c r="F45" s="913">
        <v>0</v>
      </c>
      <c r="G45" s="913">
        <v>2470.7600000000002</v>
      </c>
      <c r="H45" s="913">
        <v>0</v>
      </c>
    </row>
    <row r="46" spans="1:8" x14ac:dyDescent="0.2">
      <c r="A46" s="892" t="s">
        <v>10007</v>
      </c>
      <c r="B46" s="892" t="s">
        <v>10008</v>
      </c>
      <c r="C46" s="913">
        <v>0</v>
      </c>
      <c r="D46" s="913">
        <v>0</v>
      </c>
      <c r="E46" s="913">
        <v>0</v>
      </c>
      <c r="F46" s="913">
        <v>0</v>
      </c>
      <c r="G46" s="913">
        <v>12210.05</v>
      </c>
      <c r="H46" s="913">
        <v>200</v>
      </c>
    </row>
    <row r="47" spans="1:8" x14ac:dyDescent="0.2">
      <c r="A47" s="892" t="s">
        <v>10009</v>
      </c>
      <c r="B47" s="892" t="s">
        <v>10010</v>
      </c>
      <c r="C47" s="913">
        <v>0</v>
      </c>
      <c r="D47" s="913">
        <v>0</v>
      </c>
      <c r="E47" s="913">
        <v>0</v>
      </c>
      <c r="F47" s="913">
        <v>0</v>
      </c>
      <c r="G47" s="913">
        <v>4497</v>
      </c>
      <c r="H47" s="913">
        <v>8742.7199999999993</v>
      </c>
    </row>
    <row r="48" spans="1:8" x14ac:dyDescent="0.2">
      <c r="A48" s="892" t="s">
        <v>10011</v>
      </c>
      <c r="B48" s="892" t="s">
        <v>10012</v>
      </c>
      <c r="C48" s="913">
        <v>0</v>
      </c>
      <c r="D48" s="913">
        <v>0</v>
      </c>
      <c r="E48" s="913">
        <v>0</v>
      </c>
      <c r="F48" s="913">
        <v>0</v>
      </c>
      <c r="G48" s="913">
        <v>339557.2</v>
      </c>
      <c r="H48" s="913">
        <v>0</v>
      </c>
    </row>
    <row r="49" spans="1:8" x14ac:dyDescent="0.2">
      <c r="A49" s="892" t="s">
        <v>10013</v>
      </c>
      <c r="B49" s="892" t="s">
        <v>10014</v>
      </c>
      <c r="C49" s="913">
        <v>0</v>
      </c>
      <c r="D49" s="913">
        <v>0</v>
      </c>
      <c r="E49" s="913">
        <v>0</v>
      </c>
      <c r="F49" s="913">
        <v>0</v>
      </c>
      <c r="G49" s="913">
        <v>74032.97</v>
      </c>
      <c r="H49" s="913">
        <v>85217.93</v>
      </c>
    </row>
    <row r="50" spans="1:8" x14ac:dyDescent="0.2">
      <c r="A50" s="892" t="s">
        <v>10015</v>
      </c>
      <c r="B50" s="892" t="s">
        <v>10016</v>
      </c>
      <c r="C50" s="913">
        <v>0</v>
      </c>
      <c r="D50" s="913">
        <v>0</v>
      </c>
      <c r="E50" s="913">
        <v>0</v>
      </c>
      <c r="F50" s="913">
        <v>0</v>
      </c>
      <c r="G50" s="913">
        <v>5000</v>
      </c>
      <c r="H50" s="913">
        <v>5000</v>
      </c>
    </row>
    <row r="51" spans="1:8" x14ac:dyDescent="0.2">
      <c r="A51" s="892" t="s">
        <v>10017</v>
      </c>
      <c r="B51" s="892" t="s">
        <v>10018</v>
      </c>
      <c r="C51" s="913">
        <v>0</v>
      </c>
      <c r="D51" s="913">
        <v>0</v>
      </c>
      <c r="E51" s="913">
        <v>0</v>
      </c>
      <c r="F51" s="913">
        <v>0</v>
      </c>
      <c r="G51" s="913">
        <v>46445.26</v>
      </c>
      <c r="H51" s="913">
        <v>0</v>
      </c>
    </row>
    <row r="52" spans="1:8" x14ac:dyDescent="0.2">
      <c r="A52" s="892" t="s">
        <v>10019</v>
      </c>
      <c r="B52" s="892" t="s">
        <v>10020</v>
      </c>
      <c r="C52" s="913">
        <v>0</v>
      </c>
      <c r="D52" s="913">
        <v>0</v>
      </c>
      <c r="E52" s="913">
        <v>0</v>
      </c>
      <c r="F52" s="913">
        <v>0</v>
      </c>
      <c r="G52" s="913">
        <v>0</v>
      </c>
      <c r="H52" s="913">
        <v>52318.14</v>
      </c>
    </row>
    <row r="53" spans="1:8" x14ac:dyDescent="0.2">
      <c r="A53" s="892" t="s">
        <v>10021</v>
      </c>
      <c r="B53" s="892" t="s">
        <v>10022</v>
      </c>
      <c r="C53" s="913">
        <v>0</v>
      </c>
      <c r="D53" s="913">
        <v>0</v>
      </c>
      <c r="E53" s="913">
        <v>0</v>
      </c>
      <c r="F53" s="913">
        <v>0</v>
      </c>
      <c r="G53" s="913">
        <v>3442.79</v>
      </c>
      <c r="H53" s="913">
        <v>67396.179999999993</v>
      </c>
    </row>
    <row r="54" spans="1:8" x14ac:dyDescent="0.2">
      <c r="A54" s="892" t="s">
        <v>10023</v>
      </c>
      <c r="B54" s="892" t="s">
        <v>10024</v>
      </c>
      <c r="C54" s="913">
        <v>0</v>
      </c>
      <c r="D54" s="913">
        <v>0</v>
      </c>
      <c r="E54" s="913">
        <v>0</v>
      </c>
      <c r="F54" s="913">
        <v>0</v>
      </c>
      <c r="G54" s="913">
        <v>4649.8500000000004</v>
      </c>
      <c r="H54" s="913">
        <v>4649.8500000000004</v>
      </c>
    </row>
    <row r="55" spans="1:8" x14ac:dyDescent="0.2">
      <c r="A55" s="892" t="s">
        <v>10025</v>
      </c>
      <c r="B55" s="892" t="s">
        <v>10026</v>
      </c>
      <c r="C55" s="913">
        <v>0</v>
      </c>
      <c r="D55" s="913">
        <v>0</v>
      </c>
      <c r="E55" s="913">
        <v>0</v>
      </c>
      <c r="F55" s="913">
        <v>0</v>
      </c>
      <c r="G55" s="913">
        <v>16443.47</v>
      </c>
      <c r="H55" s="913">
        <v>20000</v>
      </c>
    </row>
    <row r="56" spans="1:8" x14ac:dyDescent="0.2">
      <c r="A56" s="892" t="s">
        <v>10027</v>
      </c>
      <c r="B56" s="892" t="s">
        <v>10028</v>
      </c>
      <c r="C56" s="913">
        <v>0</v>
      </c>
      <c r="D56" s="913">
        <v>0</v>
      </c>
      <c r="E56" s="913">
        <v>0</v>
      </c>
      <c r="F56" s="913">
        <v>0</v>
      </c>
      <c r="G56" s="913">
        <v>25000</v>
      </c>
      <c r="H56" s="913">
        <v>25000</v>
      </c>
    </row>
    <row r="57" spans="1:8" x14ac:dyDescent="0.2">
      <c r="A57" s="892" t="s">
        <v>10029</v>
      </c>
      <c r="B57" s="892" t="s">
        <v>10030</v>
      </c>
      <c r="C57" s="913">
        <v>0</v>
      </c>
      <c r="D57" s="913">
        <v>0</v>
      </c>
      <c r="E57" s="913">
        <v>0</v>
      </c>
      <c r="F57" s="913">
        <v>0</v>
      </c>
      <c r="G57" s="913">
        <v>7431.97</v>
      </c>
      <c r="H57" s="913">
        <v>7431.97</v>
      </c>
    </row>
    <row r="58" spans="1:8" x14ac:dyDescent="0.2">
      <c r="A58" s="892" t="s">
        <v>10031</v>
      </c>
      <c r="B58" s="892" t="s">
        <v>10032</v>
      </c>
      <c r="C58" s="913">
        <v>0</v>
      </c>
      <c r="D58" s="913">
        <v>0</v>
      </c>
      <c r="E58" s="913">
        <v>0</v>
      </c>
      <c r="F58" s="913">
        <v>0</v>
      </c>
      <c r="G58" s="913">
        <v>9808.1200000000008</v>
      </c>
      <c r="H58" s="913">
        <v>9808.1200000000008</v>
      </c>
    </row>
    <row r="59" spans="1:8" x14ac:dyDescent="0.2">
      <c r="A59" s="892" t="s">
        <v>10033</v>
      </c>
      <c r="B59" s="892" t="s">
        <v>10034</v>
      </c>
      <c r="C59" s="913">
        <v>0</v>
      </c>
      <c r="D59" s="913">
        <v>0</v>
      </c>
      <c r="E59" s="913">
        <v>0</v>
      </c>
      <c r="F59" s="913">
        <v>0</v>
      </c>
      <c r="G59" s="913">
        <v>10000</v>
      </c>
      <c r="H59" s="913">
        <v>10000</v>
      </c>
    </row>
    <row r="60" spans="1:8" x14ac:dyDescent="0.2">
      <c r="A60" s="892" t="s">
        <v>10035</v>
      </c>
      <c r="B60" s="892" t="s">
        <v>10036</v>
      </c>
      <c r="C60" s="913">
        <v>0</v>
      </c>
      <c r="D60" s="913">
        <v>0</v>
      </c>
      <c r="E60" s="913">
        <v>0</v>
      </c>
      <c r="F60" s="913">
        <v>0</v>
      </c>
      <c r="G60" s="913">
        <v>10000</v>
      </c>
      <c r="H60" s="913">
        <v>10000</v>
      </c>
    </row>
    <row r="61" spans="1:8" x14ac:dyDescent="0.2">
      <c r="A61" s="892" t="s">
        <v>10037</v>
      </c>
      <c r="B61" s="892" t="s">
        <v>10038</v>
      </c>
      <c r="C61" s="913">
        <v>0</v>
      </c>
      <c r="D61" s="913">
        <v>0</v>
      </c>
      <c r="E61" s="913">
        <v>0</v>
      </c>
      <c r="F61" s="913">
        <v>0</v>
      </c>
      <c r="G61" s="913">
        <v>10000</v>
      </c>
      <c r="H61" s="913">
        <v>10000</v>
      </c>
    </row>
    <row r="62" spans="1:8" x14ac:dyDescent="0.2">
      <c r="A62" s="892" t="s">
        <v>10039</v>
      </c>
      <c r="B62" s="892" t="s">
        <v>10040</v>
      </c>
      <c r="C62" s="913">
        <v>0</v>
      </c>
      <c r="D62" s="913">
        <v>0</v>
      </c>
      <c r="E62" s="913">
        <v>0</v>
      </c>
      <c r="F62" s="913">
        <v>0</v>
      </c>
      <c r="G62" s="913">
        <v>22930.07</v>
      </c>
      <c r="H62" s="913">
        <v>22930.07</v>
      </c>
    </row>
    <row r="63" spans="1:8" x14ac:dyDescent="0.2">
      <c r="A63" s="892" t="s">
        <v>10041</v>
      </c>
      <c r="B63" s="892" t="s">
        <v>10042</v>
      </c>
      <c r="C63" s="913">
        <v>0</v>
      </c>
      <c r="D63" s="913">
        <v>0</v>
      </c>
      <c r="E63" s="913">
        <v>0</v>
      </c>
      <c r="F63" s="913">
        <v>0</v>
      </c>
      <c r="G63" s="913">
        <v>5075.95</v>
      </c>
      <c r="H63" s="913">
        <v>5075.95</v>
      </c>
    </row>
    <row r="64" spans="1:8" x14ac:dyDescent="0.2">
      <c r="A64" s="892" t="s">
        <v>10043</v>
      </c>
      <c r="B64" s="892" t="s">
        <v>10044</v>
      </c>
      <c r="C64" s="913">
        <v>0</v>
      </c>
      <c r="D64" s="913">
        <v>0</v>
      </c>
      <c r="E64" s="913">
        <v>0</v>
      </c>
      <c r="F64" s="913">
        <v>0</v>
      </c>
      <c r="G64" s="913">
        <v>37185.19</v>
      </c>
      <c r="H64" s="913">
        <v>37185.19</v>
      </c>
    </row>
    <row r="65" spans="1:8" x14ac:dyDescent="0.2">
      <c r="A65" s="892" t="s">
        <v>10045</v>
      </c>
      <c r="B65" s="892" t="s">
        <v>10046</v>
      </c>
      <c r="C65" s="913">
        <v>0</v>
      </c>
      <c r="D65" s="913">
        <v>0</v>
      </c>
      <c r="E65" s="913">
        <v>0</v>
      </c>
      <c r="F65" s="913">
        <v>0</v>
      </c>
      <c r="G65" s="913">
        <v>35435.57</v>
      </c>
      <c r="H65" s="913">
        <v>35435.57</v>
      </c>
    </row>
    <row r="66" spans="1:8" x14ac:dyDescent="0.2">
      <c r="A66" s="892" t="s">
        <v>10047</v>
      </c>
      <c r="B66" s="892" t="s">
        <v>10048</v>
      </c>
      <c r="C66" s="913">
        <v>0</v>
      </c>
      <c r="D66" s="913">
        <v>0</v>
      </c>
      <c r="E66" s="913">
        <v>0</v>
      </c>
      <c r="F66" s="913">
        <v>0</v>
      </c>
      <c r="G66" s="913">
        <v>80876.210000000006</v>
      </c>
      <c r="H66" s="913">
        <v>80876.210000000006</v>
      </c>
    </row>
    <row r="67" spans="1:8" x14ac:dyDescent="0.2">
      <c r="A67" s="892" t="s">
        <v>10049</v>
      </c>
      <c r="B67" s="892" t="s">
        <v>10050</v>
      </c>
      <c r="C67" s="913">
        <v>0</v>
      </c>
      <c r="D67" s="913">
        <v>0</v>
      </c>
      <c r="E67" s="913">
        <v>0</v>
      </c>
      <c r="F67" s="913">
        <v>0</v>
      </c>
      <c r="G67" s="913">
        <v>3398.27</v>
      </c>
      <c r="H67" s="913">
        <v>3398.27</v>
      </c>
    </row>
    <row r="68" spans="1:8" x14ac:dyDescent="0.2">
      <c r="A68" s="892" t="s">
        <v>10051</v>
      </c>
      <c r="B68" s="892" t="s">
        <v>10052</v>
      </c>
      <c r="C68" s="913">
        <v>0</v>
      </c>
      <c r="D68" s="913">
        <v>0</v>
      </c>
      <c r="E68" s="913">
        <v>0</v>
      </c>
      <c r="F68" s="913">
        <v>0</v>
      </c>
      <c r="G68" s="913">
        <v>18481.240000000002</v>
      </c>
      <c r="H68" s="913">
        <v>18481.240000000002</v>
      </c>
    </row>
    <row r="69" spans="1:8" x14ac:dyDescent="0.2">
      <c r="A69" s="892" t="s">
        <v>10053</v>
      </c>
      <c r="B69" s="892" t="s">
        <v>10054</v>
      </c>
      <c r="C69" s="913">
        <v>0</v>
      </c>
      <c r="D69" s="913">
        <v>0</v>
      </c>
      <c r="E69" s="913">
        <v>0</v>
      </c>
      <c r="F69" s="913">
        <v>0</v>
      </c>
      <c r="G69" s="913">
        <v>18063.5</v>
      </c>
      <c r="H69" s="913">
        <v>18063.5</v>
      </c>
    </row>
    <row r="70" spans="1:8" x14ac:dyDescent="0.2">
      <c r="A70" s="892" t="s">
        <v>10055</v>
      </c>
      <c r="B70" s="892" t="s">
        <v>10056</v>
      </c>
      <c r="C70" s="913">
        <v>0</v>
      </c>
      <c r="D70" s="913">
        <v>0</v>
      </c>
      <c r="E70" s="913">
        <v>0</v>
      </c>
      <c r="F70" s="913">
        <v>0</v>
      </c>
      <c r="G70" s="913">
        <v>23229.07</v>
      </c>
      <c r="H70" s="913">
        <v>23229.07</v>
      </c>
    </row>
    <row r="71" spans="1:8" x14ac:dyDescent="0.2">
      <c r="A71" s="892" t="s">
        <v>10057</v>
      </c>
      <c r="B71" s="892" t="s">
        <v>10058</v>
      </c>
      <c r="C71" s="913">
        <v>0</v>
      </c>
      <c r="D71" s="913">
        <v>0</v>
      </c>
      <c r="E71" s="913">
        <v>0</v>
      </c>
      <c r="F71" s="913">
        <v>0</v>
      </c>
      <c r="G71" s="913">
        <v>1782.91</v>
      </c>
      <c r="H71" s="913">
        <v>1782.91</v>
      </c>
    </row>
    <row r="72" spans="1:8" x14ac:dyDescent="0.2">
      <c r="A72" s="892" t="s">
        <v>10059</v>
      </c>
      <c r="B72" s="892" t="s">
        <v>10060</v>
      </c>
      <c r="C72" s="913">
        <v>0</v>
      </c>
      <c r="D72" s="913">
        <v>0</v>
      </c>
      <c r="E72" s="913">
        <v>0</v>
      </c>
      <c r="F72" s="913">
        <v>0</v>
      </c>
      <c r="G72" s="913">
        <v>86850.57</v>
      </c>
      <c r="H72" s="913">
        <v>89597.83</v>
      </c>
    </row>
    <row r="73" spans="1:8" x14ac:dyDescent="0.2">
      <c r="A73" s="892" t="s">
        <v>10061</v>
      </c>
      <c r="B73" s="892" t="s">
        <v>10062</v>
      </c>
      <c r="C73" s="913">
        <v>0</v>
      </c>
      <c r="D73" s="913">
        <v>0</v>
      </c>
      <c r="E73" s="913">
        <v>0</v>
      </c>
      <c r="F73" s="913">
        <v>0</v>
      </c>
      <c r="G73" s="913">
        <v>6073.85</v>
      </c>
      <c r="H73" s="913">
        <v>6073.85</v>
      </c>
    </row>
    <row r="74" spans="1:8" x14ac:dyDescent="0.2">
      <c r="A74" s="892" t="s">
        <v>10063</v>
      </c>
      <c r="B74" s="892" t="s">
        <v>10064</v>
      </c>
      <c r="C74" s="913">
        <v>0</v>
      </c>
      <c r="D74" s="913">
        <v>0</v>
      </c>
      <c r="E74" s="913">
        <v>0</v>
      </c>
      <c r="F74" s="913">
        <v>0</v>
      </c>
      <c r="G74" s="913">
        <v>13298.67</v>
      </c>
      <c r="H74" s="913">
        <v>13298.67</v>
      </c>
    </row>
    <row r="75" spans="1:8" x14ac:dyDescent="0.2">
      <c r="A75" s="892" t="s">
        <v>10065</v>
      </c>
      <c r="B75" s="892" t="s">
        <v>10066</v>
      </c>
      <c r="C75" s="913">
        <v>0</v>
      </c>
      <c r="D75" s="913">
        <v>0</v>
      </c>
      <c r="E75" s="913">
        <v>0</v>
      </c>
      <c r="F75" s="913">
        <v>0</v>
      </c>
      <c r="G75" s="913">
        <v>9698.26</v>
      </c>
      <c r="H75" s="913">
        <v>9698.26</v>
      </c>
    </row>
    <row r="76" spans="1:8" x14ac:dyDescent="0.2">
      <c r="A76" s="892" t="s">
        <v>10067</v>
      </c>
      <c r="B76" s="892" t="s">
        <v>10068</v>
      </c>
      <c r="C76" s="913">
        <v>0</v>
      </c>
      <c r="D76" s="913">
        <v>0</v>
      </c>
      <c r="E76" s="913">
        <v>0</v>
      </c>
      <c r="F76" s="913">
        <v>0</v>
      </c>
      <c r="G76" s="913">
        <v>23882.86</v>
      </c>
      <c r="H76" s="913">
        <v>23882.86</v>
      </c>
    </row>
    <row r="77" spans="1:8" x14ac:dyDescent="0.2">
      <c r="A77" s="892" t="s">
        <v>10069</v>
      </c>
      <c r="B77" s="892" t="s">
        <v>10070</v>
      </c>
      <c r="C77" s="913">
        <v>0</v>
      </c>
      <c r="D77" s="913">
        <v>0</v>
      </c>
      <c r="E77" s="913">
        <v>0</v>
      </c>
      <c r="F77" s="913">
        <v>0</v>
      </c>
      <c r="G77" s="913">
        <v>21893.13</v>
      </c>
      <c r="H77" s="913">
        <v>21893.13</v>
      </c>
    </row>
    <row r="78" spans="1:8" x14ac:dyDescent="0.2">
      <c r="A78" s="892" t="s">
        <v>10071</v>
      </c>
      <c r="B78" s="892" t="s">
        <v>10072</v>
      </c>
      <c r="C78" s="913">
        <v>0</v>
      </c>
      <c r="D78" s="913">
        <v>0</v>
      </c>
      <c r="E78" s="913">
        <v>0</v>
      </c>
      <c r="F78" s="913">
        <v>0</v>
      </c>
      <c r="G78" s="913">
        <v>13042.16</v>
      </c>
      <c r="H78" s="913">
        <v>13042.16</v>
      </c>
    </row>
    <row r="79" spans="1:8" x14ac:dyDescent="0.2">
      <c r="A79" s="892" t="s">
        <v>10073</v>
      </c>
      <c r="B79" s="892" t="s">
        <v>10074</v>
      </c>
      <c r="C79" s="913">
        <v>0</v>
      </c>
      <c r="D79" s="913">
        <v>0</v>
      </c>
      <c r="E79" s="913">
        <v>0</v>
      </c>
      <c r="F79" s="913">
        <v>0</v>
      </c>
      <c r="G79" s="913">
        <v>1361.59</v>
      </c>
      <c r="H79" s="913">
        <v>1361.59</v>
      </c>
    </row>
    <row r="80" spans="1:8" x14ac:dyDescent="0.2">
      <c r="A80" s="892" t="s">
        <v>10075</v>
      </c>
      <c r="B80" s="892" t="s">
        <v>10076</v>
      </c>
      <c r="C80" s="913">
        <v>0</v>
      </c>
      <c r="D80" s="913">
        <v>0</v>
      </c>
      <c r="E80" s="913">
        <v>0</v>
      </c>
      <c r="F80" s="913">
        <v>0</v>
      </c>
      <c r="G80" s="913">
        <v>4831.05</v>
      </c>
      <c r="H80" s="913">
        <v>4831.05</v>
      </c>
    </row>
    <row r="81" spans="1:8" x14ac:dyDescent="0.2">
      <c r="A81" s="892" t="s">
        <v>10077</v>
      </c>
      <c r="B81" s="892" t="s">
        <v>10078</v>
      </c>
      <c r="C81" s="913">
        <v>0</v>
      </c>
      <c r="D81" s="913">
        <v>0</v>
      </c>
      <c r="E81" s="913">
        <v>0</v>
      </c>
      <c r="F81" s="913">
        <v>0</v>
      </c>
      <c r="G81" s="913">
        <v>7743.73</v>
      </c>
      <c r="H81" s="913">
        <v>7743.73</v>
      </c>
    </row>
    <row r="82" spans="1:8" x14ac:dyDescent="0.2">
      <c r="A82" s="892" t="s">
        <v>10079</v>
      </c>
      <c r="B82" s="892" t="s">
        <v>10080</v>
      </c>
      <c r="C82" s="913">
        <v>0</v>
      </c>
      <c r="D82" s="913">
        <v>0</v>
      </c>
      <c r="E82" s="913">
        <v>0</v>
      </c>
      <c r="F82" s="913">
        <v>0</v>
      </c>
      <c r="G82" s="913">
        <v>16543.23</v>
      </c>
      <c r="H82" s="913">
        <v>16543.23</v>
      </c>
    </row>
    <row r="83" spans="1:8" x14ac:dyDescent="0.2">
      <c r="A83" s="892" t="s">
        <v>10081</v>
      </c>
      <c r="B83" s="892" t="s">
        <v>10082</v>
      </c>
      <c r="C83" s="913">
        <v>0</v>
      </c>
      <c r="D83" s="913">
        <v>0</v>
      </c>
      <c r="E83" s="913">
        <v>0</v>
      </c>
      <c r="F83" s="913">
        <v>0</v>
      </c>
      <c r="G83" s="913">
        <v>18248.93</v>
      </c>
      <c r="H83" s="913">
        <v>18248.93</v>
      </c>
    </row>
    <row r="84" spans="1:8" x14ac:dyDescent="0.2">
      <c r="A84" s="892" t="s">
        <v>10083</v>
      </c>
      <c r="B84" s="892" t="s">
        <v>10084</v>
      </c>
      <c r="C84" s="913">
        <v>0</v>
      </c>
      <c r="D84" s="913">
        <v>0</v>
      </c>
      <c r="E84" s="913">
        <v>0</v>
      </c>
      <c r="F84" s="913">
        <v>0</v>
      </c>
      <c r="G84" s="913">
        <v>1805.97</v>
      </c>
      <c r="H84" s="913">
        <v>1805.97</v>
      </c>
    </row>
    <row r="85" spans="1:8" x14ac:dyDescent="0.2">
      <c r="A85" s="892" t="s">
        <v>10085</v>
      </c>
      <c r="B85" s="892" t="s">
        <v>10086</v>
      </c>
      <c r="C85" s="913">
        <v>0</v>
      </c>
      <c r="D85" s="913">
        <v>0</v>
      </c>
      <c r="E85" s="913">
        <v>0</v>
      </c>
      <c r="F85" s="913">
        <v>0</v>
      </c>
      <c r="G85" s="913">
        <v>7603.64</v>
      </c>
      <c r="H85" s="913">
        <v>7603.64</v>
      </c>
    </row>
    <row r="86" spans="1:8" x14ac:dyDescent="0.2">
      <c r="A86" s="892" t="s">
        <v>10087</v>
      </c>
      <c r="B86" s="892" t="s">
        <v>10088</v>
      </c>
      <c r="C86" s="913">
        <v>0</v>
      </c>
      <c r="D86" s="913">
        <v>0</v>
      </c>
      <c r="E86" s="913">
        <v>0</v>
      </c>
      <c r="F86" s="913">
        <v>0</v>
      </c>
      <c r="G86" s="913">
        <v>6108.16</v>
      </c>
      <c r="H86" s="913">
        <v>6108.16</v>
      </c>
    </row>
    <row r="87" spans="1:8" x14ac:dyDescent="0.2">
      <c r="A87" s="892" t="s">
        <v>10089</v>
      </c>
      <c r="B87" s="892" t="s">
        <v>10090</v>
      </c>
      <c r="C87" s="913">
        <v>0</v>
      </c>
      <c r="D87" s="913">
        <v>0</v>
      </c>
      <c r="E87" s="913">
        <v>0</v>
      </c>
      <c r="F87" s="913">
        <v>0</v>
      </c>
      <c r="G87" s="913">
        <v>7137.48</v>
      </c>
      <c r="H87" s="913">
        <v>7137.48</v>
      </c>
    </row>
    <row r="88" spans="1:8" x14ac:dyDescent="0.2">
      <c r="A88" s="892" t="s">
        <v>10091</v>
      </c>
      <c r="B88" s="892" t="s">
        <v>10092</v>
      </c>
      <c r="C88" s="913">
        <v>0</v>
      </c>
      <c r="D88" s="913">
        <v>0</v>
      </c>
      <c r="E88" s="913">
        <v>0</v>
      </c>
      <c r="F88" s="913">
        <v>0</v>
      </c>
      <c r="G88" s="913">
        <v>0</v>
      </c>
      <c r="H88" s="913">
        <v>4268.29</v>
      </c>
    </row>
    <row r="89" spans="1:8" x14ac:dyDescent="0.2">
      <c r="A89" s="892" t="s">
        <v>10093</v>
      </c>
      <c r="B89" s="892" t="s">
        <v>10094</v>
      </c>
      <c r="C89" s="913">
        <v>0</v>
      </c>
      <c r="D89" s="913">
        <v>0</v>
      </c>
      <c r="E89" s="913">
        <v>0</v>
      </c>
      <c r="F89" s="913">
        <v>0</v>
      </c>
      <c r="G89" s="913">
        <v>23594.34</v>
      </c>
      <c r="H89" s="913">
        <v>23594.34</v>
      </c>
    </row>
    <row r="90" spans="1:8" x14ac:dyDescent="0.2">
      <c r="A90" s="892" t="s">
        <v>10095</v>
      </c>
      <c r="B90" s="892" t="s">
        <v>10096</v>
      </c>
      <c r="C90" s="913">
        <v>0</v>
      </c>
      <c r="D90" s="913">
        <v>0</v>
      </c>
      <c r="E90" s="913">
        <v>0</v>
      </c>
      <c r="F90" s="913">
        <v>0</v>
      </c>
      <c r="G90" s="913">
        <v>20676.55</v>
      </c>
      <c r="H90" s="913">
        <v>20676.55</v>
      </c>
    </row>
    <row r="91" spans="1:8" x14ac:dyDescent="0.2">
      <c r="A91" s="892" t="s">
        <v>10097</v>
      </c>
      <c r="B91" s="892" t="s">
        <v>10098</v>
      </c>
      <c r="C91" s="913">
        <v>0</v>
      </c>
      <c r="D91" s="913">
        <v>0</v>
      </c>
      <c r="E91" s="913">
        <v>0</v>
      </c>
      <c r="F91" s="913">
        <v>0</v>
      </c>
      <c r="G91" s="913">
        <v>9880.4</v>
      </c>
      <c r="H91" s="913">
        <v>9880.4</v>
      </c>
    </row>
    <row r="92" spans="1:8" x14ac:dyDescent="0.2">
      <c r="A92" s="892" t="s">
        <v>10099</v>
      </c>
      <c r="B92" s="892" t="s">
        <v>10100</v>
      </c>
      <c r="C92" s="913">
        <v>0</v>
      </c>
      <c r="D92" s="913">
        <v>0</v>
      </c>
      <c r="E92" s="913">
        <v>0</v>
      </c>
      <c r="F92" s="913">
        <v>0</v>
      </c>
      <c r="G92" s="913">
        <v>30596.99</v>
      </c>
      <c r="H92" s="913">
        <v>30596.99</v>
      </c>
    </row>
    <row r="93" spans="1:8" x14ac:dyDescent="0.2">
      <c r="A93" s="892" t="s">
        <v>10101</v>
      </c>
      <c r="B93" s="892" t="s">
        <v>10102</v>
      </c>
      <c r="C93" s="913">
        <v>0</v>
      </c>
      <c r="D93" s="913">
        <v>0</v>
      </c>
      <c r="E93" s="913">
        <v>0</v>
      </c>
      <c r="F93" s="913">
        <v>0</v>
      </c>
      <c r="G93" s="913">
        <v>15469.48</v>
      </c>
      <c r="H93" s="913">
        <v>15469.48</v>
      </c>
    </row>
    <row r="94" spans="1:8" x14ac:dyDescent="0.2">
      <c r="A94" s="892" t="s">
        <v>10103</v>
      </c>
      <c r="B94" s="892" t="s">
        <v>10104</v>
      </c>
      <c r="C94" s="913">
        <v>0</v>
      </c>
      <c r="D94" s="913">
        <v>0</v>
      </c>
      <c r="E94" s="913">
        <v>0</v>
      </c>
      <c r="F94" s="913">
        <v>0</v>
      </c>
      <c r="G94" s="913">
        <v>43174.1</v>
      </c>
      <c r="H94" s="913">
        <v>43174.1</v>
      </c>
    </row>
    <row r="95" spans="1:8" x14ac:dyDescent="0.2">
      <c r="A95" s="892" t="s">
        <v>10105</v>
      </c>
      <c r="B95" s="892" t="s">
        <v>10106</v>
      </c>
      <c r="C95" s="913">
        <v>0</v>
      </c>
      <c r="D95" s="913">
        <v>0</v>
      </c>
      <c r="E95" s="913">
        <v>0</v>
      </c>
      <c r="F95" s="913">
        <v>0</v>
      </c>
      <c r="G95" s="913">
        <v>10198.01</v>
      </c>
      <c r="H95" s="913">
        <v>10198.01</v>
      </c>
    </row>
    <row r="96" spans="1:8" x14ac:dyDescent="0.2">
      <c r="A96" s="892" t="s">
        <v>10107</v>
      </c>
      <c r="B96" s="892" t="s">
        <v>10108</v>
      </c>
      <c r="C96" s="913">
        <v>0</v>
      </c>
      <c r="D96" s="913">
        <v>0</v>
      </c>
      <c r="E96" s="913">
        <v>0</v>
      </c>
      <c r="F96" s="913">
        <v>0</v>
      </c>
      <c r="G96" s="913">
        <v>32095.200000000001</v>
      </c>
      <c r="H96" s="913">
        <v>32095.200000000001</v>
      </c>
    </row>
    <row r="97" spans="1:8" x14ac:dyDescent="0.2">
      <c r="A97" s="892" t="s">
        <v>10109</v>
      </c>
      <c r="B97" s="892" t="s">
        <v>10110</v>
      </c>
      <c r="C97" s="913">
        <v>0</v>
      </c>
      <c r="D97" s="913">
        <v>0</v>
      </c>
      <c r="E97" s="913">
        <v>0</v>
      </c>
      <c r="F97" s="913">
        <v>0</v>
      </c>
      <c r="G97" s="913">
        <v>49545.43</v>
      </c>
      <c r="H97" s="913">
        <v>49545.43</v>
      </c>
    </row>
    <row r="98" spans="1:8" x14ac:dyDescent="0.2">
      <c r="A98" s="892" t="s">
        <v>10111</v>
      </c>
      <c r="B98" s="892" t="s">
        <v>10112</v>
      </c>
      <c r="C98" s="913">
        <v>0</v>
      </c>
      <c r="D98" s="913">
        <v>0</v>
      </c>
      <c r="E98" s="913">
        <v>0</v>
      </c>
      <c r="F98" s="913">
        <v>0</v>
      </c>
      <c r="G98" s="913">
        <v>8863.11</v>
      </c>
      <c r="H98" s="913">
        <v>12897.65</v>
      </c>
    </row>
    <row r="99" spans="1:8" x14ac:dyDescent="0.2">
      <c r="A99" s="892" t="s">
        <v>10113</v>
      </c>
      <c r="B99" s="892" t="s">
        <v>10114</v>
      </c>
      <c r="C99" s="913">
        <v>0</v>
      </c>
      <c r="D99" s="913">
        <v>0</v>
      </c>
      <c r="E99" s="913">
        <v>0</v>
      </c>
      <c r="F99" s="913">
        <v>0</v>
      </c>
      <c r="G99" s="913">
        <v>19349.310000000001</v>
      </c>
      <c r="H99" s="913">
        <v>19349.310000000001</v>
      </c>
    </row>
    <row r="100" spans="1:8" x14ac:dyDescent="0.2">
      <c r="A100" s="892" t="s">
        <v>10115</v>
      </c>
      <c r="B100" s="892" t="s">
        <v>10116</v>
      </c>
      <c r="C100" s="913">
        <v>0</v>
      </c>
      <c r="D100" s="913">
        <v>0</v>
      </c>
      <c r="E100" s="913">
        <v>0</v>
      </c>
      <c r="F100" s="913">
        <v>0</v>
      </c>
      <c r="G100" s="913">
        <v>11369.24</v>
      </c>
      <c r="H100" s="913">
        <v>11369.24</v>
      </c>
    </row>
    <row r="101" spans="1:8" x14ac:dyDescent="0.2">
      <c r="A101" s="892" t="s">
        <v>10117</v>
      </c>
      <c r="B101" s="892" t="s">
        <v>10118</v>
      </c>
      <c r="C101" s="913">
        <v>0</v>
      </c>
      <c r="D101" s="913">
        <v>0</v>
      </c>
      <c r="E101" s="913">
        <v>0</v>
      </c>
      <c r="F101" s="913">
        <v>0</v>
      </c>
      <c r="G101" s="913">
        <v>13542.35</v>
      </c>
      <c r="H101" s="913">
        <v>13542.35</v>
      </c>
    </row>
    <row r="102" spans="1:8" x14ac:dyDescent="0.2">
      <c r="A102" s="892" t="s">
        <v>10119</v>
      </c>
      <c r="B102" s="892" t="s">
        <v>10120</v>
      </c>
      <c r="C102" s="913">
        <v>0</v>
      </c>
      <c r="D102" s="913">
        <v>0</v>
      </c>
      <c r="E102" s="913">
        <v>0</v>
      </c>
      <c r="F102" s="913">
        <v>0</v>
      </c>
      <c r="G102" s="913">
        <v>25764.3</v>
      </c>
      <c r="H102" s="913">
        <v>25764.3</v>
      </c>
    </row>
    <row r="103" spans="1:8" x14ac:dyDescent="0.2">
      <c r="A103" s="892" t="s">
        <v>10121</v>
      </c>
      <c r="B103" s="892" t="s">
        <v>10122</v>
      </c>
      <c r="C103" s="913">
        <v>0</v>
      </c>
      <c r="D103" s="913">
        <v>0</v>
      </c>
      <c r="E103" s="913">
        <v>0</v>
      </c>
      <c r="F103" s="913">
        <v>0</v>
      </c>
      <c r="G103" s="913">
        <v>8815.0400000000009</v>
      </c>
      <c r="H103" s="913">
        <v>8815.0400000000009</v>
      </c>
    </row>
    <row r="104" spans="1:8" x14ac:dyDescent="0.2">
      <c r="A104" s="892" t="s">
        <v>10123</v>
      </c>
      <c r="B104" s="892" t="s">
        <v>10124</v>
      </c>
      <c r="C104" s="913">
        <v>0</v>
      </c>
      <c r="D104" s="913">
        <v>0</v>
      </c>
      <c r="E104" s="913">
        <v>0</v>
      </c>
      <c r="F104" s="913">
        <v>0</v>
      </c>
      <c r="G104" s="913">
        <v>35361.39</v>
      </c>
      <c r="H104" s="913">
        <v>35361.39</v>
      </c>
    </row>
    <row r="105" spans="1:8" x14ac:dyDescent="0.2">
      <c r="A105" s="892" t="s">
        <v>10125</v>
      </c>
      <c r="B105" s="892" t="s">
        <v>10126</v>
      </c>
      <c r="C105" s="913">
        <v>0</v>
      </c>
      <c r="D105" s="913">
        <v>0</v>
      </c>
      <c r="E105" s="913">
        <v>0</v>
      </c>
      <c r="F105" s="913">
        <v>0</v>
      </c>
      <c r="G105" s="913">
        <v>31050.97</v>
      </c>
      <c r="H105" s="913">
        <v>31050.97</v>
      </c>
    </row>
    <row r="106" spans="1:8" x14ac:dyDescent="0.2">
      <c r="A106" s="892" t="s">
        <v>10127</v>
      </c>
      <c r="B106" s="892" t="s">
        <v>10128</v>
      </c>
      <c r="C106" s="913">
        <v>0</v>
      </c>
      <c r="D106" s="913">
        <v>0</v>
      </c>
      <c r="E106" s="913">
        <v>0</v>
      </c>
      <c r="F106" s="913">
        <v>0</v>
      </c>
      <c r="G106" s="913">
        <v>41668.86</v>
      </c>
      <c r="H106" s="913">
        <v>41668.86</v>
      </c>
    </row>
    <row r="107" spans="1:8" x14ac:dyDescent="0.2">
      <c r="A107" s="892" t="s">
        <v>10129</v>
      </c>
      <c r="B107" s="892" t="s">
        <v>10130</v>
      </c>
      <c r="C107" s="913">
        <v>0</v>
      </c>
      <c r="D107" s="913">
        <v>0</v>
      </c>
      <c r="E107" s="913">
        <v>0</v>
      </c>
      <c r="F107" s="913">
        <v>0</v>
      </c>
      <c r="G107" s="913">
        <v>10308.76</v>
      </c>
      <c r="H107" s="913">
        <v>10308.76</v>
      </c>
    </row>
    <row r="108" spans="1:8" x14ac:dyDescent="0.2">
      <c r="A108" s="892" t="s">
        <v>10131</v>
      </c>
      <c r="B108" s="892" t="s">
        <v>10132</v>
      </c>
      <c r="C108" s="913">
        <v>0</v>
      </c>
      <c r="D108" s="913">
        <v>0</v>
      </c>
      <c r="E108" s="913">
        <v>0</v>
      </c>
      <c r="F108" s="913">
        <v>0</v>
      </c>
      <c r="G108" s="913">
        <v>23057.72</v>
      </c>
      <c r="H108" s="913">
        <v>23057.72</v>
      </c>
    </row>
    <row r="109" spans="1:8" x14ac:dyDescent="0.2">
      <c r="A109" s="892" t="s">
        <v>10133</v>
      </c>
      <c r="B109" s="892" t="s">
        <v>10134</v>
      </c>
      <c r="C109" s="913">
        <v>0</v>
      </c>
      <c r="D109" s="913">
        <v>0</v>
      </c>
      <c r="E109" s="913">
        <v>0</v>
      </c>
      <c r="F109" s="913">
        <v>0</v>
      </c>
      <c r="G109" s="913">
        <v>1804.54</v>
      </c>
      <c r="H109" s="913">
        <v>1804.54</v>
      </c>
    </row>
    <row r="110" spans="1:8" x14ac:dyDescent="0.2">
      <c r="A110" s="892" t="s">
        <v>10135</v>
      </c>
      <c r="B110" s="892" t="s">
        <v>10136</v>
      </c>
      <c r="C110" s="913">
        <v>0</v>
      </c>
      <c r="D110" s="913">
        <v>0</v>
      </c>
      <c r="E110" s="913">
        <v>0</v>
      </c>
      <c r="F110" s="913">
        <v>0</v>
      </c>
      <c r="G110" s="913">
        <v>27759.21</v>
      </c>
      <c r="H110" s="913">
        <v>27759.21</v>
      </c>
    </row>
    <row r="111" spans="1:8" x14ac:dyDescent="0.2">
      <c r="A111" s="892" t="s">
        <v>10137</v>
      </c>
      <c r="B111" s="892" t="s">
        <v>10138</v>
      </c>
      <c r="C111" s="913">
        <v>0</v>
      </c>
      <c r="D111" s="913">
        <v>0</v>
      </c>
      <c r="E111" s="913">
        <v>0</v>
      </c>
      <c r="F111" s="913">
        <v>0</v>
      </c>
      <c r="G111" s="913">
        <v>42939.02</v>
      </c>
      <c r="H111" s="913">
        <v>42939.02</v>
      </c>
    </row>
    <row r="112" spans="1:8" x14ac:dyDescent="0.2">
      <c r="A112" s="892" t="s">
        <v>10139</v>
      </c>
      <c r="B112" s="892" t="s">
        <v>10140</v>
      </c>
      <c r="C112" s="913">
        <v>0</v>
      </c>
      <c r="D112" s="913">
        <v>0</v>
      </c>
      <c r="E112" s="913">
        <v>0</v>
      </c>
      <c r="F112" s="913">
        <v>0</v>
      </c>
      <c r="G112" s="913">
        <v>12147.73</v>
      </c>
      <c r="H112" s="913">
        <v>12147.73</v>
      </c>
    </row>
    <row r="113" spans="1:8" x14ac:dyDescent="0.2">
      <c r="A113" s="892" t="s">
        <v>10141</v>
      </c>
      <c r="B113" s="892" t="s">
        <v>10142</v>
      </c>
      <c r="C113" s="913">
        <v>0</v>
      </c>
      <c r="D113" s="913">
        <v>0</v>
      </c>
      <c r="E113" s="913">
        <v>0</v>
      </c>
      <c r="F113" s="913">
        <v>0</v>
      </c>
      <c r="G113" s="913">
        <v>37928.79</v>
      </c>
      <c r="H113" s="913">
        <v>37928.79</v>
      </c>
    </row>
    <row r="114" spans="1:8" x14ac:dyDescent="0.2">
      <c r="A114" s="892" t="s">
        <v>10143</v>
      </c>
      <c r="B114" s="892" t="s">
        <v>10144</v>
      </c>
      <c r="C114" s="913">
        <v>0</v>
      </c>
      <c r="D114" s="913">
        <v>0</v>
      </c>
      <c r="E114" s="913">
        <v>0</v>
      </c>
      <c r="F114" s="913">
        <v>0</v>
      </c>
      <c r="G114" s="913">
        <v>15820.39</v>
      </c>
      <c r="H114" s="913">
        <v>15820.39</v>
      </c>
    </row>
    <row r="115" spans="1:8" x14ac:dyDescent="0.2">
      <c r="A115" s="892" t="s">
        <v>10145</v>
      </c>
      <c r="B115" s="892" t="s">
        <v>10146</v>
      </c>
      <c r="C115" s="913">
        <v>0</v>
      </c>
      <c r="D115" s="913">
        <v>0</v>
      </c>
      <c r="E115" s="913">
        <v>0</v>
      </c>
      <c r="F115" s="913">
        <v>0</v>
      </c>
      <c r="G115" s="913">
        <v>13275.84</v>
      </c>
      <c r="H115" s="913">
        <v>13275.84</v>
      </c>
    </row>
    <row r="116" spans="1:8" x14ac:dyDescent="0.2">
      <c r="A116" s="892" t="s">
        <v>10147</v>
      </c>
      <c r="B116" s="892" t="s">
        <v>10148</v>
      </c>
      <c r="C116" s="913">
        <v>0</v>
      </c>
      <c r="D116" s="913">
        <v>0</v>
      </c>
      <c r="E116" s="913">
        <v>0</v>
      </c>
      <c r="F116" s="913">
        <v>0</v>
      </c>
      <c r="G116" s="913">
        <v>18727.46</v>
      </c>
      <c r="H116" s="913">
        <v>18727.46</v>
      </c>
    </row>
    <row r="117" spans="1:8" x14ac:dyDescent="0.2">
      <c r="A117" s="892" t="s">
        <v>10149</v>
      </c>
      <c r="B117" s="892" t="s">
        <v>10150</v>
      </c>
      <c r="C117" s="913">
        <v>0</v>
      </c>
      <c r="D117" s="913">
        <v>0</v>
      </c>
      <c r="E117" s="913">
        <v>0</v>
      </c>
      <c r="F117" s="913">
        <v>0</v>
      </c>
      <c r="G117" s="913">
        <v>14002.58</v>
      </c>
      <c r="H117" s="913">
        <v>15258.98</v>
      </c>
    </row>
    <row r="118" spans="1:8" x14ac:dyDescent="0.2">
      <c r="A118" s="892" t="s">
        <v>10151</v>
      </c>
      <c r="B118" s="892" t="s">
        <v>10152</v>
      </c>
      <c r="C118" s="913">
        <v>0</v>
      </c>
      <c r="D118" s="913">
        <v>0</v>
      </c>
      <c r="E118" s="913">
        <v>0</v>
      </c>
      <c r="F118" s="913">
        <v>0</v>
      </c>
      <c r="G118" s="913">
        <v>14371.2</v>
      </c>
      <c r="H118" s="913">
        <v>14371.2</v>
      </c>
    </row>
    <row r="119" spans="1:8" x14ac:dyDescent="0.2">
      <c r="A119" s="892" t="s">
        <v>10153</v>
      </c>
      <c r="B119" s="892" t="s">
        <v>10154</v>
      </c>
      <c r="C119" s="913">
        <v>0</v>
      </c>
      <c r="D119" s="913">
        <v>0</v>
      </c>
      <c r="E119" s="913">
        <v>0</v>
      </c>
      <c r="F119" s="913">
        <v>0</v>
      </c>
      <c r="G119" s="913">
        <v>8805.3799999999992</v>
      </c>
      <c r="H119" s="913">
        <v>10870.03</v>
      </c>
    </row>
    <row r="120" spans="1:8" x14ac:dyDescent="0.2">
      <c r="A120" s="892" t="s">
        <v>10155</v>
      </c>
      <c r="B120" s="892" t="s">
        <v>10156</v>
      </c>
      <c r="C120" s="913">
        <v>0</v>
      </c>
      <c r="D120" s="913">
        <v>0</v>
      </c>
      <c r="E120" s="913">
        <v>0</v>
      </c>
      <c r="F120" s="913">
        <v>0</v>
      </c>
      <c r="G120" s="913">
        <v>18475.740000000002</v>
      </c>
      <c r="H120" s="913">
        <v>18475.740000000002</v>
      </c>
    </row>
    <row r="121" spans="1:8" x14ac:dyDescent="0.2">
      <c r="A121" s="892" t="s">
        <v>10157</v>
      </c>
      <c r="B121" s="892" t="s">
        <v>10158</v>
      </c>
      <c r="C121" s="913">
        <v>0</v>
      </c>
      <c r="D121" s="913">
        <v>0</v>
      </c>
      <c r="E121" s="913">
        <v>0</v>
      </c>
      <c r="F121" s="913">
        <v>0</v>
      </c>
      <c r="G121" s="913">
        <v>911.49</v>
      </c>
      <c r="H121" s="913">
        <v>911.49</v>
      </c>
    </row>
    <row r="122" spans="1:8" x14ac:dyDescent="0.2">
      <c r="A122" s="892" t="s">
        <v>10159</v>
      </c>
      <c r="B122" s="892" t="s">
        <v>10160</v>
      </c>
      <c r="C122" s="913">
        <v>0</v>
      </c>
      <c r="D122" s="913">
        <v>0</v>
      </c>
      <c r="E122" s="913">
        <v>0</v>
      </c>
      <c r="F122" s="913">
        <v>0</v>
      </c>
      <c r="G122" s="913">
        <v>74492.06</v>
      </c>
      <c r="H122" s="913">
        <v>74492.06</v>
      </c>
    </row>
    <row r="123" spans="1:8" x14ac:dyDescent="0.2">
      <c r="A123" s="892" t="s">
        <v>10161</v>
      </c>
      <c r="B123" s="892" t="s">
        <v>10162</v>
      </c>
      <c r="C123" s="913">
        <v>0</v>
      </c>
      <c r="D123" s="913">
        <v>0</v>
      </c>
      <c r="E123" s="913">
        <v>0</v>
      </c>
      <c r="F123" s="913">
        <v>0</v>
      </c>
      <c r="G123" s="913">
        <v>959.56</v>
      </c>
      <c r="H123" s="913">
        <v>959.56</v>
      </c>
    </row>
    <row r="124" spans="1:8" x14ac:dyDescent="0.2">
      <c r="A124" s="892" t="s">
        <v>10163</v>
      </c>
      <c r="B124" s="892" t="s">
        <v>10164</v>
      </c>
      <c r="C124" s="913">
        <v>0</v>
      </c>
      <c r="D124" s="913">
        <v>0</v>
      </c>
      <c r="E124" s="913">
        <v>0</v>
      </c>
      <c r="F124" s="913">
        <v>0</v>
      </c>
      <c r="G124" s="913">
        <v>28898.26</v>
      </c>
      <c r="H124" s="913">
        <v>28898.26</v>
      </c>
    </row>
    <row r="125" spans="1:8" x14ac:dyDescent="0.2">
      <c r="A125" s="892" t="s">
        <v>10165</v>
      </c>
      <c r="B125" s="892" t="s">
        <v>10166</v>
      </c>
      <c r="C125" s="913">
        <v>0</v>
      </c>
      <c r="D125" s="913">
        <v>0</v>
      </c>
      <c r="E125" s="913">
        <v>0</v>
      </c>
      <c r="F125" s="913">
        <v>0</v>
      </c>
      <c r="G125" s="913">
        <v>11170.12</v>
      </c>
      <c r="H125" s="913">
        <v>11170.12</v>
      </c>
    </row>
    <row r="126" spans="1:8" x14ac:dyDescent="0.2">
      <c r="A126" s="892" t="s">
        <v>10167</v>
      </c>
      <c r="B126" s="892" t="s">
        <v>10168</v>
      </c>
      <c r="C126" s="913">
        <v>0</v>
      </c>
      <c r="D126" s="913">
        <v>0</v>
      </c>
      <c r="E126" s="913">
        <v>0</v>
      </c>
      <c r="F126" s="913">
        <v>0</v>
      </c>
      <c r="G126" s="913">
        <v>0</v>
      </c>
      <c r="H126" s="913">
        <v>16305.63</v>
      </c>
    </row>
    <row r="127" spans="1:8" x14ac:dyDescent="0.2">
      <c r="A127" s="892" t="s">
        <v>10169</v>
      </c>
      <c r="B127" s="892" t="s">
        <v>10170</v>
      </c>
      <c r="C127" s="913">
        <v>0</v>
      </c>
      <c r="D127" s="913">
        <v>0</v>
      </c>
      <c r="E127" s="913">
        <v>0</v>
      </c>
      <c r="F127" s="913">
        <v>0</v>
      </c>
      <c r="G127" s="913">
        <v>50545.56</v>
      </c>
      <c r="H127" s="913">
        <v>50545.56</v>
      </c>
    </row>
    <row r="128" spans="1:8" x14ac:dyDescent="0.2">
      <c r="A128" s="892" t="s">
        <v>10171</v>
      </c>
      <c r="B128" s="892" t="s">
        <v>10172</v>
      </c>
      <c r="C128" s="913">
        <v>0</v>
      </c>
      <c r="D128" s="913">
        <v>0</v>
      </c>
      <c r="E128" s="913">
        <v>0</v>
      </c>
      <c r="F128" s="913">
        <v>0</v>
      </c>
      <c r="G128" s="913">
        <v>8856.18</v>
      </c>
      <c r="H128" s="913">
        <v>8856.18</v>
      </c>
    </row>
    <row r="129" spans="1:8" x14ac:dyDescent="0.2">
      <c r="A129" s="892" t="s">
        <v>10173</v>
      </c>
      <c r="B129" s="892" t="s">
        <v>10174</v>
      </c>
      <c r="C129" s="913">
        <v>0</v>
      </c>
      <c r="D129" s="913">
        <v>0</v>
      </c>
      <c r="E129" s="913">
        <v>0</v>
      </c>
      <c r="F129" s="913">
        <v>0</v>
      </c>
      <c r="G129" s="913">
        <v>3707.04</v>
      </c>
      <c r="H129" s="913">
        <v>10596.31</v>
      </c>
    </row>
    <row r="130" spans="1:8" x14ac:dyDescent="0.2">
      <c r="A130" s="892" t="s">
        <v>10175</v>
      </c>
      <c r="B130" s="892" t="s">
        <v>10176</v>
      </c>
      <c r="C130" s="913">
        <v>0</v>
      </c>
      <c r="D130" s="913">
        <v>0</v>
      </c>
      <c r="E130" s="913">
        <v>0</v>
      </c>
      <c r="F130" s="913">
        <v>0</v>
      </c>
      <c r="G130" s="913">
        <v>22549.4</v>
      </c>
      <c r="H130" s="913">
        <v>22549.4</v>
      </c>
    </row>
    <row r="131" spans="1:8" x14ac:dyDescent="0.2">
      <c r="A131" s="892" t="s">
        <v>10177</v>
      </c>
      <c r="B131" s="892" t="s">
        <v>10178</v>
      </c>
      <c r="C131" s="913">
        <v>0</v>
      </c>
      <c r="D131" s="913">
        <v>0</v>
      </c>
      <c r="E131" s="913">
        <v>0</v>
      </c>
      <c r="F131" s="913">
        <v>0</v>
      </c>
      <c r="G131" s="913">
        <v>25782.77</v>
      </c>
      <c r="H131" s="913">
        <v>25782.77</v>
      </c>
    </row>
    <row r="132" spans="1:8" x14ac:dyDescent="0.2">
      <c r="A132" s="892" t="s">
        <v>10179</v>
      </c>
      <c r="B132" s="892" t="s">
        <v>10180</v>
      </c>
      <c r="C132" s="913">
        <v>0</v>
      </c>
      <c r="D132" s="913">
        <v>0</v>
      </c>
      <c r="E132" s="913">
        <v>0</v>
      </c>
      <c r="F132" s="913">
        <v>0</v>
      </c>
      <c r="G132" s="913">
        <v>460.21</v>
      </c>
      <c r="H132" s="913">
        <v>460.21</v>
      </c>
    </row>
    <row r="133" spans="1:8" x14ac:dyDescent="0.2">
      <c r="A133" s="892" t="s">
        <v>10181</v>
      </c>
      <c r="B133" s="892" t="s">
        <v>10182</v>
      </c>
      <c r="C133" s="913">
        <v>0</v>
      </c>
      <c r="D133" s="913">
        <v>0</v>
      </c>
      <c r="E133" s="913">
        <v>0</v>
      </c>
      <c r="F133" s="913">
        <v>0</v>
      </c>
      <c r="G133" s="913">
        <v>28852.400000000001</v>
      </c>
      <c r="H133" s="913">
        <v>28852.400000000001</v>
      </c>
    </row>
    <row r="134" spans="1:8" x14ac:dyDescent="0.2">
      <c r="A134" s="892" t="s">
        <v>10183</v>
      </c>
      <c r="B134" s="892" t="s">
        <v>10184</v>
      </c>
      <c r="C134" s="913">
        <v>0</v>
      </c>
      <c r="D134" s="913">
        <v>0</v>
      </c>
      <c r="E134" s="913">
        <v>0</v>
      </c>
      <c r="F134" s="913">
        <v>0</v>
      </c>
      <c r="G134" s="913">
        <v>83235.539999999994</v>
      </c>
      <c r="H134" s="913">
        <v>83235.539999999994</v>
      </c>
    </row>
    <row r="135" spans="1:8" x14ac:dyDescent="0.2">
      <c r="A135" s="892" t="s">
        <v>10185</v>
      </c>
      <c r="B135" s="892" t="s">
        <v>10186</v>
      </c>
      <c r="C135" s="913">
        <v>0</v>
      </c>
      <c r="D135" s="913">
        <v>0</v>
      </c>
      <c r="E135" s="913">
        <v>0</v>
      </c>
      <c r="F135" s="913">
        <v>0</v>
      </c>
      <c r="G135" s="913">
        <v>34712.980000000003</v>
      </c>
      <c r="H135" s="913">
        <v>34712.980000000003</v>
      </c>
    </row>
    <row r="136" spans="1:8" x14ac:dyDescent="0.2">
      <c r="A136" s="892" t="s">
        <v>10187</v>
      </c>
      <c r="B136" s="892" t="s">
        <v>10188</v>
      </c>
      <c r="C136" s="913">
        <v>0</v>
      </c>
      <c r="D136" s="913">
        <v>0</v>
      </c>
      <c r="E136" s="913">
        <v>0</v>
      </c>
      <c r="F136" s="913">
        <v>0</v>
      </c>
      <c r="G136" s="913">
        <v>16595.77</v>
      </c>
      <c r="H136" s="913">
        <v>16595.77</v>
      </c>
    </row>
    <row r="137" spans="1:8" x14ac:dyDescent="0.2">
      <c r="A137" s="892" t="s">
        <v>10189</v>
      </c>
      <c r="B137" s="892" t="s">
        <v>10190</v>
      </c>
      <c r="C137" s="913">
        <v>0</v>
      </c>
      <c r="D137" s="913">
        <v>0</v>
      </c>
      <c r="E137" s="913">
        <v>0</v>
      </c>
      <c r="F137" s="913">
        <v>0</v>
      </c>
      <c r="G137" s="913">
        <v>16626.580000000002</v>
      </c>
      <c r="H137" s="913">
        <v>16626.580000000002</v>
      </c>
    </row>
    <row r="138" spans="1:8" x14ac:dyDescent="0.2">
      <c r="A138" s="892" t="s">
        <v>10191</v>
      </c>
      <c r="B138" s="892" t="s">
        <v>10192</v>
      </c>
      <c r="C138" s="913">
        <v>0</v>
      </c>
      <c r="D138" s="913">
        <v>0</v>
      </c>
      <c r="E138" s="913">
        <v>0</v>
      </c>
      <c r="F138" s="913">
        <v>0</v>
      </c>
      <c r="G138" s="913">
        <v>16324.68</v>
      </c>
      <c r="H138" s="913">
        <v>17708.310000000001</v>
      </c>
    </row>
    <row r="139" spans="1:8" x14ac:dyDescent="0.2">
      <c r="A139" s="892" t="s">
        <v>10193</v>
      </c>
      <c r="B139" s="892" t="s">
        <v>10194</v>
      </c>
      <c r="C139" s="913">
        <v>0</v>
      </c>
      <c r="D139" s="913">
        <v>0</v>
      </c>
      <c r="E139" s="913">
        <v>0</v>
      </c>
      <c r="F139" s="913">
        <v>0</v>
      </c>
      <c r="G139" s="913">
        <v>29326.28</v>
      </c>
      <c r="H139" s="913">
        <v>29326.28</v>
      </c>
    </row>
    <row r="140" spans="1:8" x14ac:dyDescent="0.2">
      <c r="A140" s="892" t="s">
        <v>10195</v>
      </c>
      <c r="B140" s="892" t="s">
        <v>10196</v>
      </c>
      <c r="C140" s="913">
        <v>0</v>
      </c>
      <c r="D140" s="913">
        <v>0</v>
      </c>
      <c r="E140" s="913">
        <v>0</v>
      </c>
      <c r="F140" s="913">
        <v>0</v>
      </c>
      <c r="G140" s="913">
        <v>2723.24</v>
      </c>
      <c r="H140" s="913">
        <v>2723.24</v>
      </c>
    </row>
    <row r="141" spans="1:8" x14ac:dyDescent="0.2">
      <c r="A141" s="892" t="s">
        <v>10197</v>
      </c>
      <c r="B141" s="892" t="s">
        <v>10198</v>
      </c>
      <c r="C141" s="913">
        <v>0</v>
      </c>
      <c r="D141" s="913">
        <v>0</v>
      </c>
      <c r="E141" s="913">
        <v>0</v>
      </c>
      <c r="F141" s="913">
        <v>0</v>
      </c>
      <c r="G141" s="913">
        <v>915.27</v>
      </c>
      <c r="H141" s="913">
        <v>915.27</v>
      </c>
    </row>
    <row r="142" spans="1:8" x14ac:dyDescent="0.2">
      <c r="A142" s="892" t="s">
        <v>10199</v>
      </c>
      <c r="B142" s="892" t="s">
        <v>10200</v>
      </c>
      <c r="C142" s="913">
        <v>0</v>
      </c>
      <c r="D142" s="913">
        <v>0</v>
      </c>
      <c r="E142" s="913">
        <v>0</v>
      </c>
      <c r="F142" s="913">
        <v>0</v>
      </c>
      <c r="G142" s="913">
        <v>38373.97</v>
      </c>
      <c r="H142" s="913">
        <v>38373.97</v>
      </c>
    </row>
    <row r="143" spans="1:8" x14ac:dyDescent="0.2">
      <c r="A143" s="892" t="s">
        <v>10201</v>
      </c>
      <c r="B143" s="892" t="s">
        <v>10202</v>
      </c>
      <c r="C143" s="913">
        <v>0</v>
      </c>
      <c r="D143" s="913">
        <v>0</v>
      </c>
      <c r="E143" s="913">
        <v>0</v>
      </c>
      <c r="F143" s="913">
        <v>0</v>
      </c>
      <c r="G143" s="913">
        <v>8844.65</v>
      </c>
      <c r="H143" s="913">
        <v>8844.65</v>
      </c>
    </row>
    <row r="144" spans="1:8" x14ac:dyDescent="0.2">
      <c r="A144" s="892" t="s">
        <v>10203</v>
      </c>
      <c r="B144" s="892" t="s">
        <v>10204</v>
      </c>
      <c r="C144" s="913">
        <v>0</v>
      </c>
      <c r="D144" s="913">
        <v>0</v>
      </c>
      <c r="E144" s="913">
        <v>0</v>
      </c>
      <c r="F144" s="913">
        <v>0</v>
      </c>
      <c r="G144" s="913">
        <v>28923.93</v>
      </c>
      <c r="H144" s="913">
        <v>28923.93</v>
      </c>
    </row>
    <row r="145" spans="1:8" x14ac:dyDescent="0.2">
      <c r="A145" s="892" t="s">
        <v>10205</v>
      </c>
      <c r="B145" s="892" t="s">
        <v>10206</v>
      </c>
      <c r="C145" s="913">
        <v>0</v>
      </c>
      <c r="D145" s="913">
        <v>0</v>
      </c>
      <c r="E145" s="913">
        <v>0</v>
      </c>
      <c r="F145" s="913">
        <v>0</v>
      </c>
      <c r="G145" s="913">
        <v>4078.67</v>
      </c>
      <c r="H145" s="913">
        <v>4078.67</v>
      </c>
    </row>
    <row r="146" spans="1:8" x14ac:dyDescent="0.2">
      <c r="A146" s="892" t="s">
        <v>10207</v>
      </c>
      <c r="B146" s="892" t="s">
        <v>10208</v>
      </c>
      <c r="C146" s="913">
        <v>0</v>
      </c>
      <c r="D146" s="913">
        <v>0</v>
      </c>
      <c r="E146" s="913">
        <v>0</v>
      </c>
      <c r="F146" s="913">
        <v>0</v>
      </c>
      <c r="G146" s="913">
        <v>34807.089999999997</v>
      </c>
      <c r="H146" s="913">
        <v>44380.9</v>
      </c>
    </row>
    <row r="147" spans="1:8" x14ac:dyDescent="0.2">
      <c r="A147" s="892" t="s">
        <v>10209</v>
      </c>
      <c r="B147" s="892" t="s">
        <v>10210</v>
      </c>
      <c r="C147" s="913">
        <v>0</v>
      </c>
      <c r="D147" s="913">
        <v>0</v>
      </c>
      <c r="E147" s="913">
        <v>0</v>
      </c>
      <c r="F147" s="913">
        <v>0</v>
      </c>
      <c r="G147" s="913">
        <v>3985.16</v>
      </c>
      <c r="H147" s="913">
        <v>4091.66</v>
      </c>
    </row>
    <row r="148" spans="1:8" x14ac:dyDescent="0.2">
      <c r="A148" s="892" t="s">
        <v>10211</v>
      </c>
      <c r="B148" s="892" t="s">
        <v>10212</v>
      </c>
      <c r="C148" s="913">
        <v>0</v>
      </c>
      <c r="D148" s="913">
        <v>0</v>
      </c>
      <c r="E148" s="913">
        <v>0</v>
      </c>
      <c r="F148" s="913">
        <v>0</v>
      </c>
      <c r="G148" s="913">
        <v>38761.51</v>
      </c>
      <c r="H148" s="913">
        <v>38761.51</v>
      </c>
    </row>
    <row r="149" spans="1:8" x14ac:dyDescent="0.2">
      <c r="A149" s="892" t="s">
        <v>10213</v>
      </c>
      <c r="B149" s="892" t="s">
        <v>10214</v>
      </c>
      <c r="C149" s="913">
        <v>0</v>
      </c>
      <c r="D149" s="913">
        <v>0</v>
      </c>
      <c r="E149" s="913">
        <v>0</v>
      </c>
      <c r="F149" s="913">
        <v>0</v>
      </c>
      <c r="G149" s="913">
        <v>37384.19</v>
      </c>
      <c r="H149" s="913">
        <v>37384.19</v>
      </c>
    </row>
    <row r="150" spans="1:8" x14ac:dyDescent="0.2">
      <c r="A150" s="892" t="s">
        <v>10215</v>
      </c>
      <c r="B150" s="892" t="s">
        <v>10216</v>
      </c>
      <c r="C150" s="913">
        <v>0</v>
      </c>
      <c r="D150" s="913">
        <v>0</v>
      </c>
      <c r="E150" s="913">
        <v>0</v>
      </c>
      <c r="F150" s="913">
        <v>0</v>
      </c>
      <c r="G150" s="913">
        <v>4253.08</v>
      </c>
      <c r="H150" s="913">
        <v>4884.34</v>
      </c>
    </row>
    <row r="151" spans="1:8" x14ac:dyDescent="0.2">
      <c r="A151" s="892" t="s">
        <v>10217</v>
      </c>
      <c r="B151" s="892" t="s">
        <v>10218</v>
      </c>
      <c r="C151" s="913">
        <v>0</v>
      </c>
      <c r="D151" s="913">
        <v>0</v>
      </c>
      <c r="E151" s="913">
        <v>0</v>
      </c>
      <c r="F151" s="913">
        <v>0</v>
      </c>
      <c r="G151" s="913">
        <v>20098.8</v>
      </c>
      <c r="H151" s="913">
        <v>21460.39</v>
      </c>
    </row>
    <row r="152" spans="1:8" x14ac:dyDescent="0.2">
      <c r="A152" s="892" t="s">
        <v>10219</v>
      </c>
      <c r="B152" s="892" t="s">
        <v>10220</v>
      </c>
      <c r="C152" s="913">
        <v>0</v>
      </c>
      <c r="D152" s="913">
        <v>0</v>
      </c>
      <c r="E152" s="913">
        <v>0</v>
      </c>
      <c r="F152" s="913">
        <v>0</v>
      </c>
      <c r="G152" s="913">
        <v>772.87</v>
      </c>
      <c r="H152" s="913">
        <v>12920.6</v>
      </c>
    </row>
    <row r="153" spans="1:8" x14ac:dyDescent="0.2">
      <c r="A153" s="892" t="s">
        <v>10221</v>
      </c>
      <c r="B153" s="892" t="s">
        <v>10222</v>
      </c>
      <c r="C153" s="913">
        <v>0</v>
      </c>
      <c r="D153" s="913">
        <v>0</v>
      </c>
      <c r="E153" s="913">
        <v>0</v>
      </c>
      <c r="F153" s="913">
        <v>0</v>
      </c>
      <c r="G153" s="913">
        <v>27710.880000000001</v>
      </c>
      <c r="H153" s="913">
        <v>28212.59</v>
      </c>
    </row>
    <row r="154" spans="1:8" x14ac:dyDescent="0.2">
      <c r="A154" s="892" t="s">
        <v>10223</v>
      </c>
      <c r="B154" s="892" t="s">
        <v>10224</v>
      </c>
      <c r="C154" s="913">
        <v>0</v>
      </c>
      <c r="D154" s="913">
        <v>0</v>
      </c>
      <c r="E154" s="913">
        <v>0</v>
      </c>
      <c r="F154" s="913">
        <v>0</v>
      </c>
      <c r="G154" s="913">
        <v>91534.66</v>
      </c>
      <c r="H154" s="913">
        <v>93346.49</v>
      </c>
    </row>
    <row r="155" spans="1:8" x14ac:dyDescent="0.2">
      <c r="A155" s="892" t="s">
        <v>10225</v>
      </c>
      <c r="B155" s="892" t="s">
        <v>10226</v>
      </c>
      <c r="C155" s="913">
        <v>0</v>
      </c>
      <c r="D155" s="913">
        <v>0</v>
      </c>
      <c r="E155" s="913">
        <v>0</v>
      </c>
      <c r="F155" s="913">
        <v>0</v>
      </c>
      <c r="G155" s="913">
        <v>26147.54</v>
      </c>
      <c r="H155" s="913">
        <v>26147.54</v>
      </c>
    </row>
    <row r="156" spans="1:8" x14ac:dyDescent="0.2">
      <c r="A156" s="892" t="s">
        <v>10227</v>
      </c>
      <c r="B156" s="892" t="s">
        <v>10228</v>
      </c>
      <c r="C156" s="913">
        <v>0</v>
      </c>
      <c r="D156" s="913">
        <v>0</v>
      </c>
      <c r="E156" s="913">
        <v>0</v>
      </c>
      <c r="F156" s="913">
        <v>0</v>
      </c>
      <c r="G156" s="913">
        <v>6977.53</v>
      </c>
      <c r="H156" s="913">
        <v>6977.53</v>
      </c>
    </row>
    <row r="157" spans="1:8" x14ac:dyDescent="0.2">
      <c r="A157" s="892" t="s">
        <v>10229</v>
      </c>
      <c r="B157" s="892" t="s">
        <v>10230</v>
      </c>
      <c r="C157" s="913">
        <v>0</v>
      </c>
      <c r="D157" s="913">
        <v>0</v>
      </c>
      <c r="E157" s="913">
        <v>0</v>
      </c>
      <c r="F157" s="913">
        <v>0</v>
      </c>
      <c r="G157" s="913">
        <v>68031.990000000005</v>
      </c>
      <c r="H157" s="913">
        <v>68525.8</v>
      </c>
    </row>
    <row r="158" spans="1:8" x14ac:dyDescent="0.2">
      <c r="A158" s="892" t="s">
        <v>10231</v>
      </c>
      <c r="B158" s="892" t="s">
        <v>10232</v>
      </c>
      <c r="C158" s="913">
        <v>0</v>
      </c>
      <c r="D158" s="913">
        <v>0</v>
      </c>
      <c r="E158" s="913">
        <v>0</v>
      </c>
      <c r="F158" s="913">
        <v>0</v>
      </c>
      <c r="G158" s="913">
        <v>4416.18</v>
      </c>
      <c r="H158" s="913">
        <v>616.37</v>
      </c>
    </row>
    <row r="159" spans="1:8" x14ac:dyDescent="0.2">
      <c r="A159" s="892" t="s">
        <v>10233</v>
      </c>
      <c r="B159" s="892" t="s">
        <v>10234</v>
      </c>
      <c r="C159" s="913">
        <v>0</v>
      </c>
      <c r="D159" s="913">
        <v>0</v>
      </c>
      <c r="E159" s="913">
        <v>0</v>
      </c>
      <c r="F159" s="913">
        <v>0</v>
      </c>
      <c r="G159" s="913">
        <v>1530.65</v>
      </c>
      <c r="H159" s="913">
        <v>1530.65</v>
      </c>
    </row>
    <row r="160" spans="1:8" x14ac:dyDescent="0.2">
      <c r="A160" s="892" t="s">
        <v>10235</v>
      </c>
      <c r="B160" s="892" t="s">
        <v>10236</v>
      </c>
      <c r="C160" s="913">
        <v>0</v>
      </c>
      <c r="D160" s="913">
        <v>0</v>
      </c>
      <c r="E160" s="913">
        <v>0</v>
      </c>
      <c r="F160" s="913">
        <v>0</v>
      </c>
      <c r="G160" s="913">
        <v>3169.07</v>
      </c>
      <c r="H160" s="913">
        <v>3169.07</v>
      </c>
    </row>
    <row r="161" spans="1:8" x14ac:dyDescent="0.2">
      <c r="A161" s="892" t="s">
        <v>10237</v>
      </c>
      <c r="B161" s="892" t="s">
        <v>10238</v>
      </c>
      <c r="C161" s="913">
        <v>0</v>
      </c>
      <c r="D161" s="913">
        <v>0</v>
      </c>
      <c r="E161" s="913">
        <v>0</v>
      </c>
      <c r="F161" s="913">
        <v>0</v>
      </c>
      <c r="G161" s="913">
        <v>1999.98</v>
      </c>
      <c r="H161" s="913">
        <v>1999.98</v>
      </c>
    </row>
    <row r="162" spans="1:8" x14ac:dyDescent="0.2">
      <c r="A162" s="892" t="s">
        <v>10239</v>
      </c>
      <c r="B162" s="892" t="s">
        <v>10240</v>
      </c>
      <c r="C162" s="913">
        <v>0</v>
      </c>
      <c r="D162" s="913">
        <v>0</v>
      </c>
      <c r="E162" s="913">
        <v>0</v>
      </c>
      <c r="F162" s="913">
        <v>0</v>
      </c>
      <c r="G162" s="913">
        <v>96996</v>
      </c>
      <c r="H162" s="913">
        <v>96996</v>
      </c>
    </row>
    <row r="163" spans="1:8" x14ac:dyDescent="0.2">
      <c r="A163" s="892" t="s">
        <v>10241</v>
      </c>
      <c r="B163" s="892" t="s">
        <v>10242</v>
      </c>
      <c r="C163" s="913">
        <v>0</v>
      </c>
      <c r="D163" s="913">
        <v>0</v>
      </c>
      <c r="E163" s="913">
        <v>0</v>
      </c>
      <c r="F163" s="913">
        <v>0</v>
      </c>
      <c r="G163" s="913">
        <v>1833.9</v>
      </c>
      <c r="H163" s="913">
        <v>3309.77</v>
      </c>
    </row>
    <row r="164" spans="1:8" x14ac:dyDescent="0.2">
      <c r="A164" s="892" t="s">
        <v>10243</v>
      </c>
      <c r="B164" s="892" t="s">
        <v>10244</v>
      </c>
      <c r="C164" s="913">
        <v>0</v>
      </c>
      <c r="D164" s="913">
        <v>0</v>
      </c>
      <c r="E164" s="913">
        <v>0</v>
      </c>
      <c r="F164" s="913">
        <v>0</v>
      </c>
      <c r="G164" s="913">
        <v>22695.43</v>
      </c>
      <c r="H164" s="913">
        <v>9175.08</v>
      </c>
    </row>
    <row r="165" spans="1:8" x14ac:dyDescent="0.2">
      <c r="A165" s="892" t="s">
        <v>10245</v>
      </c>
      <c r="B165" s="892" t="s">
        <v>10246</v>
      </c>
      <c r="C165" s="913">
        <v>0</v>
      </c>
      <c r="D165" s="913">
        <v>0</v>
      </c>
      <c r="E165" s="913">
        <v>0</v>
      </c>
      <c r="F165" s="913">
        <v>0</v>
      </c>
      <c r="G165" s="913">
        <v>10469.469999999999</v>
      </c>
      <c r="H165" s="913">
        <v>15217.07</v>
      </c>
    </row>
    <row r="166" spans="1:8" x14ac:dyDescent="0.2">
      <c r="A166" s="892" t="s">
        <v>10247</v>
      </c>
      <c r="B166" s="892" t="s">
        <v>10248</v>
      </c>
      <c r="C166" s="913">
        <v>0</v>
      </c>
      <c r="D166" s="913">
        <v>0</v>
      </c>
      <c r="E166" s="913">
        <v>0</v>
      </c>
      <c r="F166" s="913">
        <v>0</v>
      </c>
      <c r="G166" s="913">
        <v>870.11</v>
      </c>
      <c r="H166" s="913">
        <v>870.11</v>
      </c>
    </row>
    <row r="167" spans="1:8" x14ac:dyDescent="0.2">
      <c r="A167" s="892" t="s">
        <v>10249</v>
      </c>
      <c r="B167" s="892" t="s">
        <v>10250</v>
      </c>
      <c r="C167" s="913">
        <v>0</v>
      </c>
      <c r="D167" s="913">
        <v>0</v>
      </c>
      <c r="E167" s="913">
        <v>0</v>
      </c>
      <c r="F167" s="913">
        <v>0</v>
      </c>
      <c r="G167" s="913">
        <v>16534.63</v>
      </c>
      <c r="H167" s="913">
        <v>18034.61</v>
      </c>
    </row>
    <row r="168" spans="1:8" x14ac:dyDescent="0.2">
      <c r="A168" s="892" t="s">
        <v>10251</v>
      </c>
      <c r="B168" s="892" t="s">
        <v>10252</v>
      </c>
      <c r="C168" s="913">
        <v>0</v>
      </c>
      <c r="D168" s="913">
        <v>0</v>
      </c>
      <c r="E168" s="913">
        <v>0</v>
      </c>
      <c r="F168" s="913">
        <v>0</v>
      </c>
      <c r="G168" s="913">
        <v>0</v>
      </c>
      <c r="H168" s="913">
        <v>366.96</v>
      </c>
    </row>
    <row r="169" spans="1:8" x14ac:dyDescent="0.2">
      <c r="A169" s="892" t="s">
        <v>10253</v>
      </c>
      <c r="B169" s="892" t="s">
        <v>10254</v>
      </c>
      <c r="C169" s="913">
        <v>0</v>
      </c>
      <c r="D169" s="913">
        <v>0</v>
      </c>
      <c r="E169" s="913">
        <v>0</v>
      </c>
      <c r="F169" s="913">
        <v>0</v>
      </c>
      <c r="G169" s="913">
        <v>16405.72</v>
      </c>
      <c r="H169" s="913">
        <v>25949.33</v>
      </c>
    </row>
    <row r="170" spans="1:8" x14ac:dyDescent="0.2">
      <c r="A170" s="892" t="s">
        <v>10255</v>
      </c>
      <c r="B170" s="892" t="s">
        <v>10256</v>
      </c>
      <c r="C170" s="913">
        <v>0</v>
      </c>
      <c r="D170" s="913">
        <v>0</v>
      </c>
      <c r="E170" s="913">
        <v>0</v>
      </c>
      <c r="F170" s="913">
        <v>0</v>
      </c>
      <c r="G170" s="913">
        <v>3770.71</v>
      </c>
      <c r="H170" s="913">
        <v>8489.43</v>
      </c>
    </row>
    <row r="171" spans="1:8" x14ac:dyDescent="0.2">
      <c r="A171" s="892" t="s">
        <v>10257</v>
      </c>
      <c r="B171" s="892" t="s">
        <v>10258</v>
      </c>
      <c r="C171" s="913">
        <v>0</v>
      </c>
      <c r="D171" s="913">
        <v>0</v>
      </c>
      <c r="E171" s="913">
        <v>0</v>
      </c>
      <c r="F171" s="913">
        <v>0</v>
      </c>
      <c r="G171" s="913">
        <v>167528.39000000001</v>
      </c>
      <c r="H171" s="913">
        <v>0</v>
      </c>
    </row>
    <row r="172" spans="1:8" x14ac:dyDescent="0.2">
      <c r="A172" s="892" t="s">
        <v>10259</v>
      </c>
      <c r="B172" s="892" t="s">
        <v>10260</v>
      </c>
      <c r="C172" s="913">
        <v>0</v>
      </c>
      <c r="D172" s="913">
        <v>0</v>
      </c>
      <c r="E172" s="913">
        <v>0</v>
      </c>
      <c r="F172" s="913">
        <v>0</v>
      </c>
      <c r="G172" s="913">
        <v>26409.07</v>
      </c>
      <c r="H172" s="913">
        <v>19120.330000000002</v>
      </c>
    </row>
    <row r="173" spans="1:8" x14ac:dyDescent="0.2">
      <c r="A173" s="892" t="s">
        <v>10261</v>
      </c>
      <c r="B173" s="892" t="s">
        <v>10262</v>
      </c>
      <c r="C173" s="913">
        <v>0</v>
      </c>
      <c r="D173" s="913">
        <v>0</v>
      </c>
      <c r="E173" s="913">
        <v>0</v>
      </c>
      <c r="F173" s="913">
        <v>0</v>
      </c>
      <c r="G173" s="913">
        <v>65059.37</v>
      </c>
      <c r="H173" s="913">
        <v>152186.23000000001</v>
      </c>
    </row>
    <row r="174" spans="1:8" x14ac:dyDescent="0.2">
      <c r="A174" s="892" t="s">
        <v>10263</v>
      </c>
      <c r="B174" s="892" t="s">
        <v>10264</v>
      </c>
      <c r="C174" s="913">
        <v>0</v>
      </c>
      <c r="D174" s="913">
        <v>0</v>
      </c>
      <c r="E174" s="913">
        <v>0</v>
      </c>
      <c r="F174" s="913">
        <v>0</v>
      </c>
      <c r="G174" s="913">
        <v>28416.02</v>
      </c>
      <c r="H174" s="913">
        <v>30481.23</v>
      </c>
    </row>
    <row r="175" spans="1:8" x14ac:dyDescent="0.2">
      <c r="A175" s="892" t="s">
        <v>10265</v>
      </c>
      <c r="B175" s="892" t="s">
        <v>10266</v>
      </c>
      <c r="C175" s="913">
        <v>0</v>
      </c>
      <c r="D175" s="913">
        <v>0</v>
      </c>
      <c r="E175" s="913">
        <v>0</v>
      </c>
      <c r="F175" s="913">
        <v>0</v>
      </c>
      <c r="G175" s="913">
        <v>32719.72</v>
      </c>
      <c r="H175" s="913">
        <v>10715.23</v>
      </c>
    </row>
    <row r="176" spans="1:8" x14ac:dyDescent="0.2">
      <c r="A176" s="892" t="s">
        <v>10267</v>
      </c>
      <c r="B176" s="892" t="s">
        <v>10268</v>
      </c>
      <c r="C176" s="913">
        <v>0</v>
      </c>
      <c r="D176" s="913">
        <v>0</v>
      </c>
      <c r="E176" s="913">
        <v>0</v>
      </c>
      <c r="F176" s="913">
        <v>0</v>
      </c>
      <c r="G176" s="913">
        <v>21387.200000000001</v>
      </c>
      <c r="H176" s="913">
        <v>5707.48</v>
      </c>
    </row>
    <row r="177" spans="1:8" x14ac:dyDescent="0.2">
      <c r="A177" s="892" t="s">
        <v>10269</v>
      </c>
      <c r="B177" s="892" t="s">
        <v>10270</v>
      </c>
      <c r="C177" s="913">
        <v>0</v>
      </c>
      <c r="D177" s="913">
        <v>0</v>
      </c>
      <c r="E177" s="913">
        <v>0</v>
      </c>
      <c r="F177" s="913">
        <v>0</v>
      </c>
      <c r="G177" s="913">
        <v>218262.18</v>
      </c>
      <c r="H177" s="913">
        <v>0</v>
      </c>
    </row>
    <row r="178" spans="1:8" x14ac:dyDescent="0.2">
      <c r="A178" s="892" t="s">
        <v>10271</v>
      </c>
      <c r="B178" s="892" t="s">
        <v>10272</v>
      </c>
      <c r="C178" s="913">
        <v>0</v>
      </c>
      <c r="D178" s="913">
        <v>0</v>
      </c>
      <c r="E178" s="913">
        <v>0</v>
      </c>
      <c r="F178" s="913">
        <v>0</v>
      </c>
      <c r="G178" s="913">
        <v>31434.58</v>
      </c>
      <c r="H178" s="913">
        <v>0</v>
      </c>
    </row>
    <row r="179" spans="1:8" x14ac:dyDescent="0.2">
      <c r="A179" s="892" t="s">
        <v>10273</v>
      </c>
      <c r="B179" s="892" t="s">
        <v>10274</v>
      </c>
      <c r="C179" s="913">
        <v>0</v>
      </c>
      <c r="D179" s="913">
        <v>0</v>
      </c>
      <c r="E179" s="913">
        <v>0</v>
      </c>
      <c r="F179" s="913">
        <v>0</v>
      </c>
      <c r="G179" s="913">
        <v>1108.54</v>
      </c>
      <c r="H179" s="913">
        <v>1686.84</v>
      </c>
    </row>
    <row r="180" spans="1:8" x14ac:dyDescent="0.2">
      <c r="A180" s="892" t="s">
        <v>10275</v>
      </c>
      <c r="B180" s="892" t="s">
        <v>10276</v>
      </c>
      <c r="C180" s="913">
        <v>0</v>
      </c>
      <c r="D180" s="913">
        <v>0</v>
      </c>
      <c r="E180" s="913">
        <v>0</v>
      </c>
      <c r="F180" s="913">
        <v>0</v>
      </c>
      <c r="G180" s="913">
        <v>10448.629999999999</v>
      </c>
      <c r="H180" s="913">
        <v>16699.77</v>
      </c>
    </row>
    <row r="181" spans="1:8" x14ac:dyDescent="0.2">
      <c r="A181" s="892" t="s">
        <v>10277</v>
      </c>
      <c r="B181" s="892" t="s">
        <v>10278</v>
      </c>
      <c r="C181" s="913">
        <v>0</v>
      </c>
      <c r="D181" s="913">
        <v>0</v>
      </c>
      <c r="E181" s="913">
        <v>0</v>
      </c>
      <c r="F181" s="913">
        <v>0</v>
      </c>
      <c r="G181" s="913">
        <v>17049.38</v>
      </c>
      <c r="H181" s="913">
        <v>52150.05</v>
      </c>
    </row>
    <row r="182" spans="1:8" x14ac:dyDescent="0.2">
      <c r="A182" s="892" t="s">
        <v>10279</v>
      </c>
      <c r="B182" s="892" t="s">
        <v>10280</v>
      </c>
      <c r="C182" s="913">
        <v>0</v>
      </c>
      <c r="D182" s="913">
        <v>0</v>
      </c>
      <c r="E182" s="913">
        <v>0</v>
      </c>
      <c r="F182" s="913">
        <v>0</v>
      </c>
      <c r="G182" s="913">
        <v>729.36</v>
      </c>
      <c r="H182" s="913">
        <v>4456.07</v>
      </c>
    </row>
    <row r="183" spans="1:8" x14ac:dyDescent="0.2">
      <c r="A183" s="892" t="s">
        <v>10281</v>
      </c>
      <c r="B183" s="892" t="s">
        <v>10282</v>
      </c>
      <c r="C183" s="913">
        <v>0</v>
      </c>
      <c r="D183" s="913">
        <v>0</v>
      </c>
      <c r="E183" s="913">
        <v>0</v>
      </c>
      <c r="F183" s="913">
        <v>0</v>
      </c>
      <c r="G183" s="913">
        <v>200</v>
      </c>
      <c r="H183" s="913">
        <v>2700</v>
      </c>
    </row>
    <row r="184" spans="1:8" x14ac:dyDescent="0.2">
      <c r="A184" s="892" t="s">
        <v>10283</v>
      </c>
      <c r="B184" s="892" t="s">
        <v>10284</v>
      </c>
      <c r="C184" s="913">
        <v>0</v>
      </c>
      <c r="D184" s="913">
        <v>0</v>
      </c>
      <c r="E184" s="913">
        <v>0</v>
      </c>
      <c r="F184" s="913">
        <v>0</v>
      </c>
      <c r="G184" s="913">
        <v>2332.87</v>
      </c>
      <c r="H184" s="913">
        <v>0</v>
      </c>
    </row>
    <row r="185" spans="1:8" x14ac:dyDescent="0.2">
      <c r="A185" s="892" t="s">
        <v>10285</v>
      </c>
      <c r="B185" s="892" t="s">
        <v>10286</v>
      </c>
      <c r="C185" s="913">
        <v>0</v>
      </c>
      <c r="D185" s="913">
        <v>0</v>
      </c>
      <c r="E185" s="913">
        <v>0</v>
      </c>
      <c r="F185" s="913">
        <v>0</v>
      </c>
      <c r="G185" s="913">
        <v>100920.61</v>
      </c>
      <c r="H185" s="913">
        <v>114542.67</v>
      </c>
    </row>
    <row r="186" spans="1:8" x14ac:dyDescent="0.2">
      <c r="A186" s="892" t="s">
        <v>10287</v>
      </c>
      <c r="B186" s="892" t="s">
        <v>10288</v>
      </c>
      <c r="C186" s="913">
        <v>0</v>
      </c>
      <c r="D186" s="913">
        <v>0</v>
      </c>
      <c r="E186" s="913">
        <v>0</v>
      </c>
      <c r="F186" s="913">
        <v>0</v>
      </c>
      <c r="G186" s="913">
        <v>5885.39</v>
      </c>
      <c r="H186" s="913">
        <v>5066.3500000000004</v>
      </c>
    </row>
    <row r="187" spans="1:8" x14ac:dyDescent="0.2">
      <c r="A187" s="914"/>
      <c r="B187" s="914" t="s">
        <v>134</v>
      </c>
      <c r="C187" s="915">
        <f t="shared" ref="C187:H187" si="0">SUM(C8:C186)</f>
        <v>0</v>
      </c>
      <c r="D187" s="915">
        <f t="shared" si="0"/>
        <v>0</v>
      </c>
      <c r="E187" s="915">
        <f t="shared" si="0"/>
        <v>0</v>
      </c>
      <c r="F187" s="915">
        <f t="shared" si="0"/>
        <v>0</v>
      </c>
      <c r="G187" s="915">
        <f t="shared" si="0"/>
        <v>4832712.9000000004</v>
      </c>
      <c r="H187" s="915">
        <f t="shared" si="0"/>
        <v>3283080.6399999992</v>
      </c>
    </row>
    <row r="188" spans="1:8" x14ac:dyDescent="0.2">
      <c r="A188" s="898"/>
      <c r="B188" s="898"/>
      <c r="C188" s="899"/>
      <c r="D188" s="899"/>
      <c r="E188" s="899"/>
      <c r="F188" s="899"/>
      <c r="G188" s="899"/>
      <c r="H188" s="899"/>
    </row>
    <row r="189" spans="1:8" x14ac:dyDescent="0.2">
      <c r="A189" s="898"/>
      <c r="B189" s="898"/>
      <c r="C189" s="899"/>
      <c r="D189" s="899"/>
      <c r="E189" s="899"/>
      <c r="F189" s="899"/>
      <c r="G189" s="899"/>
      <c r="H189" s="899"/>
    </row>
    <row r="190" spans="1:8" s="909" customFormat="1" ht="11.25" customHeight="1" x14ac:dyDescent="0.2">
      <c r="A190" s="906" t="s">
        <v>133</v>
      </c>
      <c r="B190" s="906"/>
      <c r="C190" s="907"/>
      <c r="D190" s="907"/>
      <c r="E190" s="907"/>
      <c r="F190" s="874"/>
      <c r="G190" s="874"/>
      <c r="H190" s="908" t="s">
        <v>132</v>
      </c>
    </row>
    <row r="191" spans="1:8" x14ac:dyDescent="0.2">
      <c r="A191" s="878"/>
      <c r="B191" s="878"/>
      <c r="C191" s="869"/>
      <c r="D191" s="869"/>
      <c r="E191" s="869"/>
      <c r="F191" s="869"/>
      <c r="G191" s="869"/>
      <c r="H191" s="869"/>
    </row>
    <row r="192" spans="1:8" ht="15" customHeight="1" x14ac:dyDescent="0.2">
      <c r="A192" s="880" t="s">
        <v>102</v>
      </c>
      <c r="B192" s="881" t="s">
        <v>101</v>
      </c>
      <c r="C192" s="882" t="s">
        <v>100</v>
      </c>
      <c r="D192" s="910">
        <v>2016</v>
      </c>
      <c r="E192" s="910">
        <v>2015</v>
      </c>
      <c r="F192" s="911" t="s">
        <v>131</v>
      </c>
      <c r="G192" s="911" t="s">
        <v>130</v>
      </c>
      <c r="H192" s="912" t="s">
        <v>129</v>
      </c>
    </row>
    <row r="193" spans="1:8" x14ac:dyDescent="0.2">
      <c r="A193" s="892" t="s">
        <v>10289</v>
      </c>
      <c r="B193" s="892" t="s">
        <v>264</v>
      </c>
      <c r="C193" s="913">
        <v>0</v>
      </c>
      <c r="D193" s="913">
        <v>170.7</v>
      </c>
      <c r="E193" s="913">
        <v>170.7</v>
      </c>
      <c r="F193" s="913">
        <v>254.06</v>
      </c>
      <c r="G193" s="913">
        <v>185.84</v>
      </c>
      <c r="H193" s="913">
        <v>334.29</v>
      </c>
    </row>
    <row r="194" spans="1:8" x14ac:dyDescent="0.2">
      <c r="A194" s="914"/>
      <c r="B194" s="914" t="s">
        <v>116</v>
      </c>
      <c r="C194" s="915">
        <f t="shared" ref="C194:H194" si="1">SUM(C193:C193)</f>
        <v>0</v>
      </c>
      <c r="D194" s="915">
        <f t="shared" si="1"/>
        <v>170.7</v>
      </c>
      <c r="E194" s="915">
        <f t="shared" si="1"/>
        <v>170.7</v>
      </c>
      <c r="F194" s="915">
        <f t="shared" si="1"/>
        <v>254.06</v>
      </c>
      <c r="G194" s="915">
        <f t="shared" si="1"/>
        <v>185.84</v>
      </c>
      <c r="H194" s="915">
        <f t="shared" si="1"/>
        <v>334.29</v>
      </c>
    </row>
  </sheetData>
  <dataValidations count="8">
    <dataValidation allowBlank="1" showInputMessage="1" showErrorMessage="1" prompt="Saldo final al 31 de diciembre de 2012." sqref="H192 H7"/>
    <dataValidation allowBlank="1" showInputMessage="1" showErrorMessage="1" prompt="Corresponde al nombre o descripción de la cuenta de acuerdo al Plan de Cuentas emitido por el CONAC." sqref="B192 B7"/>
    <dataValidation allowBlank="1" showInputMessage="1" showErrorMessage="1" prompt="Saldo final al 31 de diciembre de 2013." sqref="G192 G7"/>
    <dataValidation allowBlank="1" showInputMessage="1" showErrorMessage="1" prompt="Saldo final al 31 de diciembre de 2014." sqref="F192 F7"/>
    <dataValidation allowBlank="1" showInputMessage="1" showErrorMessage="1" prompt="Saldo final al 31 de diciembre de 2015." sqref="E192 E7"/>
    <dataValidation allowBlank="1" showInputMessage="1" showErrorMessage="1" prompt="Corresponde al número de la cuenta de acuerdo al Plan de Cuentas emitido por el CONAC (DOF 23/12/2015)." sqref="A192 A7"/>
    <dataValidation allowBlank="1" showInputMessage="1" showErrorMessage="1" prompt="Saldo final de la Información Financiera Trimestral que se presenta (trimestral: 1er, 2do, 3ro. o 4to.)." sqref="C192 C7"/>
    <dataValidation allowBlank="1" showInputMessage="1" showErrorMessage="1" prompt="Saldo final al 31 de diciembre de 2016." sqref="D192 D7"/>
  </dataValidations>
  <printOptions horizontalCentered="1"/>
  <pageMargins left="0.31496062992125984" right="0.31496062992125984" top="0.74803149606299213" bottom="0.74803149606299213" header="0.31496062992125984" footer="0.31496062992125984"/>
  <pageSetup scale="56" orientation="portrait" r:id="rId1"/>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1"/>
  <dimension ref="A1:K423"/>
  <sheetViews>
    <sheetView topLeftCell="A100" zoomScaleNormal="100" zoomScaleSheetLayoutView="100" workbookViewId="0">
      <selection activeCell="B102" sqref="B102"/>
    </sheetView>
  </sheetViews>
  <sheetFormatPr baseColWidth="10" defaultColWidth="11.44140625" defaultRowHeight="10.199999999999999" x14ac:dyDescent="0.2"/>
  <cols>
    <col min="1" max="1" width="20.6640625" style="873" customWidth="1"/>
    <col min="2" max="2" width="37.33203125" style="873" bestFit="1" customWidth="1"/>
    <col min="3" max="7" width="17.6640625" style="874" customWidth="1"/>
    <col min="8" max="9" width="18.6640625" style="873" customWidth="1"/>
    <col min="10" max="10" width="11.44140625" style="873" customWidth="1"/>
    <col min="11" max="16384" width="11.44140625" style="873"/>
  </cols>
  <sheetData>
    <row r="1" spans="1:10" x14ac:dyDescent="0.2">
      <c r="A1" s="868" t="s">
        <v>115</v>
      </c>
      <c r="B1" s="868"/>
      <c r="I1" s="872"/>
    </row>
    <row r="2" spans="1:10" x14ac:dyDescent="0.2">
      <c r="A2" s="868" t="s">
        <v>114</v>
      </c>
      <c r="B2" s="868"/>
    </row>
    <row r="3" spans="1:10" x14ac:dyDescent="0.2">
      <c r="J3" s="884"/>
    </row>
    <row r="4" spans="1:10" x14ac:dyDescent="0.2">
      <c r="J4" s="884"/>
    </row>
    <row r="5" spans="1:10" ht="11.25" customHeight="1" x14ac:dyDescent="0.2">
      <c r="A5" s="875" t="s">
        <v>274</v>
      </c>
      <c r="B5" s="876"/>
      <c r="E5" s="916"/>
      <c r="F5" s="916"/>
      <c r="I5" s="917" t="s">
        <v>233</v>
      </c>
    </row>
    <row r="6" spans="1:10" x14ac:dyDescent="0.2">
      <c r="A6" s="918"/>
      <c r="B6" s="918"/>
      <c r="C6" s="916"/>
      <c r="D6" s="916"/>
      <c r="E6" s="916"/>
      <c r="F6" s="916"/>
    </row>
    <row r="7" spans="1:10" ht="15" customHeight="1" x14ac:dyDescent="0.2">
      <c r="A7" s="880" t="s">
        <v>102</v>
      </c>
      <c r="B7" s="881" t="s">
        <v>101</v>
      </c>
      <c r="C7" s="919" t="s">
        <v>232</v>
      </c>
      <c r="D7" s="919" t="s">
        <v>231</v>
      </c>
      <c r="E7" s="919" t="s">
        <v>230</v>
      </c>
      <c r="F7" s="919" t="s">
        <v>229</v>
      </c>
      <c r="G7" s="920" t="s">
        <v>228</v>
      </c>
      <c r="H7" s="881" t="s">
        <v>227</v>
      </c>
      <c r="I7" s="881" t="s">
        <v>226</v>
      </c>
    </row>
    <row r="8" spans="1:10" x14ac:dyDescent="0.2">
      <c r="A8" s="893"/>
      <c r="B8" s="1225" t="s">
        <v>13593</v>
      </c>
      <c r="C8" s="229"/>
      <c r="D8" s="921"/>
      <c r="E8" s="921"/>
      <c r="F8" s="921"/>
      <c r="G8" s="922"/>
      <c r="H8" s="923"/>
      <c r="I8" s="924"/>
    </row>
    <row r="9" spans="1:10" x14ac:dyDescent="0.2">
      <c r="A9" s="914"/>
      <c r="B9" s="914" t="s">
        <v>249</v>
      </c>
      <c r="C9" s="915">
        <f>SUM(C8:C8)</f>
        <v>0</v>
      </c>
      <c r="D9" s="915">
        <f>SUM(D8:D8)</f>
        <v>0</v>
      </c>
      <c r="E9" s="915">
        <f>SUM(E8:E8)</f>
        <v>0</v>
      </c>
      <c r="F9" s="915">
        <f>SUM(F8:F8)</f>
        <v>0</v>
      </c>
      <c r="G9" s="915">
        <f>SUM(G8:G8)</f>
        <v>0</v>
      </c>
      <c r="H9" s="887"/>
      <c r="I9" s="887"/>
    </row>
    <row r="10" spans="1:10" x14ac:dyDescent="0.2">
      <c r="A10" s="898"/>
      <c r="B10" s="898"/>
      <c r="C10" s="899"/>
      <c r="D10" s="899"/>
      <c r="E10" s="899"/>
      <c r="F10" s="899"/>
      <c r="G10" s="899"/>
      <c r="H10" s="898"/>
      <c r="I10" s="898"/>
    </row>
    <row r="11" spans="1:10" x14ac:dyDescent="0.2">
      <c r="A11" s="898"/>
      <c r="B11" s="898"/>
      <c r="C11" s="899"/>
      <c r="D11" s="899"/>
      <c r="E11" s="899"/>
      <c r="F11" s="899"/>
      <c r="G11" s="899"/>
      <c r="H11" s="898"/>
      <c r="I11" s="898"/>
    </row>
    <row r="12" spans="1:10" ht="11.25" customHeight="1" x14ac:dyDescent="0.2">
      <c r="A12" s="875" t="s">
        <v>248</v>
      </c>
      <c r="B12" s="876"/>
      <c r="E12" s="916"/>
      <c r="F12" s="916"/>
      <c r="I12" s="917" t="s">
        <v>233</v>
      </c>
    </row>
    <row r="13" spans="1:10" x14ac:dyDescent="0.2">
      <c r="A13" s="918"/>
      <c r="B13" s="918"/>
      <c r="C13" s="916"/>
      <c r="D13" s="916"/>
      <c r="E13" s="916"/>
      <c r="F13" s="916"/>
    </row>
    <row r="14" spans="1:10" ht="15" customHeight="1" x14ac:dyDescent="0.2">
      <c r="A14" s="880" t="s">
        <v>102</v>
      </c>
      <c r="B14" s="881" t="s">
        <v>101</v>
      </c>
      <c r="C14" s="919" t="s">
        <v>232</v>
      </c>
      <c r="D14" s="919" t="s">
        <v>231</v>
      </c>
      <c r="E14" s="919" t="s">
        <v>230</v>
      </c>
      <c r="F14" s="919" t="s">
        <v>229</v>
      </c>
      <c r="G14" s="920" t="s">
        <v>228</v>
      </c>
      <c r="H14" s="881" t="s">
        <v>227</v>
      </c>
      <c r="I14" s="881" t="s">
        <v>226</v>
      </c>
    </row>
    <row r="15" spans="1:10" x14ac:dyDescent="0.2">
      <c r="A15" s="885"/>
      <c r="B15" s="1225" t="s">
        <v>13593</v>
      </c>
      <c r="C15" s="229"/>
      <c r="D15" s="925"/>
      <c r="E15" s="925"/>
      <c r="F15" s="925"/>
      <c r="G15" s="925"/>
      <c r="H15" s="923"/>
      <c r="I15" s="923"/>
    </row>
    <row r="16" spans="1:10" x14ac:dyDescent="0.2">
      <c r="A16" s="926"/>
      <c r="B16" s="926" t="s">
        <v>247</v>
      </c>
      <c r="C16" s="887">
        <f>SUM(C15:C15)</f>
        <v>0</v>
      </c>
      <c r="D16" s="887">
        <f>SUM(D15:D15)</f>
        <v>0</v>
      </c>
      <c r="E16" s="887">
        <f>SUM(E15:E15)</f>
        <v>0</v>
      </c>
      <c r="F16" s="887">
        <f>SUM(F15:F15)</f>
        <v>0</v>
      </c>
      <c r="G16" s="887">
        <f>SUM(G15:G15)</f>
        <v>0</v>
      </c>
      <c r="H16" s="887"/>
      <c r="I16" s="887"/>
    </row>
    <row r="19" spans="1:9" x14ac:dyDescent="0.2">
      <c r="A19" s="875" t="s">
        <v>246</v>
      </c>
      <c r="B19" s="876"/>
      <c r="E19" s="916"/>
      <c r="F19" s="916"/>
      <c r="I19" s="917" t="s">
        <v>233</v>
      </c>
    </row>
    <row r="20" spans="1:9" x14ac:dyDescent="0.2">
      <c r="A20" s="918"/>
      <c r="B20" s="918"/>
      <c r="C20" s="916"/>
      <c r="D20" s="916"/>
      <c r="E20" s="916"/>
      <c r="F20" s="916"/>
    </row>
    <row r="21" spans="1:9" x14ac:dyDescent="0.2">
      <c r="A21" s="880" t="s">
        <v>102</v>
      </c>
      <c r="B21" s="881" t="s">
        <v>101</v>
      </c>
      <c r="C21" s="919" t="s">
        <v>232</v>
      </c>
      <c r="D21" s="919" t="s">
        <v>231</v>
      </c>
      <c r="E21" s="919" t="s">
        <v>230</v>
      </c>
      <c r="F21" s="919" t="s">
        <v>229</v>
      </c>
      <c r="G21" s="920" t="s">
        <v>228</v>
      </c>
      <c r="H21" s="881" t="s">
        <v>227</v>
      </c>
      <c r="I21" s="881" t="s">
        <v>226</v>
      </c>
    </row>
    <row r="22" spans="1:9" x14ac:dyDescent="0.2">
      <c r="A22" s="885"/>
      <c r="B22" s="1225" t="s">
        <v>13593</v>
      </c>
      <c r="C22" s="229"/>
      <c r="D22" s="925"/>
      <c r="E22" s="925"/>
      <c r="F22" s="925"/>
      <c r="G22" s="925"/>
      <c r="H22" s="923"/>
      <c r="I22" s="923"/>
    </row>
    <row r="23" spans="1:9" x14ac:dyDescent="0.2">
      <c r="A23" s="926"/>
      <c r="B23" s="926" t="s">
        <v>245</v>
      </c>
      <c r="C23" s="887">
        <f>SUM(C22:C22)</f>
        <v>0</v>
      </c>
      <c r="D23" s="887">
        <f>SUM(D22:D22)</f>
        <v>0</v>
      </c>
      <c r="E23" s="887">
        <f>SUM(E22:E22)</f>
        <v>0</v>
      </c>
      <c r="F23" s="887">
        <f>SUM(F22:F22)</f>
        <v>0</v>
      </c>
      <c r="G23" s="887">
        <f>SUM(G22:G22)</f>
        <v>0</v>
      </c>
      <c r="H23" s="887"/>
      <c r="I23" s="887"/>
    </row>
    <row r="26" spans="1:9" x14ac:dyDescent="0.2">
      <c r="A26" s="875" t="s">
        <v>244</v>
      </c>
      <c r="B26" s="876"/>
      <c r="E26" s="916"/>
      <c r="F26" s="916"/>
      <c r="I26" s="917" t="s">
        <v>233</v>
      </c>
    </row>
    <row r="27" spans="1:9" x14ac:dyDescent="0.2">
      <c r="A27" s="918"/>
      <c r="B27" s="918"/>
      <c r="C27" s="916"/>
      <c r="D27" s="916"/>
      <c r="E27" s="916"/>
      <c r="F27" s="916"/>
    </row>
    <row r="28" spans="1:9" x14ac:dyDescent="0.2">
      <c r="A28" s="880" t="s">
        <v>102</v>
      </c>
      <c r="B28" s="881" t="s">
        <v>101</v>
      </c>
      <c r="C28" s="919" t="s">
        <v>232</v>
      </c>
      <c r="D28" s="919" t="s">
        <v>231</v>
      </c>
      <c r="E28" s="919" t="s">
        <v>230</v>
      </c>
      <c r="F28" s="919" t="s">
        <v>229</v>
      </c>
      <c r="G28" s="920" t="s">
        <v>228</v>
      </c>
      <c r="H28" s="881" t="s">
        <v>227</v>
      </c>
      <c r="I28" s="881" t="s">
        <v>226</v>
      </c>
    </row>
    <row r="29" spans="1:9" x14ac:dyDescent="0.2">
      <c r="A29" s="885"/>
      <c r="B29" s="1225" t="s">
        <v>13593</v>
      </c>
      <c r="C29" s="229"/>
      <c r="D29" s="925"/>
      <c r="E29" s="925"/>
      <c r="F29" s="925"/>
      <c r="G29" s="925"/>
      <c r="H29" s="923"/>
      <c r="I29" s="923"/>
    </row>
    <row r="30" spans="1:9" x14ac:dyDescent="0.2">
      <c r="A30" s="926"/>
      <c r="B30" s="926" t="s">
        <v>243</v>
      </c>
      <c r="C30" s="887">
        <f>SUM(C29:C29)</f>
        <v>0</v>
      </c>
      <c r="D30" s="887">
        <f>SUM(D29:D29)</f>
        <v>0</v>
      </c>
      <c r="E30" s="887">
        <f>SUM(E29:E29)</f>
        <v>0</v>
      </c>
      <c r="F30" s="887">
        <f>SUM(F29:F29)</f>
        <v>0</v>
      </c>
      <c r="G30" s="887">
        <f>SUM(G29:G29)</f>
        <v>0</v>
      </c>
      <c r="H30" s="887"/>
      <c r="I30" s="887"/>
    </row>
    <row r="33" spans="1:11" x14ac:dyDescent="0.2">
      <c r="A33" s="875" t="s">
        <v>242</v>
      </c>
      <c r="B33" s="876"/>
      <c r="C33" s="916"/>
      <c r="D33" s="916"/>
      <c r="E33" s="916"/>
      <c r="F33" s="916"/>
    </row>
    <row r="34" spans="1:11" x14ac:dyDescent="0.2">
      <c r="A34" s="918"/>
      <c r="B34" s="918"/>
      <c r="C34" s="916"/>
      <c r="D34" s="916"/>
      <c r="E34" s="916"/>
      <c r="F34" s="916"/>
    </row>
    <row r="35" spans="1:11" x14ac:dyDescent="0.2">
      <c r="A35" s="880" t="s">
        <v>102</v>
      </c>
      <c r="B35" s="881" t="s">
        <v>101</v>
      </c>
      <c r="C35" s="919" t="s">
        <v>232</v>
      </c>
      <c r="D35" s="919" t="s">
        <v>231</v>
      </c>
      <c r="E35" s="919" t="s">
        <v>230</v>
      </c>
      <c r="F35" s="919" t="s">
        <v>229</v>
      </c>
      <c r="G35" s="920" t="s">
        <v>228</v>
      </c>
      <c r="H35" s="881" t="s">
        <v>227</v>
      </c>
      <c r="I35" s="881" t="s">
        <v>226</v>
      </c>
    </row>
    <row r="36" spans="1:11" ht="51" x14ac:dyDescent="0.2">
      <c r="A36" s="885" t="s">
        <v>10290</v>
      </c>
      <c r="B36" s="885" t="s">
        <v>10291</v>
      </c>
      <c r="C36" s="229">
        <v>5282558.3899999997</v>
      </c>
      <c r="D36" s="925"/>
      <c r="E36" s="925"/>
      <c r="F36" s="925"/>
      <c r="G36" s="925">
        <v>5282558.3899999997</v>
      </c>
      <c r="H36" s="923" t="s">
        <v>10292</v>
      </c>
      <c r="I36" s="923" t="s">
        <v>10293</v>
      </c>
    </row>
    <row r="37" spans="1:11" ht="30.6" x14ac:dyDescent="0.2">
      <c r="A37" s="885" t="s">
        <v>10294</v>
      </c>
      <c r="B37" s="885" t="s">
        <v>10295</v>
      </c>
      <c r="C37" s="229">
        <v>10974895</v>
      </c>
      <c r="D37" s="925"/>
      <c r="E37" s="925"/>
      <c r="F37" s="925"/>
      <c r="G37" s="925">
        <v>10974895</v>
      </c>
      <c r="H37" s="923" t="s">
        <v>10296</v>
      </c>
      <c r="I37" s="923" t="s">
        <v>10297</v>
      </c>
    </row>
    <row r="38" spans="1:11" x14ac:dyDescent="0.2">
      <c r="A38" s="926"/>
      <c r="B38" s="926" t="s">
        <v>241</v>
      </c>
      <c r="C38" s="887">
        <f>SUM(C36:C37)</f>
        <v>16257453.390000001</v>
      </c>
      <c r="D38" s="887">
        <f>SUM(D36:D37)</f>
        <v>0</v>
      </c>
      <c r="E38" s="887">
        <f>SUM(E36:E37)</f>
        <v>0</v>
      </c>
      <c r="F38" s="887">
        <f>SUM(F36:F37)</f>
        <v>0</v>
      </c>
      <c r="G38" s="887">
        <f>SUM(G36:G37)</f>
        <v>16257453.390000001</v>
      </c>
      <c r="H38" s="887"/>
      <c r="I38" s="887"/>
    </row>
    <row r="41" spans="1:11" x14ac:dyDescent="0.2">
      <c r="A41" s="875" t="s">
        <v>240</v>
      </c>
      <c r="B41" s="876"/>
      <c r="C41" s="927"/>
      <c r="E41" s="916"/>
      <c r="F41" s="916"/>
      <c r="I41" s="917" t="s">
        <v>233</v>
      </c>
    </row>
    <row r="42" spans="1:11" x14ac:dyDescent="0.2">
      <c r="A42" s="918"/>
      <c r="B42" s="918"/>
      <c r="C42" s="916"/>
      <c r="D42" s="916"/>
      <c r="E42" s="916"/>
      <c r="F42" s="916"/>
    </row>
    <row r="43" spans="1:11" x14ac:dyDescent="0.2">
      <c r="A43" s="880" t="s">
        <v>102</v>
      </c>
      <c r="B43" s="881" t="s">
        <v>101</v>
      </c>
      <c r="C43" s="919" t="s">
        <v>232</v>
      </c>
      <c r="D43" s="919" t="s">
        <v>231</v>
      </c>
      <c r="E43" s="919" t="s">
        <v>230</v>
      </c>
      <c r="F43" s="919" t="s">
        <v>229</v>
      </c>
      <c r="G43" s="920" t="s">
        <v>228</v>
      </c>
      <c r="H43" s="881" t="s">
        <v>227</v>
      </c>
      <c r="I43" s="881" t="s">
        <v>226</v>
      </c>
    </row>
    <row r="44" spans="1:11" x14ac:dyDescent="0.2">
      <c r="A44" s="885"/>
      <c r="B44" s="1225" t="s">
        <v>13593</v>
      </c>
      <c r="C44" s="229"/>
      <c r="D44" s="925"/>
      <c r="E44" s="925"/>
      <c r="F44" s="925"/>
      <c r="G44" s="925"/>
      <c r="H44" s="923"/>
      <c r="I44" s="923"/>
    </row>
    <row r="45" spans="1:11" x14ac:dyDescent="0.2">
      <c r="A45" s="926"/>
      <c r="B45" s="926" t="s">
        <v>239</v>
      </c>
      <c r="C45" s="887">
        <f>SUM(C44:C44)</f>
        <v>0</v>
      </c>
      <c r="D45" s="887">
        <f>SUM(D44:D44)</f>
        <v>0</v>
      </c>
      <c r="E45" s="887">
        <f>SUM(E44:E44)</f>
        <v>0</v>
      </c>
      <c r="F45" s="887">
        <f>SUM(F44:F44)</f>
        <v>0</v>
      </c>
      <c r="G45" s="887">
        <f>SUM(G44:G44)</f>
        <v>0</v>
      </c>
      <c r="H45" s="887"/>
      <c r="I45" s="887"/>
      <c r="K45" s="874"/>
    </row>
    <row r="48" spans="1:11" x14ac:dyDescent="0.2">
      <c r="A48" s="875" t="s">
        <v>238</v>
      </c>
      <c r="B48" s="876"/>
      <c r="E48" s="916"/>
      <c r="F48" s="916"/>
      <c r="I48" s="917" t="s">
        <v>233</v>
      </c>
    </row>
    <row r="49" spans="1:9" x14ac:dyDescent="0.2">
      <c r="A49" s="918"/>
      <c r="B49" s="918"/>
      <c r="C49" s="916"/>
      <c r="D49" s="916"/>
      <c r="E49" s="916"/>
      <c r="F49" s="916"/>
    </row>
    <row r="50" spans="1:9" x14ac:dyDescent="0.2">
      <c r="A50" s="880" t="s">
        <v>102</v>
      </c>
      <c r="B50" s="881" t="s">
        <v>101</v>
      </c>
      <c r="C50" s="919" t="s">
        <v>232</v>
      </c>
      <c r="D50" s="919" t="s">
        <v>231</v>
      </c>
      <c r="E50" s="919" t="s">
        <v>230</v>
      </c>
      <c r="F50" s="919" t="s">
        <v>229</v>
      </c>
      <c r="G50" s="920" t="s">
        <v>228</v>
      </c>
      <c r="H50" s="881" t="s">
        <v>227</v>
      </c>
      <c r="I50" s="881" t="s">
        <v>226</v>
      </c>
    </row>
    <row r="51" spans="1:9" ht="40.799999999999997" x14ac:dyDescent="0.2">
      <c r="A51" s="885" t="s">
        <v>10298</v>
      </c>
      <c r="B51" s="885" t="s">
        <v>10299</v>
      </c>
      <c r="C51" s="229">
        <v>8145.04</v>
      </c>
      <c r="D51" s="925">
        <v>8145.04</v>
      </c>
      <c r="E51" s="925"/>
      <c r="F51" s="925"/>
      <c r="G51" s="925">
        <v>0</v>
      </c>
      <c r="H51" s="923" t="s">
        <v>10300</v>
      </c>
      <c r="I51" s="923" t="s">
        <v>10301</v>
      </c>
    </row>
    <row r="52" spans="1:9" ht="51" x14ac:dyDescent="0.2">
      <c r="A52" s="885" t="s">
        <v>10302</v>
      </c>
      <c r="B52" s="885" t="s">
        <v>10303</v>
      </c>
      <c r="C52" s="229">
        <v>935758</v>
      </c>
      <c r="D52" s="925"/>
      <c r="E52" s="925"/>
      <c r="F52" s="925"/>
      <c r="G52" s="925">
        <v>935758</v>
      </c>
      <c r="H52" s="923" t="s">
        <v>10304</v>
      </c>
      <c r="I52" s="923" t="s">
        <v>10305</v>
      </c>
    </row>
    <row r="53" spans="1:9" ht="30.6" x14ac:dyDescent="0.2">
      <c r="A53" s="885" t="s">
        <v>10306</v>
      </c>
      <c r="B53" s="885" t="s">
        <v>10307</v>
      </c>
      <c r="C53" s="229">
        <v>78777.789999999994</v>
      </c>
      <c r="D53" s="925"/>
      <c r="E53" s="925"/>
      <c r="F53" s="925"/>
      <c r="G53" s="925">
        <v>78777.789999999994</v>
      </c>
      <c r="H53" s="923" t="s">
        <v>10308</v>
      </c>
      <c r="I53" s="923" t="s">
        <v>10305</v>
      </c>
    </row>
    <row r="54" spans="1:9" ht="30.6" x14ac:dyDescent="0.2">
      <c r="A54" s="885" t="s">
        <v>10309</v>
      </c>
      <c r="B54" s="885" t="s">
        <v>10310</v>
      </c>
      <c r="C54" s="229">
        <v>5445.59</v>
      </c>
      <c r="D54" s="925">
        <v>5445.59</v>
      </c>
      <c r="E54" s="925"/>
      <c r="F54" s="925"/>
      <c r="G54" s="925"/>
      <c r="H54" s="923" t="s">
        <v>10311</v>
      </c>
      <c r="I54" s="924" t="s">
        <v>10301</v>
      </c>
    </row>
    <row r="55" spans="1:9" ht="40.799999999999997" x14ac:dyDescent="0.2">
      <c r="A55" s="885" t="s">
        <v>10312</v>
      </c>
      <c r="B55" s="885" t="s">
        <v>10313</v>
      </c>
      <c r="C55" s="229">
        <v>385286.11</v>
      </c>
      <c r="D55" s="925">
        <v>385286.11</v>
      </c>
      <c r="E55" s="925"/>
      <c r="F55" s="925"/>
      <c r="G55" s="925"/>
      <c r="H55" s="923" t="s">
        <v>10314</v>
      </c>
      <c r="I55" s="924" t="s">
        <v>10301</v>
      </c>
    </row>
    <row r="56" spans="1:9" ht="30.6" x14ac:dyDescent="0.2">
      <c r="A56" s="885" t="s">
        <v>10315</v>
      </c>
      <c r="B56" s="885" t="s">
        <v>10316</v>
      </c>
      <c r="C56" s="229">
        <v>1614358</v>
      </c>
      <c r="D56" s="925">
        <v>1614358</v>
      </c>
      <c r="E56" s="925"/>
      <c r="F56" s="925"/>
      <c r="G56" s="925"/>
      <c r="H56" s="923" t="s">
        <v>10317</v>
      </c>
      <c r="I56" s="923" t="s">
        <v>10301</v>
      </c>
    </row>
    <row r="57" spans="1:9" ht="51" x14ac:dyDescent="0.2">
      <c r="A57" s="885" t="s">
        <v>10318</v>
      </c>
      <c r="B57" s="885" t="s">
        <v>10319</v>
      </c>
      <c r="C57" s="229">
        <v>1448369.68</v>
      </c>
      <c r="D57" s="925"/>
      <c r="E57" s="925"/>
      <c r="F57" s="925"/>
      <c r="G57" s="925">
        <v>1448369.68</v>
      </c>
      <c r="H57" s="923" t="s">
        <v>10304</v>
      </c>
      <c r="I57" s="923" t="s">
        <v>10305</v>
      </c>
    </row>
    <row r="58" spans="1:9" ht="51" x14ac:dyDescent="0.2">
      <c r="A58" s="885" t="s">
        <v>10320</v>
      </c>
      <c r="B58" s="885" t="s">
        <v>10321</v>
      </c>
      <c r="C58" s="229">
        <v>249999.23</v>
      </c>
      <c r="D58" s="925"/>
      <c r="E58" s="925"/>
      <c r="F58" s="925"/>
      <c r="G58" s="925">
        <v>249999.23</v>
      </c>
      <c r="H58" s="923" t="s">
        <v>10304</v>
      </c>
      <c r="I58" s="923" t="s">
        <v>10305</v>
      </c>
    </row>
    <row r="59" spans="1:9" ht="51" x14ac:dyDescent="0.2">
      <c r="A59" s="885" t="s">
        <v>10322</v>
      </c>
      <c r="B59" s="885" t="s">
        <v>10323</v>
      </c>
      <c r="C59" s="229">
        <v>245232.83</v>
      </c>
      <c r="D59" s="925"/>
      <c r="E59" s="925"/>
      <c r="F59" s="925"/>
      <c r="G59" s="925">
        <v>245232.83</v>
      </c>
      <c r="H59" s="923" t="s">
        <v>10304</v>
      </c>
      <c r="I59" s="923" t="s">
        <v>10305</v>
      </c>
    </row>
    <row r="60" spans="1:9" ht="51" x14ac:dyDescent="0.2">
      <c r="A60" s="885" t="s">
        <v>10324</v>
      </c>
      <c r="B60" s="885" t="s">
        <v>10325</v>
      </c>
      <c r="C60" s="229">
        <v>247033.86</v>
      </c>
      <c r="D60" s="925"/>
      <c r="E60" s="925"/>
      <c r="F60" s="925"/>
      <c r="G60" s="925">
        <v>247033.86</v>
      </c>
      <c r="H60" s="923" t="s">
        <v>10304</v>
      </c>
      <c r="I60" s="923" t="s">
        <v>10305</v>
      </c>
    </row>
    <row r="61" spans="1:9" ht="51" x14ac:dyDescent="0.2">
      <c r="A61" s="885" t="s">
        <v>10326</v>
      </c>
      <c r="B61" s="885" t="s">
        <v>10327</v>
      </c>
      <c r="C61" s="229">
        <v>250000</v>
      </c>
      <c r="D61" s="925"/>
      <c r="E61" s="925"/>
      <c r="F61" s="925"/>
      <c r="G61" s="925">
        <v>250000</v>
      </c>
      <c r="H61" s="923" t="s">
        <v>10304</v>
      </c>
      <c r="I61" s="923" t="s">
        <v>10305</v>
      </c>
    </row>
    <row r="62" spans="1:9" ht="51" x14ac:dyDescent="0.2">
      <c r="A62" s="885" t="s">
        <v>10328</v>
      </c>
      <c r="B62" s="885" t="s">
        <v>10329</v>
      </c>
      <c r="C62" s="229">
        <v>134912.9</v>
      </c>
      <c r="D62" s="925"/>
      <c r="E62" s="925"/>
      <c r="F62" s="925"/>
      <c r="G62" s="925">
        <v>134912.9</v>
      </c>
      <c r="H62" s="923" t="s">
        <v>10304</v>
      </c>
      <c r="I62" s="923" t="s">
        <v>10305</v>
      </c>
    </row>
    <row r="63" spans="1:9" ht="51" x14ac:dyDescent="0.2">
      <c r="A63" s="885" t="s">
        <v>10330</v>
      </c>
      <c r="B63" s="885" t="s">
        <v>10331</v>
      </c>
      <c r="C63" s="229">
        <v>154055.4</v>
      </c>
      <c r="D63" s="925"/>
      <c r="E63" s="925"/>
      <c r="F63" s="925"/>
      <c r="G63" s="925">
        <v>154055.4</v>
      </c>
      <c r="H63" s="923" t="s">
        <v>10304</v>
      </c>
      <c r="I63" s="923" t="s">
        <v>10305</v>
      </c>
    </row>
    <row r="64" spans="1:9" ht="51" x14ac:dyDescent="0.2">
      <c r="A64" s="885" t="s">
        <v>10332</v>
      </c>
      <c r="B64" s="885" t="s">
        <v>10333</v>
      </c>
      <c r="C64" s="229">
        <v>265478.28000000003</v>
      </c>
      <c r="D64" s="925"/>
      <c r="E64" s="925"/>
      <c r="F64" s="925"/>
      <c r="G64" s="925">
        <v>265478.28000000003</v>
      </c>
      <c r="H64" s="923" t="s">
        <v>10304</v>
      </c>
      <c r="I64" s="923" t="s">
        <v>10305</v>
      </c>
    </row>
    <row r="65" spans="1:9" ht="51" x14ac:dyDescent="0.2">
      <c r="A65" s="885" t="s">
        <v>10334</v>
      </c>
      <c r="B65" s="885" t="s">
        <v>10335</v>
      </c>
      <c r="C65" s="229">
        <v>616140.68999999994</v>
      </c>
      <c r="D65" s="925"/>
      <c r="E65" s="925"/>
      <c r="F65" s="925"/>
      <c r="G65" s="925">
        <v>616140.68999999994</v>
      </c>
      <c r="H65" s="923" t="s">
        <v>10304</v>
      </c>
      <c r="I65" s="923" t="s">
        <v>10305</v>
      </c>
    </row>
    <row r="66" spans="1:9" ht="51" x14ac:dyDescent="0.2">
      <c r="A66" s="885" t="s">
        <v>10336</v>
      </c>
      <c r="B66" s="885" t="s">
        <v>10337</v>
      </c>
      <c r="C66" s="229">
        <v>412077.84</v>
      </c>
      <c r="D66" s="925"/>
      <c r="E66" s="925"/>
      <c r="F66" s="925"/>
      <c r="G66" s="925">
        <v>412077.84</v>
      </c>
      <c r="H66" s="923" t="s">
        <v>10304</v>
      </c>
      <c r="I66" s="923" t="s">
        <v>10305</v>
      </c>
    </row>
    <row r="67" spans="1:9" ht="51" x14ac:dyDescent="0.2">
      <c r="A67" s="885" t="s">
        <v>10338</v>
      </c>
      <c r="B67" s="885" t="s">
        <v>10339</v>
      </c>
      <c r="C67" s="229">
        <v>161965.53</v>
      </c>
      <c r="D67" s="925"/>
      <c r="E67" s="925"/>
      <c r="F67" s="925"/>
      <c r="G67" s="925">
        <v>161965.53</v>
      </c>
      <c r="H67" s="923" t="s">
        <v>10304</v>
      </c>
      <c r="I67" s="923" t="s">
        <v>10305</v>
      </c>
    </row>
    <row r="68" spans="1:9" ht="51" x14ac:dyDescent="0.2">
      <c r="A68" s="885" t="s">
        <v>10340</v>
      </c>
      <c r="B68" s="885" t="s">
        <v>10341</v>
      </c>
      <c r="C68" s="229">
        <v>250000</v>
      </c>
      <c r="D68" s="925"/>
      <c r="E68" s="925"/>
      <c r="F68" s="925"/>
      <c r="G68" s="925">
        <v>250000</v>
      </c>
      <c r="H68" s="923" t="s">
        <v>10304</v>
      </c>
      <c r="I68" s="923" t="s">
        <v>10305</v>
      </c>
    </row>
    <row r="69" spans="1:9" ht="51" x14ac:dyDescent="0.2">
      <c r="A69" s="885" t="s">
        <v>10342</v>
      </c>
      <c r="B69" s="885" t="s">
        <v>10343</v>
      </c>
      <c r="C69" s="229">
        <v>29764.48</v>
      </c>
      <c r="D69" s="925"/>
      <c r="E69" s="925"/>
      <c r="F69" s="925"/>
      <c r="G69" s="925">
        <v>29764.48</v>
      </c>
      <c r="H69" s="923" t="s">
        <v>10304</v>
      </c>
      <c r="I69" s="923" t="s">
        <v>10305</v>
      </c>
    </row>
    <row r="70" spans="1:9" ht="51" x14ac:dyDescent="0.2">
      <c r="A70" s="885" t="s">
        <v>10344</v>
      </c>
      <c r="B70" s="885" t="s">
        <v>10345</v>
      </c>
      <c r="C70" s="229">
        <v>190367.99</v>
      </c>
      <c r="D70" s="925"/>
      <c r="E70" s="925"/>
      <c r="F70" s="925"/>
      <c r="G70" s="925">
        <v>190367.99</v>
      </c>
      <c r="H70" s="923" t="s">
        <v>10304</v>
      </c>
      <c r="I70" s="923" t="s">
        <v>10305</v>
      </c>
    </row>
    <row r="71" spans="1:9" ht="51" x14ac:dyDescent="0.2">
      <c r="A71" s="885" t="s">
        <v>10346</v>
      </c>
      <c r="B71" s="885" t="s">
        <v>10347</v>
      </c>
      <c r="C71" s="229">
        <v>107367.39</v>
      </c>
      <c r="D71" s="925"/>
      <c r="E71" s="925"/>
      <c r="F71" s="925"/>
      <c r="G71" s="925">
        <v>107367.39</v>
      </c>
      <c r="H71" s="923" t="s">
        <v>10304</v>
      </c>
      <c r="I71" s="923" t="s">
        <v>10305</v>
      </c>
    </row>
    <row r="72" spans="1:9" ht="51" x14ac:dyDescent="0.2">
      <c r="A72" s="885" t="s">
        <v>10348</v>
      </c>
      <c r="B72" s="885" t="s">
        <v>10349</v>
      </c>
      <c r="C72" s="229">
        <v>2219519.3199999998</v>
      </c>
      <c r="D72" s="925"/>
      <c r="E72" s="925"/>
      <c r="F72" s="925"/>
      <c r="G72" s="925">
        <v>2219519.3199999998</v>
      </c>
      <c r="H72" s="923" t="s">
        <v>10304</v>
      </c>
      <c r="I72" s="923" t="s">
        <v>10305</v>
      </c>
    </row>
    <row r="73" spans="1:9" ht="51" x14ac:dyDescent="0.2">
      <c r="A73" s="885" t="s">
        <v>10350</v>
      </c>
      <c r="B73" s="885" t="s">
        <v>10351</v>
      </c>
      <c r="C73" s="229">
        <v>901650.83</v>
      </c>
      <c r="D73" s="925"/>
      <c r="E73" s="925"/>
      <c r="F73" s="925"/>
      <c r="G73" s="925">
        <v>901650.83</v>
      </c>
      <c r="H73" s="923" t="s">
        <v>10304</v>
      </c>
      <c r="I73" s="923" t="s">
        <v>10305</v>
      </c>
    </row>
    <row r="74" spans="1:9" ht="51" x14ac:dyDescent="0.2">
      <c r="A74" s="885" t="s">
        <v>10352</v>
      </c>
      <c r="B74" s="885" t="s">
        <v>10353</v>
      </c>
      <c r="C74" s="229">
        <v>2010663.02</v>
      </c>
      <c r="D74" s="925"/>
      <c r="E74" s="925"/>
      <c r="F74" s="925"/>
      <c r="G74" s="925">
        <v>2010663.02</v>
      </c>
      <c r="H74" s="923" t="s">
        <v>10304</v>
      </c>
      <c r="I74" s="923" t="s">
        <v>10305</v>
      </c>
    </row>
    <row r="75" spans="1:9" ht="51" x14ac:dyDescent="0.2">
      <c r="A75" s="885" t="s">
        <v>10354</v>
      </c>
      <c r="B75" s="885" t="s">
        <v>10355</v>
      </c>
      <c r="C75" s="229">
        <v>324203.03999999998</v>
      </c>
      <c r="D75" s="925"/>
      <c r="E75" s="925"/>
      <c r="F75" s="925"/>
      <c r="G75" s="925">
        <v>324203.03999999998</v>
      </c>
      <c r="H75" s="923" t="s">
        <v>10304</v>
      </c>
      <c r="I75" s="923" t="s">
        <v>10305</v>
      </c>
    </row>
    <row r="76" spans="1:9" ht="51" x14ac:dyDescent="0.2">
      <c r="A76" s="885" t="s">
        <v>10356</v>
      </c>
      <c r="B76" s="885" t="s">
        <v>10357</v>
      </c>
      <c r="C76" s="229">
        <v>333076.5</v>
      </c>
      <c r="D76" s="925"/>
      <c r="E76" s="925"/>
      <c r="F76" s="925"/>
      <c r="G76" s="925">
        <v>333076.5</v>
      </c>
      <c r="H76" s="923" t="s">
        <v>10304</v>
      </c>
      <c r="I76" s="923" t="s">
        <v>10305</v>
      </c>
    </row>
    <row r="77" spans="1:9" ht="51" x14ac:dyDescent="0.2">
      <c r="A77" s="885" t="s">
        <v>10358</v>
      </c>
      <c r="B77" s="885" t="s">
        <v>10359</v>
      </c>
      <c r="C77" s="229">
        <v>344830.86</v>
      </c>
      <c r="D77" s="925"/>
      <c r="E77" s="925"/>
      <c r="F77" s="925"/>
      <c r="G77" s="925">
        <v>344830.86</v>
      </c>
      <c r="H77" s="923" t="s">
        <v>10304</v>
      </c>
      <c r="I77" s="923" t="s">
        <v>10305</v>
      </c>
    </row>
    <row r="78" spans="1:9" ht="51" x14ac:dyDescent="0.2">
      <c r="A78" s="885" t="s">
        <v>10360</v>
      </c>
      <c r="B78" s="885" t="s">
        <v>10361</v>
      </c>
      <c r="C78" s="229">
        <v>1246692.25</v>
      </c>
      <c r="D78" s="925"/>
      <c r="E78" s="925"/>
      <c r="F78" s="925"/>
      <c r="G78" s="925">
        <v>1246692.25</v>
      </c>
      <c r="H78" s="923" t="s">
        <v>10304</v>
      </c>
      <c r="I78" s="923" t="s">
        <v>10305</v>
      </c>
    </row>
    <row r="79" spans="1:9" ht="51" x14ac:dyDescent="0.2">
      <c r="A79" s="885" t="s">
        <v>10362</v>
      </c>
      <c r="B79" s="885" t="s">
        <v>10363</v>
      </c>
      <c r="C79" s="229">
        <v>879996.4</v>
      </c>
      <c r="D79" s="925"/>
      <c r="E79" s="925"/>
      <c r="F79" s="925"/>
      <c r="G79" s="925">
        <v>879996.4</v>
      </c>
      <c r="H79" s="923" t="s">
        <v>10304</v>
      </c>
      <c r="I79" s="923" t="s">
        <v>10305</v>
      </c>
    </row>
    <row r="80" spans="1:9" ht="51" x14ac:dyDescent="0.2">
      <c r="A80" s="885" t="s">
        <v>10364</v>
      </c>
      <c r="B80" s="885" t="s">
        <v>10365</v>
      </c>
      <c r="C80" s="229">
        <v>176968.6</v>
      </c>
      <c r="D80" s="925"/>
      <c r="E80" s="925"/>
      <c r="F80" s="925"/>
      <c r="G80" s="925">
        <v>176968.6</v>
      </c>
      <c r="H80" s="923" t="s">
        <v>10304</v>
      </c>
      <c r="I80" s="923" t="s">
        <v>10305</v>
      </c>
    </row>
    <row r="81" spans="1:9" ht="51" x14ac:dyDescent="0.2">
      <c r="A81" s="885" t="s">
        <v>10366</v>
      </c>
      <c r="B81" s="885" t="s">
        <v>10367</v>
      </c>
      <c r="C81" s="229">
        <v>3821718</v>
      </c>
      <c r="D81" s="925"/>
      <c r="E81" s="925"/>
      <c r="F81" s="925"/>
      <c r="G81" s="925">
        <v>3821718</v>
      </c>
      <c r="H81" s="923" t="s">
        <v>10304</v>
      </c>
      <c r="I81" s="923" t="s">
        <v>10305</v>
      </c>
    </row>
    <row r="82" spans="1:9" ht="51" x14ac:dyDescent="0.2">
      <c r="A82" s="885" t="s">
        <v>10368</v>
      </c>
      <c r="B82" s="885" t="s">
        <v>10369</v>
      </c>
      <c r="C82" s="229">
        <v>302550</v>
      </c>
      <c r="D82" s="925"/>
      <c r="E82" s="925"/>
      <c r="F82" s="925"/>
      <c r="G82" s="925">
        <v>302550</v>
      </c>
      <c r="H82" s="923" t="s">
        <v>10304</v>
      </c>
      <c r="I82" s="923" t="s">
        <v>10305</v>
      </c>
    </row>
    <row r="83" spans="1:9" ht="51" x14ac:dyDescent="0.2">
      <c r="A83" s="885" t="s">
        <v>10370</v>
      </c>
      <c r="B83" s="885" t="s">
        <v>10371</v>
      </c>
      <c r="C83" s="229">
        <v>456741.28</v>
      </c>
      <c r="D83" s="925"/>
      <c r="E83" s="925"/>
      <c r="F83" s="925"/>
      <c r="G83" s="925">
        <v>456741.28</v>
      </c>
      <c r="H83" s="923" t="s">
        <v>10304</v>
      </c>
      <c r="I83" s="923" t="s">
        <v>10305</v>
      </c>
    </row>
    <row r="84" spans="1:9" ht="51" x14ac:dyDescent="0.2">
      <c r="A84" s="885" t="s">
        <v>10372</v>
      </c>
      <c r="B84" s="885" t="s">
        <v>10373</v>
      </c>
      <c r="C84" s="229">
        <v>330085.86</v>
      </c>
      <c r="D84" s="925"/>
      <c r="E84" s="925"/>
      <c r="F84" s="925"/>
      <c r="G84" s="925">
        <v>330085.86</v>
      </c>
      <c r="H84" s="923" t="s">
        <v>10304</v>
      </c>
      <c r="I84" s="923" t="s">
        <v>10305</v>
      </c>
    </row>
    <row r="85" spans="1:9" ht="51" x14ac:dyDescent="0.2">
      <c r="A85" s="885" t="s">
        <v>10374</v>
      </c>
      <c r="B85" s="885" t="s">
        <v>10375</v>
      </c>
      <c r="C85" s="229">
        <v>27353068.960000001</v>
      </c>
      <c r="D85" s="925"/>
      <c r="E85" s="925"/>
      <c r="F85" s="925"/>
      <c r="G85" s="925">
        <v>27353068.960000001</v>
      </c>
      <c r="H85" s="923" t="s">
        <v>10304</v>
      </c>
      <c r="I85" s="923" t="s">
        <v>10305</v>
      </c>
    </row>
    <row r="86" spans="1:9" ht="51" x14ac:dyDescent="0.2">
      <c r="A86" s="885" t="s">
        <v>10376</v>
      </c>
      <c r="B86" s="885" t="s">
        <v>10377</v>
      </c>
      <c r="C86" s="229">
        <v>715412.08</v>
      </c>
      <c r="D86" s="925"/>
      <c r="E86" s="925"/>
      <c r="F86" s="925"/>
      <c r="G86" s="925">
        <v>715412.08</v>
      </c>
      <c r="H86" s="923" t="s">
        <v>10304</v>
      </c>
      <c r="I86" s="923" t="s">
        <v>10305</v>
      </c>
    </row>
    <row r="87" spans="1:9" ht="51" x14ac:dyDescent="0.2">
      <c r="A87" s="885" t="s">
        <v>10378</v>
      </c>
      <c r="B87" s="885" t="s">
        <v>10379</v>
      </c>
      <c r="C87" s="229">
        <v>2248233.16</v>
      </c>
      <c r="D87" s="925"/>
      <c r="E87" s="925"/>
      <c r="F87" s="925"/>
      <c r="G87" s="925">
        <v>2248233.16</v>
      </c>
      <c r="H87" s="923" t="s">
        <v>10304</v>
      </c>
      <c r="I87" s="923" t="s">
        <v>10305</v>
      </c>
    </row>
    <row r="88" spans="1:9" ht="51" x14ac:dyDescent="0.2">
      <c r="A88" s="885" t="s">
        <v>10380</v>
      </c>
      <c r="B88" s="885" t="s">
        <v>10381</v>
      </c>
      <c r="C88" s="229">
        <v>327828.71999999997</v>
      </c>
      <c r="D88" s="925"/>
      <c r="E88" s="925"/>
      <c r="F88" s="925"/>
      <c r="G88" s="925">
        <v>327828.71999999997</v>
      </c>
      <c r="H88" s="923" t="s">
        <v>10304</v>
      </c>
      <c r="I88" s="923" t="s">
        <v>10305</v>
      </c>
    </row>
    <row r="89" spans="1:9" ht="51" x14ac:dyDescent="0.2">
      <c r="A89" s="885" t="s">
        <v>10382</v>
      </c>
      <c r="B89" s="885" t="s">
        <v>10383</v>
      </c>
      <c r="C89" s="229">
        <v>501684.62</v>
      </c>
      <c r="D89" s="925"/>
      <c r="E89" s="925"/>
      <c r="F89" s="925"/>
      <c r="G89" s="925">
        <v>501684.62</v>
      </c>
      <c r="H89" s="923" t="s">
        <v>10304</v>
      </c>
      <c r="I89" s="923" t="s">
        <v>10305</v>
      </c>
    </row>
    <row r="90" spans="1:9" ht="51" x14ac:dyDescent="0.2">
      <c r="A90" s="885" t="s">
        <v>10384</v>
      </c>
      <c r="B90" s="885" t="s">
        <v>10385</v>
      </c>
      <c r="C90" s="229">
        <v>431004.14</v>
      </c>
      <c r="D90" s="925"/>
      <c r="E90" s="925"/>
      <c r="F90" s="925"/>
      <c r="G90" s="925">
        <v>431004.14</v>
      </c>
      <c r="H90" s="923" t="s">
        <v>10304</v>
      </c>
      <c r="I90" s="923" t="s">
        <v>10305</v>
      </c>
    </row>
    <row r="91" spans="1:9" ht="51" x14ac:dyDescent="0.2">
      <c r="A91" s="885" t="s">
        <v>10386</v>
      </c>
      <c r="B91" s="885" t="s">
        <v>10387</v>
      </c>
      <c r="C91" s="229">
        <v>794242.52</v>
      </c>
      <c r="D91" s="925"/>
      <c r="E91" s="925"/>
      <c r="F91" s="925"/>
      <c r="G91" s="925">
        <v>794242.52</v>
      </c>
      <c r="H91" s="923" t="s">
        <v>10304</v>
      </c>
      <c r="I91" s="923" t="s">
        <v>10305</v>
      </c>
    </row>
    <row r="92" spans="1:9" ht="51" x14ac:dyDescent="0.2">
      <c r="A92" s="885" t="s">
        <v>10388</v>
      </c>
      <c r="B92" s="885" t="s">
        <v>10389</v>
      </c>
      <c r="C92" s="229">
        <v>20620</v>
      </c>
      <c r="D92" s="925"/>
      <c r="E92" s="925"/>
      <c r="F92" s="925"/>
      <c r="G92" s="925">
        <v>20620</v>
      </c>
      <c r="H92" s="923" t="s">
        <v>10304</v>
      </c>
      <c r="I92" s="923" t="s">
        <v>10305</v>
      </c>
    </row>
    <row r="93" spans="1:9" ht="51" x14ac:dyDescent="0.2">
      <c r="A93" s="885" t="s">
        <v>10390</v>
      </c>
      <c r="B93" s="885" t="s">
        <v>10391</v>
      </c>
      <c r="C93" s="229">
        <v>3982508.11</v>
      </c>
      <c r="D93" s="925"/>
      <c r="E93" s="925"/>
      <c r="F93" s="925"/>
      <c r="G93" s="925">
        <v>3982508.11</v>
      </c>
      <c r="H93" s="923" t="s">
        <v>10304</v>
      </c>
      <c r="I93" s="923" t="s">
        <v>10305</v>
      </c>
    </row>
    <row r="94" spans="1:9" ht="51" x14ac:dyDescent="0.2">
      <c r="A94" s="885" t="s">
        <v>10392</v>
      </c>
      <c r="B94" s="885" t="s">
        <v>10393</v>
      </c>
      <c r="C94" s="229">
        <v>440122.2</v>
      </c>
      <c r="D94" s="925"/>
      <c r="E94" s="925"/>
      <c r="F94" s="925"/>
      <c r="G94" s="925">
        <v>440122.2</v>
      </c>
      <c r="H94" s="923" t="s">
        <v>10304</v>
      </c>
      <c r="I94" s="923" t="s">
        <v>10305</v>
      </c>
    </row>
    <row r="95" spans="1:9" ht="51" x14ac:dyDescent="0.2">
      <c r="A95" s="885" t="s">
        <v>10394</v>
      </c>
      <c r="B95" s="885" t="s">
        <v>10395</v>
      </c>
      <c r="C95" s="229">
        <v>847154.69</v>
      </c>
      <c r="D95" s="925"/>
      <c r="E95" s="925"/>
      <c r="F95" s="925"/>
      <c r="G95" s="925">
        <v>847154.69</v>
      </c>
      <c r="H95" s="923" t="s">
        <v>10304</v>
      </c>
      <c r="I95" s="923" t="s">
        <v>10305</v>
      </c>
    </row>
    <row r="96" spans="1:9" x14ac:dyDescent="0.2">
      <c r="A96" s="926"/>
      <c r="B96" s="926" t="s">
        <v>237</v>
      </c>
      <c r="C96" s="887">
        <f>SUM(C51:C95)</f>
        <v>58801111.790000007</v>
      </c>
      <c r="D96" s="887">
        <f>SUM(D51:D95)</f>
        <v>2013234.74</v>
      </c>
      <c r="E96" s="887">
        <f>SUM(E51:E95)</f>
        <v>0</v>
      </c>
      <c r="F96" s="887">
        <f>SUM(F51:F95)</f>
        <v>0</v>
      </c>
      <c r="G96" s="887">
        <f>SUM(G51:G95)</f>
        <v>56787877.049999997</v>
      </c>
      <c r="H96" s="887"/>
      <c r="I96" s="887"/>
    </row>
    <row r="99" spans="1:11" x14ac:dyDescent="0.2">
      <c r="A99" s="875" t="s">
        <v>236</v>
      </c>
      <c r="B99" s="876"/>
      <c r="E99" s="916"/>
      <c r="F99" s="916"/>
      <c r="I99" s="917" t="s">
        <v>233</v>
      </c>
    </row>
    <row r="100" spans="1:11" x14ac:dyDescent="0.2">
      <c r="A100" s="918"/>
      <c r="B100" s="918"/>
      <c r="C100" s="916"/>
      <c r="D100" s="916"/>
      <c r="E100" s="916"/>
      <c r="F100" s="916"/>
    </row>
    <row r="101" spans="1:11" x14ac:dyDescent="0.2">
      <c r="A101" s="880" t="s">
        <v>102</v>
      </c>
      <c r="B101" s="881" t="s">
        <v>101</v>
      </c>
      <c r="C101" s="919" t="s">
        <v>232</v>
      </c>
      <c r="D101" s="919" t="s">
        <v>231</v>
      </c>
      <c r="E101" s="919" t="s">
        <v>230</v>
      </c>
      <c r="F101" s="919" t="s">
        <v>229</v>
      </c>
      <c r="G101" s="920" t="s">
        <v>228</v>
      </c>
      <c r="H101" s="881" t="s">
        <v>227</v>
      </c>
      <c r="I101" s="881" t="s">
        <v>226</v>
      </c>
    </row>
    <row r="102" spans="1:11" x14ac:dyDescent="0.2">
      <c r="A102" s="885"/>
      <c r="B102" s="1225" t="s">
        <v>13593</v>
      </c>
      <c r="C102" s="229"/>
      <c r="D102" s="925"/>
      <c r="E102" s="925"/>
      <c r="F102" s="925"/>
      <c r="G102" s="925"/>
      <c r="H102" s="923"/>
      <c r="I102" s="923"/>
      <c r="K102" s="874"/>
    </row>
    <row r="103" spans="1:11" x14ac:dyDescent="0.2">
      <c r="A103" s="926"/>
      <c r="B103" s="926" t="s">
        <v>235</v>
      </c>
      <c r="C103" s="887">
        <f>SUM(C102:C102)</f>
        <v>0</v>
      </c>
      <c r="D103" s="887">
        <f>SUM(D102:D102)</f>
        <v>0</v>
      </c>
      <c r="E103" s="887">
        <f>SUM(E102:E102)</f>
        <v>0</v>
      </c>
      <c r="F103" s="887">
        <f>SUM(F102:F102)</f>
        <v>0</v>
      </c>
      <c r="G103" s="887">
        <f>SUM(G102:G102)</f>
        <v>0</v>
      </c>
      <c r="H103" s="887"/>
      <c r="I103" s="887"/>
    </row>
    <row r="106" spans="1:11" x14ac:dyDescent="0.2">
      <c r="A106" s="875" t="s">
        <v>234</v>
      </c>
      <c r="B106" s="876"/>
      <c r="E106" s="916"/>
      <c r="F106" s="916"/>
      <c r="I106" s="917" t="s">
        <v>233</v>
      </c>
    </row>
    <row r="107" spans="1:11" x14ac:dyDescent="0.2">
      <c r="A107" s="918"/>
      <c r="B107" s="918"/>
      <c r="C107" s="916"/>
      <c r="D107" s="916"/>
      <c r="E107" s="916"/>
      <c r="F107" s="916"/>
    </row>
    <row r="108" spans="1:11" x14ac:dyDescent="0.2">
      <c r="A108" s="880" t="s">
        <v>102</v>
      </c>
      <c r="B108" s="881" t="s">
        <v>101</v>
      </c>
      <c r="C108" s="919" t="s">
        <v>232</v>
      </c>
      <c r="D108" s="919" t="s">
        <v>231</v>
      </c>
      <c r="E108" s="919" t="s">
        <v>230</v>
      </c>
      <c r="F108" s="919" t="s">
        <v>229</v>
      </c>
      <c r="G108" s="920" t="s">
        <v>228</v>
      </c>
      <c r="H108" s="881" t="s">
        <v>227</v>
      </c>
      <c r="I108" s="881" t="s">
        <v>226</v>
      </c>
    </row>
    <row r="109" spans="1:11" ht="30.6" x14ac:dyDescent="0.2">
      <c r="A109" s="885" t="s">
        <v>10396</v>
      </c>
      <c r="B109" s="885" t="s">
        <v>9932</v>
      </c>
      <c r="C109" s="229">
        <v>106381.85</v>
      </c>
      <c r="D109" s="925"/>
      <c r="E109" s="925"/>
      <c r="F109" s="925"/>
      <c r="G109" s="925">
        <v>106381.85</v>
      </c>
      <c r="H109" s="923" t="s">
        <v>10397</v>
      </c>
      <c r="I109" s="923" t="s">
        <v>10398</v>
      </c>
    </row>
    <row r="110" spans="1:11" ht="30.6" x14ac:dyDescent="0.2">
      <c r="A110" s="885" t="s">
        <v>10399</v>
      </c>
      <c r="B110" s="885" t="s">
        <v>10400</v>
      </c>
      <c r="C110" s="229">
        <v>19685.12</v>
      </c>
      <c r="D110" s="925"/>
      <c r="E110" s="925"/>
      <c r="F110" s="925"/>
      <c r="G110" s="925">
        <v>19685.12</v>
      </c>
      <c r="H110" s="923" t="s">
        <v>10397</v>
      </c>
      <c r="I110" s="923" t="s">
        <v>10398</v>
      </c>
    </row>
    <row r="111" spans="1:11" ht="30.6" x14ac:dyDescent="0.2">
      <c r="A111" s="885" t="s">
        <v>10401</v>
      </c>
      <c r="B111" s="885" t="s">
        <v>10402</v>
      </c>
      <c r="C111" s="229">
        <v>6253.91</v>
      </c>
      <c r="D111" s="925"/>
      <c r="E111" s="925"/>
      <c r="F111" s="925"/>
      <c r="G111" s="925">
        <v>6253.91</v>
      </c>
      <c r="H111" s="923" t="s">
        <v>10397</v>
      </c>
      <c r="I111" s="923" t="s">
        <v>10398</v>
      </c>
    </row>
    <row r="112" spans="1:11" ht="30.6" x14ac:dyDescent="0.2">
      <c r="A112" s="885" t="s">
        <v>10403</v>
      </c>
      <c r="B112" s="885" t="s">
        <v>10404</v>
      </c>
      <c r="C112" s="229">
        <v>382.29</v>
      </c>
      <c r="D112" s="925"/>
      <c r="E112" s="925"/>
      <c r="F112" s="925"/>
      <c r="G112" s="925">
        <v>382.29</v>
      </c>
      <c r="H112" s="923" t="s">
        <v>10397</v>
      </c>
      <c r="I112" s="923" t="s">
        <v>10398</v>
      </c>
    </row>
    <row r="113" spans="1:9" ht="30.6" x14ac:dyDescent="0.2">
      <c r="A113" s="885" t="s">
        <v>10405</v>
      </c>
      <c r="B113" s="885" t="s">
        <v>10406</v>
      </c>
      <c r="C113" s="229">
        <v>213524.45</v>
      </c>
      <c r="D113" s="925"/>
      <c r="E113" s="925"/>
      <c r="F113" s="925"/>
      <c r="G113" s="925">
        <v>213524.45</v>
      </c>
      <c r="H113" s="923" t="s">
        <v>10397</v>
      </c>
      <c r="I113" s="923" t="s">
        <v>10398</v>
      </c>
    </row>
    <row r="114" spans="1:9" ht="30.6" x14ac:dyDescent="0.2">
      <c r="A114" s="885" t="s">
        <v>10407</v>
      </c>
      <c r="B114" s="885" t="s">
        <v>10408</v>
      </c>
      <c r="C114" s="229">
        <v>3019.96</v>
      </c>
      <c r="D114" s="925"/>
      <c r="E114" s="925"/>
      <c r="F114" s="925"/>
      <c r="G114" s="925">
        <v>3019.96</v>
      </c>
      <c r="H114" s="923" t="s">
        <v>10397</v>
      </c>
      <c r="I114" s="923" t="s">
        <v>10398</v>
      </c>
    </row>
    <row r="115" spans="1:9" ht="30.6" x14ac:dyDescent="0.2">
      <c r="A115" s="885" t="s">
        <v>10409</v>
      </c>
      <c r="B115" s="885" t="s">
        <v>10410</v>
      </c>
      <c r="C115" s="229">
        <v>58871.6</v>
      </c>
      <c r="D115" s="925"/>
      <c r="E115" s="925"/>
      <c r="F115" s="925"/>
      <c r="G115" s="925">
        <v>58871.6</v>
      </c>
      <c r="H115" s="923" t="s">
        <v>10397</v>
      </c>
      <c r="I115" s="923" t="s">
        <v>10398</v>
      </c>
    </row>
    <row r="116" spans="1:9" ht="30.6" x14ac:dyDescent="0.2">
      <c r="A116" s="885" t="s">
        <v>10411</v>
      </c>
      <c r="B116" s="885" t="s">
        <v>10412</v>
      </c>
      <c r="C116" s="229">
        <v>25843.66</v>
      </c>
      <c r="D116" s="925"/>
      <c r="E116" s="925"/>
      <c r="F116" s="925"/>
      <c r="G116" s="925">
        <v>25843.66</v>
      </c>
      <c r="H116" s="923" t="s">
        <v>10397</v>
      </c>
      <c r="I116" s="923" t="s">
        <v>10398</v>
      </c>
    </row>
    <row r="117" spans="1:9" ht="30.6" x14ac:dyDescent="0.2">
      <c r="A117" s="885" t="s">
        <v>10413</v>
      </c>
      <c r="B117" s="885" t="s">
        <v>10414</v>
      </c>
      <c r="C117" s="229">
        <v>9196760.3399999999</v>
      </c>
      <c r="D117" s="925"/>
      <c r="E117" s="925"/>
      <c r="F117" s="925"/>
      <c r="G117" s="925">
        <v>9196760.3399999999</v>
      </c>
      <c r="H117" s="923" t="s">
        <v>10397</v>
      </c>
      <c r="I117" s="923" t="s">
        <v>10398</v>
      </c>
    </row>
    <row r="118" spans="1:9" ht="30.6" x14ac:dyDescent="0.2">
      <c r="A118" s="885" t="s">
        <v>10415</v>
      </c>
      <c r="B118" s="885" t="s">
        <v>10416</v>
      </c>
      <c r="C118" s="229">
        <v>1100500.49</v>
      </c>
      <c r="D118" s="925"/>
      <c r="E118" s="925"/>
      <c r="F118" s="925"/>
      <c r="G118" s="925">
        <v>1100500.49</v>
      </c>
      <c r="H118" s="923" t="s">
        <v>10397</v>
      </c>
      <c r="I118" s="923" t="s">
        <v>10398</v>
      </c>
    </row>
    <row r="119" spans="1:9" ht="30.6" x14ac:dyDescent="0.2">
      <c r="A119" s="885" t="s">
        <v>10417</v>
      </c>
      <c r="B119" s="885" t="s">
        <v>10418</v>
      </c>
      <c r="C119" s="229">
        <v>3714.81</v>
      </c>
      <c r="D119" s="925"/>
      <c r="E119" s="925"/>
      <c r="F119" s="925"/>
      <c r="G119" s="925">
        <v>3714.81</v>
      </c>
      <c r="H119" s="923" t="s">
        <v>10397</v>
      </c>
      <c r="I119" s="923" t="s">
        <v>10398</v>
      </c>
    </row>
    <row r="120" spans="1:9" ht="30.6" x14ac:dyDescent="0.2">
      <c r="A120" s="885" t="s">
        <v>10419</v>
      </c>
      <c r="B120" s="885" t="s">
        <v>9964</v>
      </c>
      <c r="C120" s="229">
        <v>11249.99</v>
      </c>
      <c r="D120" s="925"/>
      <c r="E120" s="925"/>
      <c r="F120" s="925"/>
      <c r="G120" s="925">
        <v>11249.99</v>
      </c>
      <c r="H120" s="923" t="s">
        <v>10397</v>
      </c>
      <c r="I120" s="923" t="s">
        <v>10398</v>
      </c>
    </row>
    <row r="121" spans="1:9" ht="30.6" x14ac:dyDescent="0.2">
      <c r="A121" s="885" t="s">
        <v>10420</v>
      </c>
      <c r="B121" s="885" t="s">
        <v>9970</v>
      </c>
      <c r="C121" s="229">
        <v>2576638.4</v>
      </c>
      <c r="D121" s="925"/>
      <c r="E121" s="925"/>
      <c r="F121" s="925"/>
      <c r="G121" s="925">
        <v>2576638.4</v>
      </c>
      <c r="H121" s="923" t="s">
        <v>10397</v>
      </c>
      <c r="I121" s="923" t="s">
        <v>10398</v>
      </c>
    </row>
    <row r="122" spans="1:9" ht="30.6" x14ac:dyDescent="0.2">
      <c r="A122" s="885" t="s">
        <v>10421</v>
      </c>
      <c r="B122" s="885" t="s">
        <v>9972</v>
      </c>
      <c r="C122" s="229">
        <v>3384.03</v>
      </c>
      <c r="D122" s="925"/>
      <c r="E122" s="925"/>
      <c r="F122" s="925"/>
      <c r="G122" s="925">
        <v>3384.03</v>
      </c>
      <c r="H122" s="923" t="s">
        <v>10397</v>
      </c>
      <c r="I122" s="923" t="s">
        <v>10398</v>
      </c>
    </row>
    <row r="123" spans="1:9" ht="30.6" x14ac:dyDescent="0.2">
      <c r="A123" s="885" t="s">
        <v>10422</v>
      </c>
      <c r="B123" s="885" t="s">
        <v>9974</v>
      </c>
      <c r="C123" s="229">
        <v>8197.5499999999993</v>
      </c>
      <c r="D123" s="925"/>
      <c r="E123" s="925"/>
      <c r="F123" s="925"/>
      <c r="G123" s="925">
        <v>8197.5499999999993</v>
      </c>
      <c r="H123" s="923" t="s">
        <v>10397</v>
      </c>
      <c r="I123" s="923" t="s">
        <v>10398</v>
      </c>
    </row>
    <row r="124" spans="1:9" ht="30.6" x14ac:dyDescent="0.2">
      <c r="A124" s="885" t="s">
        <v>10423</v>
      </c>
      <c r="B124" s="885" t="s">
        <v>10424</v>
      </c>
      <c r="C124" s="229">
        <v>543</v>
      </c>
      <c r="D124" s="925"/>
      <c r="E124" s="925"/>
      <c r="F124" s="925"/>
      <c r="G124" s="925">
        <v>543</v>
      </c>
      <c r="H124" s="923" t="s">
        <v>10397</v>
      </c>
      <c r="I124" s="923" t="s">
        <v>10398</v>
      </c>
    </row>
    <row r="125" spans="1:9" ht="30.6" x14ac:dyDescent="0.2">
      <c r="A125" s="885" t="s">
        <v>10425</v>
      </c>
      <c r="B125" s="885" t="s">
        <v>9976</v>
      </c>
      <c r="C125" s="229">
        <v>1607.44</v>
      </c>
      <c r="D125" s="925"/>
      <c r="E125" s="925"/>
      <c r="F125" s="925"/>
      <c r="G125" s="925">
        <v>1607.44</v>
      </c>
      <c r="H125" s="923" t="s">
        <v>10397</v>
      </c>
      <c r="I125" s="923" t="s">
        <v>10398</v>
      </c>
    </row>
    <row r="126" spans="1:9" ht="30.6" x14ac:dyDescent="0.2">
      <c r="A126" s="885" t="s">
        <v>10426</v>
      </c>
      <c r="B126" s="885" t="s">
        <v>10427</v>
      </c>
      <c r="C126" s="229">
        <v>41264.68</v>
      </c>
      <c r="D126" s="925"/>
      <c r="E126" s="925"/>
      <c r="F126" s="925"/>
      <c r="G126" s="925">
        <v>41264.68</v>
      </c>
      <c r="H126" s="923" t="s">
        <v>10397</v>
      </c>
      <c r="I126" s="923" t="s">
        <v>10398</v>
      </c>
    </row>
    <row r="127" spans="1:9" ht="30.6" x14ac:dyDescent="0.2">
      <c r="A127" s="885" t="s">
        <v>10428</v>
      </c>
      <c r="B127" s="885" t="s">
        <v>10429</v>
      </c>
      <c r="C127" s="229">
        <v>10294.120000000001</v>
      </c>
      <c r="D127" s="925"/>
      <c r="E127" s="925"/>
      <c r="F127" s="925"/>
      <c r="G127" s="925">
        <v>10294.120000000001</v>
      </c>
      <c r="H127" s="923" t="s">
        <v>10397</v>
      </c>
      <c r="I127" s="923" t="s">
        <v>10398</v>
      </c>
    </row>
    <row r="128" spans="1:9" ht="30.6" x14ac:dyDescent="0.2">
      <c r="A128" s="885" t="s">
        <v>10430</v>
      </c>
      <c r="B128" s="885" t="s">
        <v>9982</v>
      </c>
      <c r="C128" s="229">
        <v>21670.29</v>
      </c>
      <c r="D128" s="925"/>
      <c r="E128" s="925"/>
      <c r="F128" s="925"/>
      <c r="G128" s="925">
        <v>21670.29</v>
      </c>
      <c r="H128" s="923" t="s">
        <v>10397</v>
      </c>
      <c r="I128" s="923" t="s">
        <v>10398</v>
      </c>
    </row>
    <row r="129" spans="1:9" ht="30.6" x14ac:dyDescent="0.2">
      <c r="A129" s="885" t="s">
        <v>10431</v>
      </c>
      <c r="B129" s="885" t="s">
        <v>10432</v>
      </c>
      <c r="C129" s="229">
        <v>17476.41</v>
      </c>
      <c r="D129" s="925"/>
      <c r="E129" s="925"/>
      <c r="F129" s="925"/>
      <c r="G129" s="925">
        <v>17476.41</v>
      </c>
      <c r="H129" s="923" t="s">
        <v>10397</v>
      </c>
      <c r="I129" s="923" t="s">
        <v>10398</v>
      </c>
    </row>
    <row r="130" spans="1:9" ht="30.6" x14ac:dyDescent="0.2">
      <c r="A130" s="885" t="s">
        <v>10433</v>
      </c>
      <c r="B130" s="885" t="s">
        <v>9986</v>
      </c>
      <c r="C130" s="229">
        <v>7500</v>
      </c>
      <c r="D130" s="925"/>
      <c r="E130" s="925"/>
      <c r="F130" s="925"/>
      <c r="G130" s="925">
        <v>7500</v>
      </c>
      <c r="H130" s="923" t="s">
        <v>10397</v>
      </c>
      <c r="I130" s="923" t="s">
        <v>10398</v>
      </c>
    </row>
    <row r="131" spans="1:9" ht="30.6" x14ac:dyDescent="0.2">
      <c r="A131" s="885" t="s">
        <v>10434</v>
      </c>
      <c r="B131" s="885" t="s">
        <v>9988</v>
      </c>
      <c r="C131" s="229">
        <v>4251.83</v>
      </c>
      <c r="D131" s="925"/>
      <c r="E131" s="925"/>
      <c r="F131" s="925"/>
      <c r="G131" s="925">
        <v>4251.83</v>
      </c>
      <c r="H131" s="923" t="s">
        <v>10397</v>
      </c>
      <c r="I131" s="923" t="s">
        <v>10398</v>
      </c>
    </row>
    <row r="132" spans="1:9" ht="30.6" x14ac:dyDescent="0.2">
      <c r="A132" s="885" t="s">
        <v>10435</v>
      </c>
      <c r="B132" s="885" t="s">
        <v>9990</v>
      </c>
      <c r="C132" s="229">
        <v>5620.31</v>
      </c>
      <c r="D132" s="925"/>
      <c r="E132" s="925"/>
      <c r="F132" s="925"/>
      <c r="G132" s="925">
        <v>5620.31</v>
      </c>
      <c r="H132" s="923" t="s">
        <v>10397</v>
      </c>
      <c r="I132" s="923" t="s">
        <v>10398</v>
      </c>
    </row>
    <row r="133" spans="1:9" ht="30.6" x14ac:dyDescent="0.2">
      <c r="A133" s="885" t="s">
        <v>10436</v>
      </c>
      <c r="B133" s="885" t="s">
        <v>10437</v>
      </c>
      <c r="C133" s="229">
        <v>254136.22</v>
      </c>
      <c r="D133" s="925"/>
      <c r="E133" s="925"/>
      <c r="F133" s="925"/>
      <c r="G133" s="925">
        <v>254136.22</v>
      </c>
      <c r="H133" s="923" t="s">
        <v>10397</v>
      </c>
      <c r="I133" s="923" t="s">
        <v>10398</v>
      </c>
    </row>
    <row r="134" spans="1:9" ht="30.6" x14ac:dyDescent="0.2">
      <c r="A134" s="885" t="s">
        <v>10438</v>
      </c>
      <c r="B134" s="885" t="s">
        <v>9994</v>
      </c>
      <c r="C134" s="229">
        <v>1545476.54</v>
      </c>
      <c r="D134" s="925"/>
      <c r="E134" s="925"/>
      <c r="F134" s="925"/>
      <c r="G134" s="925">
        <v>1545476.54</v>
      </c>
      <c r="H134" s="923" t="s">
        <v>10397</v>
      </c>
      <c r="I134" s="923" t="s">
        <v>10398</v>
      </c>
    </row>
    <row r="135" spans="1:9" ht="30.6" x14ac:dyDescent="0.2">
      <c r="A135" s="885" t="s">
        <v>10439</v>
      </c>
      <c r="B135" s="885" t="s">
        <v>10440</v>
      </c>
      <c r="C135" s="229">
        <v>167794</v>
      </c>
      <c r="D135" s="925"/>
      <c r="E135" s="925"/>
      <c r="F135" s="925"/>
      <c r="G135" s="925">
        <v>167794</v>
      </c>
      <c r="H135" s="923" t="s">
        <v>10397</v>
      </c>
      <c r="I135" s="923" t="s">
        <v>10398</v>
      </c>
    </row>
    <row r="136" spans="1:9" ht="30.6" x14ac:dyDescent="0.2">
      <c r="A136" s="885" t="s">
        <v>10441</v>
      </c>
      <c r="B136" s="885" t="s">
        <v>10442</v>
      </c>
      <c r="C136" s="229">
        <v>14441.31</v>
      </c>
      <c r="D136" s="925"/>
      <c r="E136" s="925"/>
      <c r="F136" s="925"/>
      <c r="G136" s="925">
        <v>14441.31</v>
      </c>
      <c r="H136" s="923" t="s">
        <v>10397</v>
      </c>
      <c r="I136" s="923" t="s">
        <v>10398</v>
      </c>
    </row>
    <row r="137" spans="1:9" ht="30.6" x14ac:dyDescent="0.2">
      <c r="A137" s="885" t="s">
        <v>10443</v>
      </c>
      <c r="B137" s="885" t="s">
        <v>10000</v>
      </c>
      <c r="C137" s="229">
        <v>423.78</v>
      </c>
      <c r="D137" s="925"/>
      <c r="E137" s="925"/>
      <c r="F137" s="925"/>
      <c r="G137" s="925">
        <v>423.78</v>
      </c>
      <c r="H137" s="923" t="s">
        <v>10397</v>
      </c>
      <c r="I137" s="923" t="s">
        <v>10398</v>
      </c>
    </row>
    <row r="138" spans="1:9" ht="30.6" x14ac:dyDescent="0.2">
      <c r="A138" s="885" t="s">
        <v>10444</v>
      </c>
      <c r="B138" s="885" t="s">
        <v>10445</v>
      </c>
      <c r="C138" s="229">
        <v>20120.38</v>
      </c>
      <c r="D138" s="925"/>
      <c r="E138" s="925"/>
      <c r="F138" s="925"/>
      <c r="G138" s="925">
        <v>20120.38</v>
      </c>
      <c r="H138" s="923" t="s">
        <v>10397</v>
      </c>
      <c r="I138" s="923" t="s">
        <v>10398</v>
      </c>
    </row>
    <row r="139" spans="1:9" ht="30.6" x14ac:dyDescent="0.2">
      <c r="A139" s="885" t="s">
        <v>10446</v>
      </c>
      <c r="B139" s="885" t="s">
        <v>10447</v>
      </c>
      <c r="C139" s="229">
        <v>62775.77</v>
      </c>
      <c r="D139" s="925"/>
      <c r="E139" s="925"/>
      <c r="F139" s="925"/>
      <c r="G139" s="925">
        <v>62775.77</v>
      </c>
      <c r="H139" s="923" t="s">
        <v>10397</v>
      </c>
      <c r="I139" s="923" t="s">
        <v>10398</v>
      </c>
    </row>
    <row r="140" spans="1:9" ht="30.6" x14ac:dyDescent="0.2">
      <c r="A140" s="885" t="s">
        <v>10448</v>
      </c>
      <c r="B140" s="885" t="s">
        <v>10449</v>
      </c>
      <c r="C140" s="229">
        <v>1355901.65</v>
      </c>
      <c r="D140" s="925"/>
      <c r="E140" s="925"/>
      <c r="F140" s="925"/>
      <c r="G140" s="925">
        <v>1355901.65</v>
      </c>
      <c r="H140" s="923" t="s">
        <v>10397</v>
      </c>
      <c r="I140" s="923" t="s">
        <v>10398</v>
      </c>
    </row>
    <row r="141" spans="1:9" ht="30.6" x14ac:dyDescent="0.2">
      <c r="A141" s="885" t="s">
        <v>10450</v>
      </c>
      <c r="B141" s="885" t="s">
        <v>10451</v>
      </c>
      <c r="C141" s="229">
        <v>296966.39</v>
      </c>
      <c r="D141" s="925"/>
      <c r="E141" s="925"/>
      <c r="F141" s="925"/>
      <c r="G141" s="925">
        <v>296966.39</v>
      </c>
      <c r="H141" s="923" t="s">
        <v>10397</v>
      </c>
      <c r="I141" s="923" t="s">
        <v>10398</v>
      </c>
    </row>
    <row r="142" spans="1:9" ht="30.6" x14ac:dyDescent="0.2">
      <c r="A142" s="885" t="s">
        <v>10452</v>
      </c>
      <c r="B142" s="885" t="s">
        <v>10453</v>
      </c>
      <c r="C142" s="229">
        <v>5500</v>
      </c>
      <c r="D142" s="925"/>
      <c r="E142" s="925"/>
      <c r="F142" s="925"/>
      <c r="G142" s="925">
        <v>5500</v>
      </c>
      <c r="H142" s="923" t="s">
        <v>10397</v>
      </c>
      <c r="I142" s="923" t="s">
        <v>10398</v>
      </c>
    </row>
    <row r="143" spans="1:9" ht="30.6" x14ac:dyDescent="0.2">
      <c r="A143" s="885" t="s">
        <v>10454</v>
      </c>
      <c r="B143" s="885" t="s">
        <v>10455</v>
      </c>
      <c r="C143" s="229">
        <v>72178.3</v>
      </c>
      <c r="D143" s="925"/>
      <c r="E143" s="925"/>
      <c r="F143" s="925"/>
      <c r="G143" s="925">
        <v>72178.3</v>
      </c>
      <c r="H143" s="923" t="s">
        <v>10397</v>
      </c>
      <c r="I143" s="923" t="s">
        <v>10398</v>
      </c>
    </row>
    <row r="144" spans="1:9" ht="30.6" x14ac:dyDescent="0.2">
      <c r="A144" s="885" t="s">
        <v>10456</v>
      </c>
      <c r="B144" s="885" t="s">
        <v>10457</v>
      </c>
      <c r="C144" s="229">
        <v>6179.14</v>
      </c>
      <c r="D144" s="925"/>
      <c r="E144" s="925"/>
      <c r="F144" s="925"/>
      <c r="G144" s="925">
        <v>6179.14</v>
      </c>
      <c r="H144" s="923" t="s">
        <v>10397</v>
      </c>
      <c r="I144" s="923" t="s">
        <v>10398</v>
      </c>
    </row>
    <row r="145" spans="1:9" ht="30.6" x14ac:dyDescent="0.2">
      <c r="A145" s="885" t="s">
        <v>10458</v>
      </c>
      <c r="B145" s="885" t="s">
        <v>10459</v>
      </c>
      <c r="C145" s="229">
        <v>4000</v>
      </c>
      <c r="D145" s="925"/>
      <c r="E145" s="925"/>
      <c r="F145" s="925"/>
      <c r="G145" s="925">
        <v>4000</v>
      </c>
      <c r="H145" s="923" t="s">
        <v>10397</v>
      </c>
      <c r="I145" s="923" t="s">
        <v>10398</v>
      </c>
    </row>
    <row r="146" spans="1:9" ht="30.6" x14ac:dyDescent="0.2">
      <c r="A146" s="885" t="s">
        <v>10460</v>
      </c>
      <c r="B146" s="885" t="s">
        <v>10461</v>
      </c>
      <c r="C146" s="229">
        <v>1518.23</v>
      </c>
      <c r="D146" s="925"/>
      <c r="E146" s="925"/>
      <c r="F146" s="925"/>
      <c r="G146" s="925">
        <v>1518.23</v>
      </c>
      <c r="H146" s="923" t="s">
        <v>10397</v>
      </c>
      <c r="I146" s="923" t="s">
        <v>10398</v>
      </c>
    </row>
    <row r="147" spans="1:9" ht="30.6" x14ac:dyDescent="0.2">
      <c r="A147" s="885" t="s">
        <v>10462</v>
      </c>
      <c r="B147" s="885" t="s">
        <v>10463</v>
      </c>
      <c r="C147" s="229">
        <v>4439.99</v>
      </c>
      <c r="D147" s="925"/>
      <c r="E147" s="925"/>
      <c r="F147" s="925"/>
      <c r="G147" s="925">
        <v>4439.99</v>
      </c>
      <c r="H147" s="923" t="s">
        <v>10397</v>
      </c>
      <c r="I147" s="923" t="s">
        <v>10398</v>
      </c>
    </row>
    <row r="148" spans="1:9" ht="30.6" x14ac:dyDescent="0.2">
      <c r="A148" s="885" t="s">
        <v>10464</v>
      </c>
      <c r="B148" s="885" t="s">
        <v>10465</v>
      </c>
      <c r="C148" s="229">
        <v>2637.61</v>
      </c>
      <c r="D148" s="925"/>
      <c r="E148" s="925"/>
      <c r="F148" s="925"/>
      <c r="G148" s="925">
        <v>2637.61</v>
      </c>
      <c r="H148" s="923" t="s">
        <v>10397</v>
      </c>
      <c r="I148" s="923" t="s">
        <v>10398</v>
      </c>
    </row>
    <row r="149" spans="1:9" ht="30.6" x14ac:dyDescent="0.2">
      <c r="A149" s="885" t="s">
        <v>10466</v>
      </c>
      <c r="B149" s="885" t="s">
        <v>10467</v>
      </c>
      <c r="C149" s="229">
        <v>9363.48</v>
      </c>
      <c r="D149" s="925"/>
      <c r="E149" s="925"/>
      <c r="F149" s="925"/>
      <c r="G149" s="925">
        <v>9363.48</v>
      </c>
      <c r="H149" s="923" t="s">
        <v>10397</v>
      </c>
      <c r="I149" s="923" t="s">
        <v>10398</v>
      </c>
    </row>
    <row r="150" spans="1:9" ht="30.6" x14ac:dyDescent="0.2">
      <c r="A150" s="885" t="s">
        <v>10468</v>
      </c>
      <c r="B150" s="885" t="s">
        <v>10469</v>
      </c>
      <c r="C150" s="229">
        <v>6584.32</v>
      </c>
      <c r="D150" s="925"/>
      <c r="E150" s="925"/>
      <c r="F150" s="925"/>
      <c r="G150" s="925">
        <v>6584.32</v>
      </c>
      <c r="H150" s="923" t="s">
        <v>10397</v>
      </c>
      <c r="I150" s="923" t="s">
        <v>10398</v>
      </c>
    </row>
    <row r="151" spans="1:9" ht="30.6" x14ac:dyDescent="0.2">
      <c r="A151" s="885" t="s">
        <v>10470</v>
      </c>
      <c r="B151" s="885" t="s">
        <v>10471</v>
      </c>
      <c r="C151" s="229">
        <v>135750.29</v>
      </c>
      <c r="D151" s="925"/>
      <c r="E151" s="925"/>
      <c r="F151" s="925"/>
      <c r="G151" s="925">
        <v>135750.29</v>
      </c>
      <c r="H151" s="923" t="s">
        <v>10397</v>
      </c>
      <c r="I151" s="923" t="s">
        <v>10398</v>
      </c>
    </row>
    <row r="152" spans="1:9" ht="30.6" x14ac:dyDescent="0.2">
      <c r="A152" s="885" t="s">
        <v>10472</v>
      </c>
      <c r="B152" s="885" t="s">
        <v>10473</v>
      </c>
      <c r="C152" s="229">
        <v>43320.01</v>
      </c>
      <c r="D152" s="925"/>
      <c r="E152" s="925"/>
      <c r="F152" s="925"/>
      <c r="G152" s="925">
        <v>43320.01</v>
      </c>
      <c r="H152" s="923" t="s">
        <v>10397</v>
      </c>
      <c r="I152" s="923" t="s">
        <v>10398</v>
      </c>
    </row>
    <row r="153" spans="1:9" ht="30.6" x14ac:dyDescent="0.2">
      <c r="A153" s="885" t="s">
        <v>10474</v>
      </c>
      <c r="B153" s="885" t="s">
        <v>10475</v>
      </c>
      <c r="C153" s="229">
        <v>21428.54</v>
      </c>
      <c r="D153" s="925"/>
      <c r="E153" s="925"/>
      <c r="F153" s="925"/>
      <c r="G153" s="925">
        <v>21428.54</v>
      </c>
      <c r="H153" s="923" t="s">
        <v>10397</v>
      </c>
      <c r="I153" s="923" t="s">
        <v>10398</v>
      </c>
    </row>
    <row r="154" spans="1:9" ht="30.6" x14ac:dyDescent="0.2">
      <c r="A154" s="885" t="s">
        <v>10476</v>
      </c>
      <c r="B154" s="885" t="s">
        <v>10477</v>
      </c>
      <c r="C154" s="229">
        <v>167725</v>
      </c>
      <c r="D154" s="925"/>
      <c r="E154" s="925"/>
      <c r="F154" s="925"/>
      <c r="G154" s="925">
        <v>167725</v>
      </c>
      <c r="H154" s="923" t="s">
        <v>10397</v>
      </c>
      <c r="I154" s="923" t="s">
        <v>10398</v>
      </c>
    </row>
    <row r="155" spans="1:9" ht="30.6" x14ac:dyDescent="0.2">
      <c r="A155" s="885" t="s">
        <v>10478</v>
      </c>
      <c r="B155" s="885" t="s">
        <v>10479</v>
      </c>
      <c r="C155" s="229">
        <v>172922.3</v>
      </c>
      <c r="D155" s="925"/>
      <c r="E155" s="925"/>
      <c r="F155" s="925"/>
      <c r="G155" s="925">
        <v>172922.3</v>
      </c>
      <c r="H155" s="923" t="s">
        <v>10397</v>
      </c>
      <c r="I155" s="923" t="s">
        <v>10398</v>
      </c>
    </row>
    <row r="156" spans="1:9" ht="30.6" x14ac:dyDescent="0.2">
      <c r="A156" s="885" t="s">
        <v>10480</v>
      </c>
      <c r="B156" s="885" t="s">
        <v>10481</v>
      </c>
      <c r="C156" s="229">
        <v>1280145.45</v>
      </c>
      <c r="D156" s="925"/>
      <c r="E156" s="925"/>
      <c r="F156" s="925"/>
      <c r="G156" s="925">
        <v>1280145.45</v>
      </c>
      <c r="H156" s="923" t="s">
        <v>10397</v>
      </c>
      <c r="I156" s="923" t="s">
        <v>10398</v>
      </c>
    </row>
    <row r="157" spans="1:9" ht="30.6" x14ac:dyDescent="0.2">
      <c r="A157" s="885" t="s">
        <v>10482</v>
      </c>
      <c r="B157" s="885" t="s">
        <v>10483</v>
      </c>
      <c r="C157" s="229">
        <v>140069.20000000001</v>
      </c>
      <c r="D157" s="925"/>
      <c r="E157" s="925"/>
      <c r="F157" s="925"/>
      <c r="G157" s="925">
        <v>140069.20000000001</v>
      </c>
      <c r="H157" s="923" t="s">
        <v>10397</v>
      </c>
      <c r="I157" s="923" t="s">
        <v>10398</v>
      </c>
    </row>
    <row r="158" spans="1:9" ht="30.6" x14ac:dyDescent="0.2">
      <c r="A158" s="885" t="s">
        <v>10484</v>
      </c>
      <c r="B158" s="885" t="s">
        <v>10485</v>
      </c>
      <c r="C158" s="229">
        <v>947001.8</v>
      </c>
      <c r="D158" s="925"/>
      <c r="E158" s="925"/>
      <c r="F158" s="925"/>
      <c r="G158" s="925">
        <v>947001.8</v>
      </c>
      <c r="H158" s="923" t="s">
        <v>10397</v>
      </c>
      <c r="I158" s="923" t="s">
        <v>10398</v>
      </c>
    </row>
    <row r="159" spans="1:9" ht="30.6" x14ac:dyDescent="0.2">
      <c r="A159" s="885" t="s">
        <v>10486</v>
      </c>
      <c r="B159" s="885" t="s">
        <v>10487</v>
      </c>
      <c r="C159" s="229">
        <v>806359.26</v>
      </c>
      <c r="D159" s="925"/>
      <c r="E159" s="925"/>
      <c r="F159" s="925"/>
      <c r="G159" s="925">
        <v>806359.26</v>
      </c>
      <c r="H159" s="923" t="s">
        <v>10397</v>
      </c>
      <c r="I159" s="923" t="s">
        <v>10398</v>
      </c>
    </row>
    <row r="160" spans="1:9" ht="30.6" x14ac:dyDescent="0.2">
      <c r="A160" s="885" t="s">
        <v>10488</v>
      </c>
      <c r="B160" s="885" t="s">
        <v>10489</v>
      </c>
      <c r="C160" s="229">
        <v>122159.08</v>
      </c>
      <c r="D160" s="925"/>
      <c r="E160" s="925"/>
      <c r="F160" s="925"/>
      <c r="G160" s="925">
        <v>122159.08</v>
      </c>
      <c r="H160" s="923" t="s">
        <v>10397</v>
      </c>
      <c r="I160" s="923" t="s">
        <v>10398</v>
      </c>
    </row>
    <row r="161" spans="1:9" ht="30.6" x14ac:dyDescent="0.2">
      <c r="A161" s="885" t="s">
        <v>10490</v>
      </c>
      <c r="B161" s="885" t="s">
        <v>10491</v>
      </c>
      <c r="C161" s="229">
        <v>3607.34</v>
      </c>
      <c r="D161" s="925"/>
      <c r="E161" s="925"/>
      <c r="F161" s="925"/>
      <c r="G161" s="925">
        <v>3607.34</v>
      </c>
      <c r="H161" s="923" t="s">
        <v>10397</v>
      </c>
      <c r="I161" s="923" t="s">
        <v>10398</v>
      </c>
    </row>
    <row r="162" spans="1:9" ht="30.6" x14ac:dyDescent="0.2">
      <c r="A162" s="885" t="s">
        <v>10492</v>
      </c>
      <c r="B162" s="885" t="s">
        <v>10493</v>
      </c>
      <c r="C162" s="229">
        <v>1212445.24</v>
      </c>
      <c r="D162" s="925"/>
      <c r="E162" s="925"/>
      <c r="F162" s="925"/>
      <c r="G162" s="925">
        <v>1212445.24</v>
      </c>
      <c r="H162" s="923" t="s">
        <v>10397</v>
      </c>
      <c r="I162" s="923" t="s">
        <v>10398</v>
      </c>
    </row>
    <row r="163" spans="1:9" ht="30.6" x14ac:dyDescent="0.2">
      <c r="A163" s="885" t="s">
        <v>10494</v>
      </c>
      <c r="B163" s="885" t="s">
        <v>10495</v>
      </c>
      <c r="C163" s="229">
        <v>20739.169999999998</v>
      </c>
      <c r="D163" s="925"/>
      <c r="E163" s="925"/>
      <c r="F163" s="925"/>
      <c r="G163" s="925">
        <v>20739.169999999998</v>
      </c>
      <c r="H163" s="923" t="s">
        <v>10397</v>
      </c>
      <c r="I163" s="923" t="s">
        <v>10398</v>
      </c>
    </row>
    <row r="164" spans="1:9" ht="30.6" x14ac:dyDescent="0.2">
      <c r="A164" s="885" t="s">
        <v>10496</v>
      </c>
      <c r="B164" s="885" t="s">
        <v>10497</v>
      </c>
      <c r="C164" s="229">
        <v>233547.75</v>
      </c>
      <c r="D164" s="925"/>
      <c r="E164" s="925"/>
      <c r="F164" s="925"/>
      <c r="G164" s="925">
        <v>233547.75</v>
      </c>
      <c r="H164" s="923" t="s">
        <v>10397</v>
      </c>
      <c r="I164" s="923" t="s">
        <v>10398</v>
      </c>
    </row>
    <row r="165" spans="1:9" ht="30.6" x14ac:dyDescent="0.2">
      <c r="A165" s="885" t="s">
        <v>10498</v>
      </c>
      <c r="B165" s="885" t="s">
        <v>10499</v>
      </c>
      <c r="C165" s="229">
        <v>11203.15</v>
      </c>
      <c r="D165" s="925"/>
      <c r="E165" s="925"/>
      <c r="F165" s="925"/>
      <c r="G165" s="925">
        <v>11203.15</v>
      </c>
      <c r="H165" s="923" t="s">
        <v>10397</v>
      </c>
      <c r="I165" s="923" t="s">
        <v>10398</v>
      </c>
    </row>
    <row r="166" spans="1:9" ht="30.6" x14ac:dyDescent="0.2">
      <c r="A166" s="885" t="s">
        <v>10500</v>
      </c>
      <c r="B166" s="885" t="s">
        <v>10501</v>
      </c>
      <c r="C166" s="229">
        <v>3521257.7</v>
      </c>
      <c r="D166" s="925"/>
      <c r="E166" s="925"/>
      <c r="F166" s="925"/>
      <c r="G166" s="925">
        <v>3521257.7</v>
      </c>
      <c r="H166" s="923" t="s">
        <v>10397</v>
      </c>
      <c r="I166" s="923" t="s">
        <v>10398</v>
      </c>
    </row>
    <row r="167" spans="1:9" ht="30.6" x14ac:dyDescent="0.2">
      <c r="A167" s="885" t="s">
        <v>10502</v>
      </c>
      <c r="B167" s="885" t="s">
        <v>10503</v>
      </c>
      <c r="C167" s="229">
        <v>11055.61</v>
      </c>
      <c r="D167" s="925"/>
      <c r="E167" s="925"/>
      <c r="F167" s="925"/>
      <c r="G167" s="925">
        <v>11055.61</v>
      </c>
      <c r="H167" s="923" t="s">
        <v>10397</v>
      </c>
      <c r="I167" s="923" t="s">
        <v>10398</v>
      </c>
    </row>
    <row r="168" spans="1:9" ht="30.6" x14ac:dyDescent="0.2">
      <c r="A168" s="885" t="s">
        <v>10504</v>
      </c>
      <c r="B168" s="885" t="s">
        <v>10505</v>
      </c>
      <c r="C168" s="229">
        <v>8663.7199999999993</v>
      </c>
      <c r="D168" s="925"/>
      <c r="E168" s="925"/>
      <c r="F168" s="925"/>
      <c r="G168" s="925">
        <v>8663.7199999999993</v>
      </c>
      <c r="H168" s="923" t="s">
        <v>10397</v>
      </c>
      <c r="I168" s="923" t="s">
        <v>10398</v>
      </c>
    </row>
    <row r="169" spans="1:9" ht="30.6" x14ac:dyDescent="0.2">
      <c r="A169" s="885" t="s">
        <v>10506</v>
      </c>
      <c r="B169" s="885" t="s">
        <v>10507</v>
      </c>
      <c r="C169" s="229">
        <v>592.07000000000005</v>
      </c>
      <c r="D169" s="925"/>
      <c r="E169" s="925"/>
      <c r="F169" s="925"/>
      <c r="G169" s="925">
        <v>592.07000000000005</v>
      </c>
      <c r="H169" s="923" t="s">
        <v>10397</v>
      </c>
      <c r="I169" s="923" t="s">
        <v>10398</v>
      </c>
    </row>
    <row r="170" spans="1:9" ht="30.6" x14ac:dyDescent="0.2">
      <c r="A170" s="885" t="s">
        <v>10508</v>
      </c>
      <c r="B170" s="885" t="s">
        <v>10509</v>
      </c>
      <c r="C170" s="229">
        <v>13021.54</v>
      </c>
      <c r="D170" s="925"/>
      <c r="E170" s="925"/>
      <c r="F170" s="925"/>
      <c r="G170" s="925">
        <v>13021.54</v>
      </c>
      <c r="H170" s="923" t="s">
        <v>10397</v>
      </c>
      <c r="I170" s="923" t="s">
        <v>10398</v>
      </c>
    </row>
    <row r="171" spans="1:9" ht="30.6" x14ac:dyDescent="0.2">
      <c r="A171" s="885" t="s">
        <v>10510</v>
      </c>
      <c r="B171" s="885" t="s">
        <v>10511</v>
      </c>
      <c r="C171" s="229">
        <v>1759.46</v>
      </c>
      <c r="D171" s="925"/>
      <c r="E171" s="925"/>
      <c r="F171" s="925"/>
      <c r="G171" s="925">
        <v>1759.46</v>
      </c>
      <c r="H171" s="923" t="s">
        <v>10397</v>
      </c>
      <c r="I171" s="923" t="s">
        <v>10398</v>
      </c>
    </row>
    <row r="172" spans="1:9" ht="30.6" x14ac:dyDescent="0.2">
      <c r="A172" s="885" t="s">
        <v>10512</v>
      </c>
      <c r="B172" s="885" t="s">
        <v>10513</v>
      </c>
      <c r="C172" s="229">
        <v>3000</v>
      </c>
      <c r="D172" s="925"/>
      <c r="E172" s="925"/>
      <c r="F172" s="925"/>
      <c r="G172" s="925">
        <v>3000</v>
      </c>
      <c r="H172" s="923" t="s">
        <v>10397</v>
      </c>
      <c r="I172" s="923" t="s">
        <v>10398</v>
      </c>
    </row>
    <row r="173" spans="1:9" ht="30.6" x14ac:dyDescent="0.2">
      <c r="A173" s="885" t="s">
        <v>10514</v>
      </c>
      <c r="B173" s="885" t="s">
        <v>10515</v>
      </c>
      <c r="C173" s="229">
        <v>1528.8</v>
      </c>
      <c r="D173" s="925"/>
      <c r="E173" s="925"/>
      <c r="F173" s="925"/>
      <c r="G173" s="925">
        <v>1528.8</v>
      </c>
      <c r="H173" s="923" t="s">
        <v>10397</v>
      </c>
      <c r="I173" s="923" t="s">
        <v>10398</v>
      </c>
    </row>
    <row r="174" spans="1:9" ht="30.6" x14ac:dyDescent="0.2">
      <c r="A174" s="885" t="s">
        <v>10516</v>
      </c>
      <c r="B174" s="885" t="s">
        <v>10517</v>
      </c>
      <c r="C174" s="229">
        <v>116906.66</v>
      </c>
      <c r="D174" s="925"/>
      <c r="E174" s="925"/>
      <c r="F174" s="925"/>
      <c r="G174" s="925">
        <v>116906.66</v>
      </c>
      <c r="H174" s="923" t="s">
        <v>10397</v>
      </c>
      <c r="I174" s="923" t="s">
        <v>10398</v>
      </c>
    </row>
    <row r="175" spans="1:9" ht="30.6" x14ac:dyDescent="0.2">
      <c r="A175" s="885" t="s">
        <v>10518</v>
      </c>
      <c r="B175" s="885" t="s">
        <v>10519</v>
      </c>
      <c r="C175" s="229">
        <v>1089415.6799999999</v>
      </c>
      <c r="D175" s="925"/>
      <c r="E175" s="925"/>
      <c r="F175" s="925"/>
      <c r="G175" s="925">
        <v>1089415.6799999999</v>
      </c>
      <c r="H175" s="923" t="s">
        <v>10397</v>
      </c>
      <c r="I175" s="923" t="s">
        <v>10398</v>
      </c>
    </row>
    <row r="176" spans="1:9" ht="30.6" x14ac:dyDescent="0.2">
      <c r="A176" s="885" t="s">
        <v>10520</v>
      </c>
      <c r="B176" s="885" t="s">
        <v>10521</v>
      </c>
      <c r="C176" s="229">
        <v>2000</v>
      </c>
      <c r="D176" s="925"/>
      <c r="E176" s="925"/>
      <c r="F176" s="925"/>
      <c r="G176" s="925">
        <v>2000</v>
      </c>
      <c r="H176" s="923" t="s">
        <v>10397</v>
      </c>
      <c r="I176" s="923" t="s">
        <v>10398</v>
      </c>
    </row>
    <row r="177" spans="1:9" ht="30.6" x14ac:dyDescent="0.2">
      <c r="A177" s="885" t="s">
        <v>10522</v>
      </c>
      <c r="B177" s="885" t="s">
        <v>10523</v>
      </c>
      <c r="C177" s="229">
        <v>31320.66</v>
      </c>
      <c r="D177" s="925"/>
      <c r="E177" s="925"/>
      <c r="F177" s="925"/>
      <c r="G177" s="925">
        <v>31320.66</v>
      </c>
      <c r="H177" s="923" t="s">
        <v>10397</v>
      </c>
      <c r="I177" s="923" t="s">
        <v>10398</v>
      </c>
    </row>
    <row r="178" spans="1:9" ht="30.6" x14ac:dyDescent="0.2">
      <c r="A178" s="885" t="s">
        <v>10524</v>
      </c>
      <c r="B178" s="885" t="s">
        <v>10525</v>
      </c>
      <c r="C178" s="229">
        <v>0</v>
      </c>
      <c r="D178" s="925"/>
      <c r="E178" s="925"/>
      <c r="F178" s="925"/>
      <c r="G178" s="925">
        <v>0</v>
      </c>
      <c r="H178" s="923" t="s">
        <v>10397</v>
      </c>
      <c r="I178" s="923" t="s">
        <v>10398</v>
      </c>
    </row>
    <row r="179" spans="1:9" ht="30.6" x14ac:dyDescent="0.2">
      <c r="A179" s="885" t="s">
        <v>10526</v>
      </c>
      <c r="B179" s="885" t="s">
        <v>10527</v>
      </c>
      <c r="C179" s="229">
        <v>6500000</v>
      </c>
      <c r="D179" s="925"/>
      <c r="E179" s="925"/>
      <c r="F179" s="925"/>
      <c r="G179" s="925">
        <v>6500000</v>
      </c>
      <c r="H179" s="923" t="s">
        <v>10397</v>
      </c>
      <c r="I179" s="923" t="s">
        <v>10398</v>
      </c>
    </row>
    <row r="180" spans="1:9" ht="30.6" x14ac:dyDescent="0.2">
      <c r="A180" s="885" t="s">
        <v>10528</v>
      </c>
      <c r="B180" s="885" t="s">
        <v>10529</v>
      </c>
      <c r="C180" s="229">
        <v>2679750.81</v>
      </c>
      <c r="D180" s="925"/>
      <c r="E180" s="925"/>
      <c r="F180" s="925"/>
      <c r="G180" s="925">
        <v>2679750.81</v>
      </c>
      <c r="H180" s="923" t="s">
        <v>10397</v>
      </c>
      <c r="I180" s="923" t="s">
        <v>10398</v>
      </c>
    </row>
    <row r="181" spans="1:9" ht="30.6" x14ac:dyDescent="0.2">
      <c r="A181" s="885" t="s">
        <v>10530</v>
      </c>
      <c r="B181" s="885" t="s">
        <v>10531</v>
      </c>
      <c r="C181" s="229">
        <v>16938.45</v>
      </c>
      <c r="D181" s="925"/>
      <c r="E181" s="925"/>
      <c r="F181" s="925"/>
      <c r="G181" s="925">
        <v>16938.45</v>
      </c>
      <c r="H181" s="923" t="s">
        <v>10397</v>
      </c>
      <c r="I181" s="923" t="s">
        <v>10398</v>
      </c>
    </row>
    <row r="182" spans="1:9" ht="30.6" x14ac:dyDescent="0.2">
      <c r="A182" s="885" t="s">
        <v>10532</v>
      </c>
      <c r="B182" s="885" t="s">
        <v>10533</v>
      </c>
      <c r="C182" s="229">
        <v>12178.91</v>
      </c>
      <c r="D182" s="925"/>
      <c r="E182" s="925"/>
      <c r="F182" s="925"/>
      <c r="G182" s="925">
        <v>12178.91</v>
      </c>
      <c r="H182" s="923" t="s">
        <v>10397</v>
      </c>
      <c r="I182" s="923" t="s">
        <v>10398</v>
      </c>
    </row>
    <row r="183" spans="1:9" ht="30.6" x14ac:dyDescent="0.2">
      <c r="A183" s="885" t="s">
        <v>10534</v>
      </c>
      <c r="B183" s="885" t="s">
        <v>10535</v>
      </c>
      <c r="C183" s="229">
        <v>3961192.14</v>
      </c>
      <c r="D183" s="925"/>
      <c r="E183" s="925"/>
      <c r="F183" s="925"/>
      <c r="G183" s="925">
        <v>3961192.14</v>
      </c>
      <c r="H183" s="923" t="s">
        <v>10397</v>
      </c>
      <c r="I183" s="923" t="s">
        <v>10398</v>
      </c>
    </row>
    <row r="184" spans="1:9" ht="30.6" x14ac:dyDescent="0.2">
      <c r="A184" s="885" t="s">
        <v>10536</v>
      </c>
      <c r="B184" s="885" t="s">
        <v>10537</v>
      </c>
      <c r="C184" s="229">
        <v>14857330.58</v>
      </c>
      <c r="D184" s="925"/>
      <c r="E184" s="925"/>
      <c r="F184" s="925"/>
      <c r="G184" s="925">
        <v>14857330.58</v>
      </c>
      <c r="H184" s="923" t="s">
        <v>10397</v>
      </c>
      <c r="I184" s="923" t="s">
        <v>10398</v>
      </c>
    </row>
    <row r="185" spans="1:9" ht="30.6" x14ac:dyDescent="0.2">
      <c r="A185" s="885" t="s">
        <v>10538</v>
      </c>
      <c r="B185" s="885" t="s">
        <v>10539</v>
      </c>
      <c r="C185" s="229">
        <v>140829.6</v>
      </c>
      <c r="D185" s="925"/>
      <c r="E185" s="925"/>
      <c r="F185" s="925"/>
      <c r="G185" s="925">
        <v>140829.6</v>
      </c>
      <c r="H185" s="923" t="s">
        <v>10397</v>
      </c>
      <c r="I185" s="923" t="s">
        <v>10398</v>
      </c>
    </row>
    <row r="186" spans="1:9" ht="30.6" x14ac:dyDescent="0.2">
      <c r="A186" s="885" t="s">
        <v>10540</v>
      </c>
      <c r="B186" s="885" t="s">
        <v>10541</v>
      </c>
      <c r="C186" s="229">
        <v>3750.7</v>
      </c>
      <c r="D186" s="925"/>
      <c r="E186" s="925"/>
      <c r="F186" s="925"/>
      <c r="G186" s="925">
        <v>3750.7</v>
      </c>
      <c r="H186" s="923" t="s">
        <v>10397</v>
      </c>
      <c r="I186" s="923" t="s">
        <v>10398</v>
      </c>
    </row>
    <row r="187" spans="1:9" ht="30.6" x14ac:dyDescent="0.2">
      <c r="A187" s="885" t="s">
        <v>10542</v>
      </c>
      <c r="B187" s="885" t="s">
        <v>10543</v>
      </c>
      <c r="C187" s="229">
        <v>3748192.15</v>
      </c>
      <c r="D187" s="925"/>
      <c r="E187" s="925"/>
      <c r="F187" s="925"/>
      <c r="G187" s="925">
        <v>3748192.15</v>
      </c>
      <c r="H187" s="923" t="s">
        <v>10397</v>
      </c>
      <c r="I187" s="923" t="s">
        <v>10398</v>
      </c>
    </row>
    <row r="188" spans="1:9" ht="30.6" x14ac:dyDescent="0.2">
      <c r="A188" s="885" t="s">
        <v>10544</v>
      </c>
      <c r="B188" s="885" t="s">
        <v>10545</v>
      </c>
      <c r="C188" s="229">
        <v>1058785.8400000001</v>
      </c>
      <c r="D188" s="925"/>
      <c r="E188" s="925"/>
      <c r="F188" s="925"/>
      <c r="G188" s="925">
        <v>1058785.8400000001</v>
      </c>
      <c r="H188" s="923" t="s">
        <v>10397</v>
      </c>
      <c r="I188" s="923" t="s">
        <v>10398</v>
      </c>
    </row>
    <row r="189" spans="1:9" ht="30.6" x14ac:dyDescent="0.2">
      <c r="A189" s="885" t="s">
        <v>10546</v>
      </c>
      <c r="B189" s="885" t="s">
        <v>10547</v>
      </c>
      <c r="C189" s="229">
        <v>214519.34</v>
      </c>
      <c r="D189" s="925"/>
      <c r="E189" s="925"/>
      <c r="F189" s="925"/>
      <c r="G189" s="925">
        <v>214519.34</v>
      </c>
      <c r="H189" s="923" t="s">
        <v>10397</v>
      </c>
      <c r="I189" s="923" t="s">
        <v>10398</v>
      </c>
    </row>
    <row r="190" spans="1:9" ht="30.6" x14ac:dyDescent="0.2">
      <c r="A190" s="885" t="s">
        <v>10548</v>
      </c>
      <c r="B190" s="885" t="s">
        <v>10549</v>
      </c>
      <c r="C190" s="229">
        <v>8518740.5</v>
      </c>
      <c r="D190" s="925"/>
      <c r="E190" s="925"/>
      <c r="F190" s="925"/>
      <c r="G190" s="925">
        <v>8518740.5</v>
      </c>
      <c r="H190" s="923" t="s">
        <v>10397</v>
      </c>
      <c r="I190" s="923" t="s">
        <v>10398</v>
      </c>
    </row>
    <row r="191" spans="1:9" ht="30.6" x14ac:dyDescent="0.2">
      <c r="A191" s="885" t="s">
        <v>10550</v>
      </c>
      <c r="B191" s="885" t="s">
        <v>10551</v>
      </c>
      <c r="C191" s="229">
        <v>1972896.76</v>
      </c>
      <c r="D191" s="925"/>
      <c r="E191" s="925"/>
      <c r="F191" s="925"/>
      <c r="G191" s="925">
        <v>1972896.76</v>
      </c>
      <c r="H191" s="923" t="s">
        <v>10397</v>
      </c>
      <c r="I191" s="923" t="s">
        <v>10398</v>
      </c>
    </row>
    <row r="192" spans="1:9" ht="30.6" x14ac:dyDescent="0.2">
      <c r="A192" s="885" t="s">
        <v>10552</v>
      </c>
      <c r="B192" s="885" t="s">
        <v>10553</v>
      </c>
      <c r="C192" s="229">
        <v>5816404.2300000004</v>
      </c>
      <c r="D192" s="925"/>
      <c r="E192" s="925"/>
      <c r="F192" s="925"/>
      <c r="G192" s="925">
        <v>5816404.2300000004</v>
      </c>
      <c r="H192" s="923" t="s">
        <v>10397</v>
      </c>
      <c r="I192" s="923" t="s">
        <v>10398</v>
      </c>
    </row>
    <row r="193" spans="1:9" ht="30.6" x14ac:dyDescent="0.2">
      <c r="A193" s="885" t="s">
        <v>10554</v>
      </c>
      <c r="B193" s="885" t="s">
        <v>10555</v>
      </c>
      <c r="C193" s="229">
        <v>603018.26</v>
      </c>
      <c r="D193" s="925"/>
      <c r="E193" s="925"/>
      <c r="F193" s="925"/>
      <c r="G193" s="925">
        <v>603018.26</v>
      </c>
      <c r="H193" s="923" t="s">
        <v>10397</v>
      </c>
      <c r="I193" s="923" t="s">
        <v>10398</v>
      </c>
    </row>
    <row r="194" spans="1:9" ht="30.6" x14ac:dyDescent="0.2">
      <c r="A194" s="885" t="s">
        <v>10556</v>
      </c>
      <c r="B194" s="885" t="s">
        <v>10557</v>
      </c>
      <c r="C194" s="229">
        <v>263220.93</v>
      </c>
      <c r="D194" s="925"/>
      <c r="E194" s="925"/>
      <c r="F194" s="925"/>
      <c r="G194" s="925">
        <v>263220.93</v>
      </c>
      <c r="H194" s="923" t="s">
        <v>10397</v>
      </c>
      <c r="I194" s="923" t="s">
        <v>10398</v>
      </c>
    </row>
    <row r="195" spans="1:9" ht="30.6" x14ac:dyDescent="0.2">
      <c r="A195" s="885" t="s">
        <v>10558</v>
      </c>
      <c r="B195" s="885" t="s">
        <v>10559</v>
      </c>
      <c r="C195" s="229">
        <v>873589.47</v>
      </c>
      <c r="D195" s="925"/>
      <c r="E195" s="925"/>
      <c r="F195" s="925"/>
      <c r="G195" s="925">
        <v>873589.47</v>
      </c>
      <c r="H195" s="923" t="s">
        <v>10397</v>
      </c>
      <c r="I195" s="923" t="s">
        <v>10398</v>
      </c>
    </row>
    <row r="196" spans="1:9" ht="30.6" x14ac:dyDescent="0.2">
      <c r="A196" s="885" t="s">
        <v>10560</v>
      </c>
      <c r="B196" s="885" t="s">
        <v>10561</v>
      </c>
      <c r="C196" s="229">
        <v>204818.11</v>
      </c>
      <c r="D196" s="925"/>
      <c r="E196" s="925"/>
      <c r="F196" s="925"/>
      <c r="G196" s="925">
        <v>204818.11</v>
      </c>
      <c r="H196" s="923" t="s">
        <v>10397</v>
      </c>
      <c r="I196" s="923" t="s">
        <v>10398</v>
      </c>
    </row>
    <row r="197" spans="1:9" ht="30.6" x14ac:dyDescent="0.2">
      <c r="A197" s="885" t="s">
        <v>10562</v>
      </c>
      <c r="B197" s="885" t="s">
        <v>10008</v>
      </c>
      <c r="C197" s="229">
        <v>94503.02</v>
      </c>
      <c r="D197" s="925"/>
      <c r="E197" s="925"/>
      <c r="F197" s="925"/>
      <c r="G197" s="925">
        <v>94503.02</v>
      </c>
      <c r="H197" s="923" t="s">
        <v>10397</v>
      </c>
      <c r="I197" s="923" t="s">
        <v>10398</v>
      </c>
    </row>
    <row r="198" spans="1:9" ht="30.6" x14ac:dyDescent="0.2">
      <c r="A198" s="885" t="s">
        <v>10563</v>
      </c>
      <c r="B198" s="885" t="s">
        <v>10564</v>
      </c>
      <c r="C198" s="229">
        <v>89114.22</v>
      </c>
      <c r="D198" s="925"/>
      <c r="E198" s="925"/>
      <c r="F198" s="925"/>
      <c r="G198" s="925">
        <v>89114.22</v>
      </c>
      <c r="H198" s="923" t="s">
        <v>10397</v>
      </c>
      <c r="I198" s="923" t="s">
        <v>10398</v>
      </c>
    </row>
    <row r="199" spans="1:9" ht="30.6" x14ac:dyDescent="0.2">
      <c r="A199" s="885" t="s">
        <v>10565</v>
      </c>
      <c r="B199" s="885" t="s">
        <v>10566</v>
      </c>
      <c r="C199" s="229">
        <v>208199.41</v>
      </c>
      <c r="D199" s="925"/>
      <c r="E199" s="925"/>
      <c r="F199" s="925"/>
      <c r="G199" s="925">
        <v>208199.41</v>
      </c>
      <c r="H199" s="923" t="s">
        <v>10397</v>
      </c>
      <c r="I199" s="923" t="s">
        <v>10398</v>
      </c>
    </row>
    <row r="200" spans="1:9" ht="30.6" x14ac:dyDescent="0.2">
      <c r="A200" s="885" t="s">
        <v>10567</v>
      </c>
      <c r="B200" s="885" t="s">
        <v>10568</v>
      </c>
      <c r="C200" s="229">
        <v>49228.44</v>
      </c>
      <c r="D200" s="925"/>
      <c r="E200" s="925"/>
      <c r="F200" s="925"/>
      <c r="G200" s="925">
        <v>49228.44</v>
      </c>
      <c r="H200" s="923" t="s">
        <v>10397</v>
      </c>
      <c r="I200" s="923" t="s">
        <v>10398</v>
      </c>
    </row>
    <row r="201" spans="1:9" ht="30.6" x14ac:dyDescent="0.2">
      <c r="A201" s="885" t="s">
        <v>10569</v>
      </c>
      <c r="B201" s="885" t="s">
        <v>10570</v>
      </c>
      <c r="C201" s="229">
        <v>199368.88</v>
      </c>
      <c r="D201" s="925"/>
      <c r="E201" s="925"/>
      <c r="F201" s="925"/>
      <c r="G201" s="925">
        <v>199368.88</v>
      </c>
      <c r="H201" s="923" t="s">
        <v>10397</v>
      </c>
      <c r="I201" s="923" t="s">
        <v>10398</v>
      </c>
    </row>
    <row r="202" spans="1:9" ht="30.6" x14ac:dyDescent="0.2">
      <c r="A202" s="885" t="s">
        <v>10571</v>
      </c>
      <c r="B202" s="885" t="s">
        <v>10572</v>
      </c>
      <c r="C202" s="229">
        <v>50373923.829999998</v>
      </c>
      <c r="D202" s="925"/>
      <c r="E202" s="925"/>
      <c r="F202" s="925"/>
      <c r="G202" s="925">
        <v>50373923.829999998</v>
      </c>
      <c r="H202" s="923" t="s">
        <v>10397</v>
      </c>
      <c r="I202" s="923" t="s">
        <v>10398</v>
      </c>
    </row>
    <row r="203" spans="1:9" ht="30.6" x14ac:dyDescent="0.2">
      <c r="A203" s="885" t="s">
        <v>10573</v>
      </c>
      <c r="B203" s="885" t="s">
        <v>10574</v>
      </c>
      <c r="C203" s="229">
        <v>456935.4</v>
      </c>
      <c r="D203" s="925"/>
      <c r="E203" s="925"/>
      <c r="F203" s="925"/>
      <c r="G203" s="925">
        <v>456935.4</v>
      </c>
      <c r="H203" s="923" t="s">
        <v>10397</v>
      </c>
      <c r="I203" s="923" t="s">
        <v>10398</v>
      </c>
    </row>
    <row r="204" spans="1:9" ht="30.6" x14ac:dyDescent="0.2">
      <c r="A204" s="885" t="s">
        <v>10575</v>
      </c>
      <c r="B204" s="885" t="s">
        <v>10576</v>
      </c>
      <c r="C204" s="229">
        <v>77871.86</v>
      </c>
      <c r="D204" s="925"/>
      <c r="E204" s="925"/>
      <c r="F204" s="925"/>
      <c r="G204" s="925">
        <v>77871.86</v>
      </c>
      <c r="H204" s="923" t="s">
        <v>10397</v>
      </c>
      <c r="I204" s="923" t="s">
        <v>10398</v>
      </c>
    </row>
    <row r="205" spans="1:9" ht="30.6" x14ac:dyDescent="0.2">
      <c r="A205" s="885" t="s">
        <v>10577</v>
      </c>
      <c r="B205" s="885" t="s">
        <v>10578</v>
      </c>
      <c r="C205" s="229">
        <v>1022845.48</v>
      </c>
      <c r="D205" s="925"/>
      <c r="E205" s="925"/>
      <c r="F205" s="925"/>
      <c r="G205" s="925">
        <v>1022845.48</v>
      </c>
      <c r="H205" s="923" t="s">
        <v>10397</v>
      </c>
      <c r="I205" s="923" t="s">
        <v>10398</v>
      </c>
    </row>
    <row r="206" spans="1:9" ht="30.6" x14ac:dyDescent="0.2">
      <c r="A206" s="885" t="s">
        <v>10579</v>
      </c>
      <c r="B206" s="885" t="s">
        <v>10022</v>
      </c>
      <c r="C206" s="229">
        <v>56101.78</v>
      </c>
      <c r="D206" s="925"/>
      <c r="E206" s="925"/>
      <c r="F206" s="925"/>
      <c r="G206" s="925">
        <v>56101.78</v>
      </c>
      <c r="H206" s="923" t="s">
        <v>10397</v>
      </c>
      <c r="I206" s="923" t="s">
        <v>10398</v>
      </c>
    </row>
    <row r="207" spans="1:9" ht="30.6" x14ac:dyDescent="0.2">
      <c r="A207" s="885" t="s">
        <v>10580</v>
      </c>
      <c r="B207" s="885" t="s">
        <v>10581</v>
      </c>
      <c r="C207" s="229">
        <v>4649.8500000000004</v>
      </c>
      <c r="D207" s="925"/>
      <c r="E207" s="925"/>
      <c r="F207" s="925"/>
      <c r="G207" s="925">
        <v>4649.8500000000004</v>
      </c>
      <c r="H207" s="923" t="s">
        <v>10397</v>
      </c>
      <c r="I207" s="923" t="s">
        <v>10398</v>
      </c>
    </row>
    <row r="208" spans="1:9" ht="30.6" x14ac:dyDescent="0.2">
      <c r="A208" s="885" t="s">
        <v>10582</v>
      </c>
      <c r="B208" s="885" t="s">
        <v>10583</v>
      </c>
      <c r="C208" s="229">
        <v>49308.41</v>
      </c>
      <c r="D208" s="925"/>
      <c r="E208" s="925"/>
      <c r="F208" s="925"/>
      <c r="G208" s="925">
        <v>49308.41</v>
      </c>
      <c r="H208" s="923" t="s">
        <v>10397</v>
      </c>
      <c r="I208" s="923" t="s">
        <v>10398</v>
      </c>
    </row>
    <row r="209" spans="1:9" ht="30.6" x14ac:dyDescent="0.2">
      <c r="A209" s="885" t="s">
        <v>10584</v>
      </c>
      <c r="B209" s="885" t="s">
        <v>10585</v>
      </c>
      <c r="C209" s="229">
        <v>216989</v>
      </c>
      <c r="D209" s="925"/>
      <c r="E209" s="925"/>
      <c r="F209" s="925"/>
      <c r="G209" s="925">
        <v>216989</v>
      </c>
      <c r="H209" s="923" t="s">
        <v>10397</v>
      </c>
      <c r="I209" s="923" t="s">
        <v>10398</v>
      </c>
    </row>
    <row r="210" spans="1:9" ht="30.6" x14ac:dyDescent="0.2">
      <c r="A210" s="885" t="s">
        <v>10586</v>
      </c>
      <c r="B210" s="885" t="s">
        <v>10587</v>
      </c>
      <c r="C210" s="229">
        <v>7431.97</v>
      </c>
      <c r="D210" s="925"/>
      <c r="E210" s="925"/>
      <c r="F210" s="925"/>
      <c r="G210" s="925">
        <v>7431.97</v>
      </c>
      <c r="H210" s="923" t="s">
        <v>10397</v>
      </c>
      <c r="I210" s="923" t="s">
        <v>10398</v>
      </c>
    </row>
    <row r="211" spans="1:9" ht="30.6" x14ac:dyDescent="0.2">
      <c r="A211" s="885" t="s">
        <v>10588</v>
      </c>
      <c r="B211" s="885" t="s">
        <v>10589</v>
      </c>
      <c r="C211" s="229">
        <v>9808.1200000000008</v>
      </c>
      <c r="D211" s="925"/>
      <c r="E211" s="925"/>
      <c r="F211" s="925"/>
      <c r="G211" s="925">
        <v>9808.1200000000008</v>
      </c>
      <c r="H211" s="923" t="s">
        <v>10397</v>
      </c>
      <c r="I211" s="923" t="s">
        <v>10398</v>
      </c>
    </row>
    <row r="212" spans="1:9" ht="30.6" x14ac:dyDescent="0.2">
      <c r="A212" s="885" t="s">
        <v>10590</v>
      </c>
      <c r="B212" s="885" t="s">
        <v>10591</v>
      </c>
      <c r="C212" s="229">
        <v>23578.23</v>
      </c>
      <c r="D212" s="925"/>
      <c r="E212" s="925"/>
      <c r="F212" s="925"/>
      <c r="G212" s="925">
        <v>23578.23</v>
      </c>
      <c r="H212" s="923" t="s">
        <v>10397</v>
      </c>
      <c r="I212" s="923" t="s">
        <v>10398</v>
      </c>
    </row>
    <row r="213" spans="1:9" ht="30.6" x14ac:dyDescent="0.2">
      <c r="A213" s="885" t="s">
        <v>10592</v>
      </c>
      <c r="B213" s="885" t="s">
        <v>10593</v>
      </c>
      <c r="C213" s="229">
        <v>39595.68</v>
      </c>
      <c r="D213" s="925"/>
      <c r="E213" s="925"/>
      <c r="F213" s="925"/>
      <c r="G213" s="925">
        <v>39595.68</v>
      </c>
      <c r="H213" s="923" t="s">
        <v>10397</v>
      </c>
      <c r="I213" s="923" t="s">
        <v>10398</v>
      </c>
    </row>
    <row r="214" spans="1:9" ht="30.6" x14ac:dyDescent="0.2">
      <c r="A214" s="885" t="s">
        <v>10594</v>
      </c>
      <c r="B214" s="885" t="s">
        <v>10595</v>
      </c>
      <c r="C214" s="229">
        <v>41092.25</v>
      </c>
      <c r="D214" s="925"/>
      <c r="E214" s="925"/>
      <c r="F214" s="925"/>
      <c r="G214" s="925">
        <v>41092.25</v>
      </c>
      <c r="H214" s="923" t="s">
        <v>10397</v>
      </c>
      <c r="I214" s="923" t="s">
        <v>10398</v>
      </c>
    </row>
    <row r="215" spans="1:9" ht="30.6" x14ac:dyDescent="0.2">
      <c r="A215" s="885" t="s">
        <v>10596</v>
      </c>
      <c r="B215" s="885" t="s">
        <v>10597</v>
      </c>
      <c r="C215" s="229">
        <v>22930.07</v>
      </c>
      <c r="D215" s="925"/>
      <c r="E215" s="925"/>
      <c r="F215" s="925"/>
      <c r="G215" s="925">
        <v>22930.07</v>
      </c>
      <c r="H215" s="923" t="s">
        <v>10397</v>
      </c>
      <c r="I215" s="923" t="s">
        <v>10398</v>
      </c>
    </row>
    <row r="216" spans="1:9" ht="30.6" x14ac:dyDescent="0.2">
      <c r="A216" s="885" t="s">
        <v>10598</v>
      </c>
      <c r="B216" s="885" t="s">
        <v>10599</v>
      </c>
      <c r="C216" s="229">
        <v>5075.95</v>
      </c>
      <c r="D216" s="925"/>
      <c r="E216" s="925"/>
      <c r="F216" s="925"/>
      <c r="G216" s="925">
        <v>5075.95</v>
      </c>
      <c r="H216" s="923" t="s">
        <v>10397</v>
      </c>
      <c r="I216" s="923" t="s">
        <v>10398</v>
      </c>
    </row>
    <row r="217" spans="1:9" ht="30.6" x14ac:dyDescent="0.2">
      <c r="A217" s="885" t="s">
        <v>10600</v>
      </c>
      <c r="B217" s="885" t="s">
        <v>10601</v>
      </c>
      <c r="C217" s="229">
        <v>37185.19</v>
      </c>
      <c r="D217" s="925"/>
      <c r="E217" s="925"/>
      <c r="F217" s="925"/>
      <c r="G217" s="925">
        <v>37185.19</v>
      </c>
      <c r="H217" s="923" t="s">
        <v>10397</v>
      </c>
      <c r="I217" s="923" t="s">
        <v>10398</v>
      </c>
    </row>
    <row r="218" spans="1:9" ht="30.6" x14ac:dyDescent="0.2">
      <c r="A218" s="885" t="s">
        <v>10602</v>
      </c>
      <c r="B218" s="885" t="s">
        <v>10603</v>
      </c>
      <c r="C218" s="229">
        <v>35435.57</v>
      </c>
      <c r="D218" s="925"/>
      <c r="E218" s="925"/>
      <c r="F218" s="925"/>
      <c r="G218" s="925">
        <v>35435.57</v>
      </c>
      <c r="H218" s="923" t="s">
        <v>10397</v>
      </c>
      <c r="I218" s="923" t="s">
        <v>10398</v>
      </c>
    </row>
    <row r="219" spans="1:9" ht="30.6" x14ac:dyDescent="0.2">
      <c r="A219" s="885" t="s">
        <v>10604</v>
      </c>
      <c r="B219" s="885" t="s">
        <v>10605</v>
      </c>
      <c r="C219" s="229">
        <v>77688.12</v>
      </c>
      <c r="D219" s="925"/>
      <c r="E219" s="925"/>
      <c r="F219" s="925"/>
      <c r="G219" s="925">
        <v>77688.12</v>
      </c>
      <c r="H219" s="923" t="s">
        <v>10397</v>
      </c>
      <c r="I219" s="923" t="s">
        <v>10398</v>
      </c>
    </row>
    <row r="220" spans="1:9" ht="30.6" x14ac:dyDescent="0.2">
      <c r="A220" s="885" t="s">
        <v>10606</v>
      </c>
      <c r="B220" s="885" t="s">
        <v>10607</v>
      </c>
      <c r="C220" s="229">
        <v>18481.240000000002</v>
      </c>
      <c r="D220" s="925"/>
      <c r="E220" s="925"/>
      <c r="F220" s="925"/>
      <c r="G220" s="925">
        <v>18481.240000000002</v>
      </c>
      <c r="H220" s="923" t="s">
        <v>10397</v>
      </c>
      <c r="I220" s="923" t="s">
        <v>10398</v>
      </c>
    </row>
    <row r="221" spans="1:9" ht="30.6" x14ac:dyDescent="0.2">
      <c r="A221" s="885" t="s">
        <v>10608</v>
      </c>
      <c r="B221" s="885" t="s">
        <v>10609</v>
      </c>
      <c r="C221" s="229">
        <v>16747.04</v>
      </c>
      <c r="D221" s="925"/>
      <c r="E221" s="925"/>
      <c r="F221" s="925"/>
      <c r="G221" s="925">
        <v>16747.04</v>
      </c>
      <c r="H221" s="923" t="s">
        <v>10397</v>
      </c>
      <c r="I221" s="923" t="s">
        <v>10398</v>
      </c>
    </row>
    <row r="222" spans="1:9" ht="30.6" x14ac:dyDescent="0.2">
      <c r="A222" s="885" t="s">
        <v>10610</v>
      </c>
      <c r="B222" s="885" t="s">
        <v>10611</v>
      </c>
      <c r="C222" s="229">
        <v>22771.43</v>
      </c>
      <c r="D222" s="925"/>
      <c r="E222" s="925"/>
      <c r="F222" s="925"/>
      <c r="G222" s="925">
        <v>22771.43</v>
      </c>
      <c r="H222" s="923" t="s">
        <v>10397</v>
      </c>
      <c r="I222" s="923" t="s">
        <v>10398</v>
      </c>
    </row>
    <row r="223" spans="1:9" ht="30.6" x14ac:dyDescent="0.2">
      <c r="A223" s="885" t="s">
        <v>10612</v>
      </c>
      <c r="B223" s="885" t="s">
        <v>10613</v>
      </c>
      <c r="C223" s="229">
        <v>1782.91</v>
      </c>
      <c r="D223" s="925"/>
      <c r="E223" s="925"/>
      <c r="F223" s="925"/>
      <c r="G223" s="925">
        <v>1782.91</v>
      </c>
      <c r="H223" s="923" t="s">
        <v>10397</v>
      </c>
      <c r="I223" s="923" t="s">
        <v>10398</v>
      </c>
    </row>
    <row r="224" spans="1:9" ht="30.6" x14ac:dyDescent="0.2">
      <c r="A224" s="885" t="s">
        <v>10614</v>
      </c>
      <c r="B224" s="885" t="s">
        <v>10615</v>
      </c>
      <c r="C224" s="229">
        <v>86850.57</v>
      </c>
      <c r="D224" s="925"/>
      <c r="E224" s="925"/>
      <c r="F224" s="925"/>
      <c r="G224" s="925">
        <v>86850.57</v>
      </c>
      <c r="H224" s="923" t="s">
        <v>10397</v>
      </c>
      <c r="I224" s="923" t="s">
        <v>10398</v>
      </c>
    </row>
    <row r="225" spans="1:9" ht="30.6" x14ac:dyDescent="0.2">
      <c r="A225" s="885" t="s">
        <v>10616</v>
      </c>
      <c r="B225" s="885" t="s">
        <v>10617</v>
      </c>
      <c r="C225" s="229">
        <v>6073.85</v>
      </c>
      <c r="D225" s="925"/>
      <c r="E225" s="925"/>
      <c r="F225" s="925"/>
      <c r="G225" s="925">
        <v>6073.85</v>
      </c>
      <c r="H225" s="923" t="s">
        <v>10397</v>
      </c>
      <c r="I225" s="923" t="s">
        <v>10398</v>
      </c>
    </row>
    <row r="226" spans="1:9" ht="30.6" x14ac:dyDescent="0.2">
      <c r="A226" s="885" t="s">
        <v>10618</v>
      </c>
      <c r="B226" s="885" t="s">
        <v>10619</v>
      </c>
      <c r="C226" s="229">
        <v>13298.67</v>
      </c>
      <c r="D226" s="925"/>
      <c r="E226" s="925"/>
      <c r="F226" s="925"/>
      <c r="G226" s="925">
        <v>13298.67</v>
      </c>
      <c r="H226" s="923" t="s">
        <v>10397</v>
      </c>
      <c r="I226" s="923" t="s">
        <v>10398</v>
      </c>
    </row>
    <row r="227" spans="1:9" ht="30.6" x14ac:dyDescent="0.2">
      <c r="A227" s="885" t="s">
        <v>10620</v>
      </c>
      <c r="B227" s="885" t="s">
        <v>10621</v>
      </c>
      <c r="C227" s="229">
        <v>9240.6200000000008</v>
      </c>
      <c r="D227" s="925"/>
      <c r="E227" s="925"/>
      <c r="F227" s="925"/>
      <c r="G227" s="925">
        <v>9240.6200000000008</v>
      </c>
      <c r="H227" s="923" t="s">
        <v>10397</v>
      </c>
      <c r="I227" s="923" t="s">
        <v>10398</v>
      </c>
    </row>
    <row r="228" spans="1:9" ht="30.6" x14ac:dyDescent="0.2">
      <c r="A228" s="885" t="s">
        <v>10622</v>
      </c>
      <c r="B228" s="885" t="s">
        <v>10623</v>
      </c>
      <c r="C228" s="229">
        <v>23882.86</v>
      </c>
      <c r="D228" s="925"/>
      <c r="E228" s="925"/>
      <c r="F228" s="925"/>
      <c r="G228" s="925">
        <v>23882.86</v>
      </c>
      <c r="H228" s="923" t="s">
        <v>10397</v>
      </c>
      <c r="I228" s="923" t="s">
        <v>10398</v>
      </c>
    </row>
    <row r="229" spans="1:9" ht="30.6" x14ac:dyDescent="0.2">
      <c r="A229" s="885" t="s">
        <v>10624</v>
      </c>
      <c r="B229" s="885" t="s">
        <v>10625</v>
      </c>
      <c r="C229" s="229">
        <v>21893.13</v>
      </c>
      <c r="D229" s="925"/>
      <c r="E229" s="925"/>
      <c r="F229" s="925"/>
      <c r="G229" s="925">
        <v>21893.13</v>
      </c>
      <c r="H229" s="923" t="s">
        <v>10397</v>
      </c>
      <c r="I229" s="923" t="s">
        <v>10398</v>
      </c>
    </row>
    <row r="230" spans="1:9" ht="30.6" x14ac:dyDescent="0.2">
      <c r="A230" s="885" t="s">
        <v>10626</v>
      </c>
      <c r="B230" s="885" t="s">
        <v>10627</v>
      </c>
      <c r="C230" s="229">
        <v>10202.9</v>
      </c>
      <c r="D230" s="925"/>
      <c r="E230" s="925"/>
      <c r="F230" s="925"/>
      <c r="G230" s="925">
        <v>10202.9</v>
      </c>
      <c r="H230" s="923" t="s">
        <v>10397</v>
      </c>
      <c r="I230" s="923" t="s">
        <v>10398</v>
      </c>
    </row>
    <row r="231" spans="1:9" ht="30.6" x14ac:dyDescent="0.2">
      <c r="A231" s="885" t="s">
        <v>10628</v>
      </c>
      <c r="B231" s="885" t="s">
        <v>10629</v>
      </c>
      <c r="C231" s="229">
        <v>1361.59</v>
      </c>
      <c r="D231" s="925"/>
      <c r="E231" s="925"/>
      <c r="F231" s="925"/>
      <c r="G231" s="925">
        <v>1361.59</v>
      </c>
      <c r="H231" s="923" t="s">
        <v>10397</v>
      </c>
      <c r="I231" s="923" t="s">
        <v>10398</v>
      </c>
    </row>
    <row r="232" spans="1:9" ht="30.6" x14ac:dyDescent="0.2">
      <c r="A232" s="885" t="s">
        <v>10630</v>
      </c>
      <c r="B232" s="885" t="s">
        <v>10631</v>
      </c>
      <c r="C232" s="229">
        <v>4831.05</v>
      </c>
      <c r="D232" s="925"/>
      <c r="E232" s="925"/>
      <c r="F232" s="925"/>
      <c r="G232" s="925">
        <v>4831.05</v>
      </c>
      <c r="H232" s="923" t="s">
        <v>10397</v>
      </c>
      <c r="I232" s="923" t="s">
        <v>10398</v>
      </c>
    </row>
    <row r="233" spans="1:9" ht="30.6" x14ac:dyDescent="0.2">
      <c r="A233" s="885" t="s">
        <v>10632</v>
      </c>
      <c r="B233" s="885" t="s">
        <v>10633</v>
      </c>
      <c r="C233" s="229">
        <v>7743.73</v>
      </c>
      <c r="D233" s="925"/>
      <c r="E233" s="925"/>
      <c r="F233" s="925"/>
      <c r="G233" s="925">
        <v>7743.73</v>
      </c>
      <c r="H233" s="923" t="s">
        <v>10397</v>
      </c>
      <c r="I233" s="923" t="s">
        <v>10398</v>
      </c>
    </row>
    <row r="234" spans="1:9" ht="30.6" x14ac:dyDescent="0.2">
      <c r="A234" s="885" t="s">
        <v>10634</v>
      </c>
      <c r="B234" s="885" t="s">
        <v>10635</v>
      </c>
      <c r="C234" s="229">
        <v>10345.219999999999</v>
      </c>
      <c r="D234" s="925"/>
      <c r="E234" s="925"/>
      <c r="F234" s="925"/>
      <c r="G234" s="925">
        <v>10345.219999999999</v>
      </c>
      <c r="H234" s="923" t="s">
        <v>10397</v>
      </c>
      <c r="I234" s="923" t="s">
        <v>10398</v>
      </c>
    </row>
    <row r="235" spans="1:9" ht="30.6" x14ac:dyDescent="0.2">
      <c r="A235" s="885" t="s">
        <v>10636</v>
      </c>
      <c r="B235" s="885" t="s">
        <v>10637</v>
      </c>
      <c r="C235" s="229">
        <v>18248.93</v>
      </c>
      <c r="D235" s="925"/>
      <c r="E235" s="925"/>
      <c r="F235" s="925"/>
      <c r="G235" s="925">
        <v>18248.93</v>
      </c>
      <c r="H235" s="923" t="s">
        <v>10397</v>
      </c>
      <c r="I235" s="923" t="s">
        <v>10398</v>
      </c>
    </row>
    <row r="236" spans="1:9" ht="30.6" x14ac:dyDescent="0.2">
      <c r="A236" s="885" t="s">
        <v>10638</v>
      </c>
      <c r="B236" s="885" t="s">
        <v>10639</v>
      </c>
      <c r="C236" s="229">
        <v>1805.97</v>
      </c>
      <c r="D236" s="925"/>
      <c r="E236" s="925"/>
      <c r="F236" s="925"/>
      <c r="G236" s="925">
        <v>1805.97</v>
      </c>
      <c r="H236" s="923" t="s">
        <v>10397</v>
      </c>
      <c r="I236" s="923" t="s">
        <v>10398</v>
      </c>
    </row>
    <row r="237" spans="1:9" ht="30.6" x14ac:dyDescent="0.2">
      <c r="A237" s="885" t="s">
        <v>10640</v>
      </c>
      <c r="B237" s="885" t="s">
        <v>10639</v>
      </c>
      <c r="C237" s="229">
        <v>7603.64</v>
      </c>
      <c r="D237" s="925"/>
      <c r="E237" s="925"/>
      <c r="F237" s="925"/>
      <c r="G237" s="925">
        <v>7603.64</v>
      </c>
      <c r="H237" s="923" t="s">
        <v>10397</v>
      </c>
      <c r="I237" s="923" t="s">
        <v>10398</v>
      </c>
    </row>
    <row r="238" spans="1:9" ht="30.6" x14ac:dyDescent="0.2">
      <c r="A238" s="885" t="s">
        <v>10641</v>
      </c>
      <c r="B238" s="885" t="s">
        <v>10642</v>
      </c>
      <c r="C238" s="229">
        <v>2660.61</v>
      </c>
      <c r="D238" s="925"/>
      <c r="E238" s="925"/>
      <c r="F238" s="925"/>
      <c r="G238" s="925">
        <v>2660.61</v>
      </c>
      <c r="H238" s="923" t="s">
        <v>10397</v>
      </c>
      <c r="I238" s="923" t="s">
        <v>10398</v>
      </c>
    </row>
    <row r="239" spans="1:9" ht="30.6" x14ac:dyDescent="0.2">
      <c r="A239" s="885" t="s">
        <v>10643</v>
      </c>
      <c r="B239" s="885" t="s">
        <v>10644</v>
      </c>
      <c r="C239" s="229">
        <v>7136.48</v>
      </c>
      <c r="D239" s="925"/>
      <c r="E239" s="925"/>
      <c r="F239" s="925"/>
      <c r="G239" s="925">
        <v>7136.48</v>
      </c>
      <c r="H239" s="923" t="s">
        <v>10397</v>
      </c>
      <c r="I239" s="923" t="s">
        <v>10398</v>
      </c>
    </row>
    <row r="240" spans="1:9" ht="30.6" x14ac:dyDescent="0.2">
      <c r="A240" s="885" t="s">
        <v>10645</v>
      </c>
      <c r="B240" s="885" t="s">
        <v>10646</v>
      </c>
      <c r="C240" s="229">
        <v>23594.34</v>
      </c>
      <c r="D240" s="925"/>
      <c r="E240" s="925"/>
      <c r="F240" s="925"/>
      <c r="G240" s="925">
        <v>23594.34</v>
      </c>
      <c r="H240" s="923" t="s">
        <v>10397</v>
      </c>
      <c r="I240" s="923" t="s">
        <v>10398</v>
      </c>
    </row>
    <row r="241" spans="1:9" ht="30.6" x14ac:dyDescent="0.2">
      <c r="A241" s="885" t="s">
        <v>10647</v>
      </c>
      <c r="B241" s="885" t="s">
        <v>10648</v>
      </c>
      <c r="C241" s="229">
        <v>20676.55</v>
      </c>
      <c r="D241" s="925"/>
      <c r="E241" s="925"/>
      <c r="F241" s="925"/>
      <c r="G241" s="925">
        <v>20676.55</v>
      </c>
      <c r="H241" s="923" t="s">
        <v>10397</v>
      </c>
      <c r="I241" s="923" t="s">
        <v>10398</v>
      </c>
    </row>
    <row r="242" spans="1:9" ht="30.6" x14ac:dyDescent="0.2">
      <c r="A242" s="885" t="s">
        <v>10649</v>
      </c>
      <c r="B242" s="885" t="s">
        <v>10650</v>
      </c>
      <c r="C242" s="229">
        <v>9422.76</v>
      </c>
      <c r="D242" s="925"/>
      <c r="E242" s="925"/>
      <c r="F242" s="925"/>
      <c r="G242" s="925">
        <v>9422.76</v>
      </c>
      <c r="H242" s="923" t="s">
        <v>10397</v>
      </c>
      <c r="I242" s="923" t="s">
        <v>10398</v>
      </c>
    </row>
    <row r="243" spans="1:9" ht="30.6" x14ac:dyDescent="0.2">
      <c r="A243" s="885" t="s">
        <v>10651</v>
      </c>
      <c r="B243" s="885" t="s">
        <v>10652</v>
      </c>
      <c r="C243" s="229">
        <v>24530.81</v>
      </c>
      <c r="D243" s="925"/>
      <c r="E243" s="925"/>
      <c r="F243" s="925"/>
      <c r="G243" s="925">
        <v>24530.81</v>
      </c>
      <c r="H243" s="923" t="s">
        <v>10397</v>
      </c>
      <c r="I243" s="923" t="s">
        <v>10398</v>
      </c>
    </row>
    <row r="244" spans="1:9" ht="30.6" x14ac:dyDescent="0.2">
      <c r="A244" s="885" t="s">
        <v>10653</v>
      </c>
      <c r="B244" s="885" t="s">
        <v>10654</v>
      </c>
      <c r="C244" s="229">
        <v>14851.02</v>
      </c>
      <c r="D244" s="925"/>
      <c r="E244" s="925"/>
      <c r="F244" s="925"/>
      <c r="G244" s="925">
        <v>14851.02</v>
      </c>
      <c r="H244" s="923" t="s">
        <v>10397</v>
      </c>
      <c r="I244" s="923" t="s">
        <v>10398</v>
      </c>
    </row>
    <row r="245" spans="1:9" ht="30.6" x14ac:dyDescent="0.2">
      <c r="A245" s="885" t="s">
        <v>10655</v>
      </c>
      <c r="B245" s="885" t="s">
        <v>10656</v>
      </c>
      <c r="C245" s="229">
        <v>32085.37</v>
      </c>
      <c r="D245" s="925"/>
      <c r="E245" s="925"/>
      <c r="F245" s="925"/>
      <c r="G245" s="925">
        <v>32085.37</v>
      </c>
      <c r="H245" s="923" t="s">
        <v>10397</v>
      </c>
      <c r="I245" s="923" t="s">
        <v>10398</v>
      </c>
    </row>
    <row r="246" spans="1:9" ht="30.6" x14ac:dyDescent="0.2">
      <c r="A246" s="885" t="s">
        <v>10657</v>
      </c>
      <c r="B246" s="885" t="s">
        <v>10658</v>
      </c>
      <c r="C246" s="229">
        <v>10198.01</v>
      </c>
      <c r="D246" s="925"/>
      <c r="E246" s="925"/>
      <c r="F246" s="925"/>
      <c r="G246" s="925">
        <v>10198.01</v>
      </c>
      <c r="H246" s="923" t="s">
        <v>10397</v>
      </c>
      <c r="I246" s="923" t="s">
        <v>10398</v>
      </c>
    </row>
    <row r="247" spans="1:9" ht="30.6" x14ac:dyDescent="0.2">
      <c r="A247" s="885" t="s">
        <v>10659</v>
      </c>
      <c r="B247" s="885" t="s">
        <v>10660</v>
      </c>
      <c r="C247" s="229">
        <v>32095.200000000001</v>
      </c>
      <c r="D247" s="925"/>
      <c r="E247" s="925"/>
      <c r="F247" s="925"/>
      <c r="G247" s="925">
        <v>32095.200000000001</v>
      </c>
      <c r="H247" s="923" t="s">
        <v>10397</v>
      </c>
      <c r="I247" s="923" t="s">
        <v>10398</v>
      </c>
    </row>
    <row r="248" spans="1:9" ht="30.6" x14ac:dyDescent="0.2">
      <c r="A248" s="885" t="s">
        <v>10661</v>
      </c>
      <c r="B248" s="885" t="s">
        <v>10662</v>
      </c>
      <c r="C248" s="229">
        <v>49545.43</v>
      </c>
      <c r="D248" s="925"/>
      <c r="E248" s="925"/>
      <c r="F248" s="925"/>
      <c r="G248" s="925">
        <v>49545.43</v>
      </c>
      <c r="H248" s="923" t="s">
        <v>10397</v>
      </c>
      <c r="I248" s="923" t="s">
        <v>10398</v>
      </c>
    </row>
    <row r="249" spans="1:9" ht="30.6" x14ac:dyDescent="0.2">
      <c r="A249" s="885" t="s">
        <v>10663</v>
      </c>
      <c r="B249" s="885" t="s">
        <v>10664</v>
      </c>
      <c r="C249" s="229">
        <v>8863.11</v>
      </c>
      <c r="D249" s="925"/>
      <c r="E249" s="925"/>
      <c r="F249" s="925"/>
      <c r="G249" s="925">
        <v>8863.11</v>
      </c>
      <c r="H249" s="923" t="s">
        <v>10397</v>
      </c>
      <c r="I249" s="923" t="s">
        <v>10398</v>
      </c>
    </row>
    <row r="250" spans="1:9" ht="30.6" x14ac:dyDescent="0.2">
      <c r="A250" s="885" t="s">
        <v>10665</v>
      </c>
      <c r="B250" s="885" t="s">
        <v>10666</v>
      </c>
      <c r="C250" s="229">
        <v>14812.41</v>
      </c>
      <c r="D250" s="925"/>
      <c r="E250" s="925"/>
      <c r="F250" s="925"/>
      <c r="G250" s="925">
        <v>14812.41</v>
      </c>
      <c r="H250" s="923" t="s">
        <v>10397</v>
      </c>
      <c r="I250" s="923" t="s">
        <v>10398</v>
      </c>
    </row>
    <row r="251" spans="1:9" ht="30.6" x14ac:dyDescent="0.2">
      <c r="A251" s="885" t="s">
        <v>10667</v>
      </c>
      <c r="B251" s="885" t="s">
        <v>10668</v>
      </c>
      <c r="C251" s="229">
        <v>9662.11</v>
      </c>
      <c r="D251" s="925"/>
      <c r="E251" s="925"/>
      <c r="F251" s="925"/>
      <c r="G251" s="925">
        <v>9662.11</v>
      </c>
      <c r="H251" s="923" t="s">
        <v>10397</v>
      </c>
      <c r="I251" s="923" t="s">
        <v>10398</v>
      </c>
    </row>
    <row r="252" spans="1:9" ht="30.6" x14ac:dyDescent="0.2">
      <c r="A252" s="885" t="s">
        <v>10669</v>
      </c>
      <c r="B252" s="885" t="s">
        <v>10670</v>
      </c>
      <c r="C252" s="229">
        <v>13542.35</v>
      </c>
      <c r="D252" s="925"/>
      <c r="E252" s="925"/>
      <c r="F252" s="925"/>
      <c r="G252" s="925">
        <v>13542.35</v>
      </c>
      <c r="H252" s="923" t="s">
        <v>10397</v>
      </c>
      <c r="I252" s="923" t="s">
        <v>10398</v>
      </c>
    </row>
    <row r="253" spans="1:9" ht="30.6" x14ac:dyDescent="0.2">
      <c r="A253" s="885" t="s">
        <v>10671</v>
      </c>
      <c r="B253" s="885" t="s">
        <v>10672</v>
      </c>
      <c r="C253" s="229">
        <v>14767.22</v>
      </c>
      <c r="D253" s="925"/>
      <c r="E253" s="925"/>
      <c r="F253" s="925"/>
      <c r="G253" s="925">
        <v>14767.22</v>
      </c>
      <c r="H253" s="923" t="s">
        <v>10397</v>
      </c>
      <c r="I253" s="923" t="s">
        <v>10398</v>
      </c>
    </row>
    <row r="254" spans="1:9" ht="30.6" x14ac:dyDescent="0.2">
      <c r="A254" s="885" t="s">
        <v>10673</v>
      </c>
      <c r="B254" s="885" t="s">
        <v>10674</v>
      </c>
      <c r="C254" s="229">
        <v>8815.0400000000009</v>
      </c>
      <c r="D254" s="925"/>
      <c r="E254" s="925"/>
      <c r="F254" s="925"/>
      <c r="G254" s="925">
        <v>8815.0400000000009</v>
      </c>
      <c r="H254" s="923" t="s">
        <v>10397</v>
      </c>
      <c r="I254" s="923" t="s">
        <v>10398</v>
      </c>
    </row>
    <row r="255" spans="1:9" ht="30.6" x14ac:dyDescent="0.2">
      <c r="A255" s="885" t="s">
        <v>10675</v>
      </c>
      <c r="B255" s="885" t="s">
        <v>10676</v>
      </c>
      <c r="C255" s="229">
        <v>35361.39</v>
      </c>
      <c r="D255" s="925"/>
      <c r="E255" s="925"/>
      <c r="F255" s="925"/>
      <c r="G255" s="925">
        <v>35361.39</v>
      </c>
      <c r="H255" s="923" t="s">
        <v>10397</v>
      </c>
      <c r="I255" s="923" t="s">
        <v>10398</v>
      </c>
    </row>
    <row r="256" spans="1:9" ht="30.6" x14ac:dyDescent="0.2">
      <c r="A256" s="885" t="s">
        <v>10677</v>
      </c>
      <c r="B256" s="885" t="s">
        <v>10678</v>
      </c>
      <c r="C256" s="229">
        <v>31050.97</v>
      </c>
      <c r="D256" s="925"/>
      <c r="E256" s="925"/>
      <c r="F256" s="925"/>
      <c r="G256" s="925">
        <v>31050.97</v>
      </c>
      <c r="H256" s="923" t="s">
        <v>10397</v>
      </c>
      <c r="I256" s="923" t="s">
        <v>10398</v>
      </c>
    </row>
    <row r="257" spans="1:9" ht="30.6" x14ac:dyDescent="0.2">
      <c r="A257" s="885" t="s">
        <v>10679</v>
      </c>
      <c r="B257" s="885" t="s">
        <v>10680</v>
      </c>
      <c r="C257" s="229">
        <v>41668.86</v>
      </c>
      <c r="D257" s="925"/>
      <c r="E257" s="925"/>
      <c r="F257" s="925"/>
      <c r="G257" s="925">
        <v>41668.86</v>
      </c>
      <c r="H257" s="923" t="s">
        <v>10397</v>
      </c>
      <c r="I257" s="923" t="s">
        <v>10398</v>
      </c>
    </row>
    <row r="258" spans="1:9" ht="30.6" x14ac:dyDescent="0.2">
      <c r="A258" s="885" t="s">
        <v>10681</v>
      </c>
      <c r="B258" s="885" t="s">
        <v>10682</v>
      </c>
      <c r="C258" s="229">
        <v>3827.47</v>
      </c>
      <c r="D258" s="925"/>
      <c r="E258" s="925"/>
      <c r="F258" s="925"/>
      <c r="G258" s="925">
        <v>3827.47</v>
      </c>
      <c r="H258" s="923" t="s">
        <v>10397</v>
      </c>
      <c r="I258" s="923" t="s">
        <v>10398</v>
      </c>
    </row>
    <row r="259" spans="1:9" ht="30.6" x14ac:dyDescent="0.2">
      <c r="A259" s="885" t="s">
        <v>10683</v>
      </c>
      <c r="B259" s="885" t="s">
        <v>10684</v>
      </c>
      <c r="C259" s="229">
        <v>23057.72</v>
      </c>
      <c r="D259" s="925"/>
      <c r="E259" s="925"/>
      <c r="F259" s="925"/>
      <c r="G259" s="925">
        <v>23057.72</v>
      </c>
      <c r="H259" s="923" t="s">
        <v>10397</v>
      </c>
      <c r="I259" s="923" t="s">
        <v>10398</v>
      </c>
    </row>
    <row r="260" spans="1:9" ht="30.6" x14ac:dyDescent="0.2">
      <c r="A260" s="885" t="s">
        <v>10685</v>
      </c>
      <c r="B260" s="885" t="s">
        <v>10686</v>
      </c>
      <c r="C260" s="229">
        <v>1804.54</v>
      </c>
      <c r="D260" s="925"/>
      <c r="E260" s="925"/>
      <c r="F260" s="925"/>
      <c r="G260" s="925">
        <v>1804.54</v>
      </c>
      <c r="H260" s="923" t="s">
        <v>10397</v>
      </c>
      <c r="I260" s="923" t="s">
        <v>10398</v>
      </c>
    </row>
    <row r="261" spans="1:9" ht="30.6" x14ac:dyDescent="0.2">
      <c r="A261" s="885" t="s">
        <v>10687</v>
      </c>
      <c r="B261" s="885" t="s">
        <v>10688</v>
      </c>
      <c r="C261" s="229">
        <v>13987.74</v>
      </c>
      <c r="D261" s="925"/>
      <c r="E261" s="925"/>
      <c r="F261" s="925"/>
      <c r="G261" s="925">
        <v>13987.74</v>
      </c>
      <c r="H261" s="923" t="s">
        <v>10397</v>
      </c>
      <c r="I261" s="923" t="s">
        <v>10398</v>
      </c>
    </row>
    <row r="262" spans="1:9" ht="30.6" x14ac:dyDescent="0.2">
      <c r="A262" s="885" t="s">
        <v>10689</v>
      </c>
      <c r="B262" s="885" t="s">
        <v>10690</v>
      </c>
      <c r="C262" s="229">
        <v>33382.33</v>
      </c>
      <c r="D262" s="925"/>
      <c r="E262" s="925"/>
      <c r="F262" s="925"/>
      <c r="G262" s="925">
        <v>33382.33</v>
      </c>
      <c r="H262" s="923" t="s">
        <v>10397</v>
      </c>
      <c r="I262" s="923" t="s">
        <v>10398</v>
      </c>
    </row>
    <row r="263" spans="1:9" ht="30.6" x14ac:dyDescent="0.2">
      <c r="A263" s="885" t="s">
        <v>10691</v>
      </c>
      <c r="B263" s="885" t="s">
        <v>10692</v>
      </c>
      <c r="C263" s="229">
        <v>12147.73</v>
      </c>
      <c r="D263" s="925"/>
      <c r="E263" s="925"/>
      <c r="F263" s="925"/>
      <c r="G263" s="925">
        <v>12147.73</v>
      </c>
      <c r="H263" s="923" t="s">
        <v>10397</v>
      </c>
      <c r="I263" s="923" t="s">
        <v>10398</v>
      </c>
    </row>
    <row r="264" spans="1:9" ht="30.6" x14ac:dyDescent="0.2">
      <c r="A264" s="885" t="s">
        <v>10693</v>
      </c>
      <c r="B264" s="885" t="s">
        <v>10694</v>
      </c>
      <c r="C264" s="229">
        <v>37928.79</v>
      </c>
      <c r="D264" s="925"/>
      <c r="E264" s="925"/>
      <c r="F264" s="925"/>
      <c r="G264" s="925">
        <v>37928.79</v>
      </c>
      <c r="H264" s="923" t="s">
        <v>10397</v>
      </c>
      <c r="I264" s="923" t="s">
        <v>10398</v>
      </c>
    </row>
    <row r="265" spans="1:9" ht="30.6" x14ac:dyDescent="0.2">
      <c r="A265" s="885" t="s">
        <v>10695</v>
      </c>
      <c r="B265" s="885" t="s">
        <v>10696</v>
      </c>
      <c r="C265" s="229">
        <v>3896.79</v>
      </c>
      <c r="D265" s="925"/>
      <c r="E265" s="925"/>
      <c r="F265" s="925"/>
      <c r="G265" s="925">
        <v>3896.79</v>
      </c>
      <c r="H265" s="923" t="s">
        <v>10397</v>
      </c>
      <c r="I265" s="923" t="s">
        <v>10398</v>
      </c>
    </row>
    <row r="266" spans="1:9" ht="30.6" x14ac:dyDescent="0.2">
      <c r="A266" s="885" t="s">
        <v>10697</v>
      </c>
      <c r="B266" s="885" t="s">
        <v>10698</v>
      </c>
      <c r="C266" s="229">
        <v>2208.0700000000002</v>
      </c>
      <c r="D266" s="925"/>
      <c r="E266" s="925"/>
      <c r="F266" s="925"/>
      <c r="G266" s="925">
        <v>2208.0700000000002</v>
      </c>
      <c r="H266" s="923" t="s">
        <v>10397</v>
      </c>
      <c r="I266" s="923" t="s">
        <v>10398</v>
      </c>
    </row>
    <row r="267" spans="1:9" ht="30.6" x14ac:dyDescent="0.2">
      <c r="A267" s="885" t="s">
        <v>10699</v>
      </c>
      <c r="B267" s="885" t="s">
        <v>10700</v>
      </c>
      <c r="C267" s="229">
        <v>9005.58</v>
      </c>
      <c r="D267" s="925"/>
      <c r="E267" s="925"/>
      <c r="F267" s="925"/>
      <c r="G267" s="925">
        <v>9005.58</v>
      </c>
      <c r="H267" s="923" t="s">
        <v>10397</v>
      </c>
      <c r="I267" s="923" t="s">
        <v>10398</v>
      </c>
    </row>
    <row r="268" spans="1:9" ht="30.6" x14ac:dyDescent="0.2">
      <c r="A268" s="885" t="s">
        <v>10701</v>
      </c>
      <c r="B268" s="885" t="s">
        <v>10702</v>
      </c>
      <c r="C268" s="229">
        <v>13620.65</v>
      </c>
      <c r="D268" s="925"/>
      <c r="E268" s="925"/>
      <c r="F268" s="925"/>
      <c r="G268" s="925">
        <v>13620.65</v>
      </c>
      <c r="H268" s="923" t="s">
        <v>10397</v>
      </c>
      <c r="I268" s="923" t="s">
        <v>10398</v>
      </c>
    </row>
    <row r="269" spans="1:9" ht="30.6" x14ac:dyDescent="0.2">
      <c r="A269" s="885" t="s">
        <v>10703</v>
      </c>
      <c r="B269" s="885" t="s">
        <v>10704</v>
      </c>
      <c r="C269" s="229">
        <v>14371.2</v>
      </c>
      <c r="D269" s="925"/>
      <c r="E269" s="925"/>
      <c r="F269" s="925"/>
      <c r="G269" s="925">
        <v>14371.2</v>
      </c>
      <c r="H269" s="923" t="s">
        <v>10397</v>
      </c>
      <c r="I269" s="923" t="s">
        <v>10398</v>
      </c>
    </row>
    <row r="270" spans="1:9" ht="30.6" x14ac:dyDescent="0.2">
      <c r="A270" s="885" t="s">
        <v>10705</v>
      </c>
      <c r="B270" s="885" t="s">
        <v>10706</v>
      </c>
      <c r="C270" s="229">
        <v>8805.3799999999992</v>
      </c>
      <c r="D270" s="925"/>
      <c r="E270" s="925"/>
      <c r="F270" s="925"/>
      <c r="G270" s="925">
        <v>8805.3799999999992</v>
      </c>
      <c r="H270" s="923" t="s">
        <v>10397</v>
      </c>
      <c r="I270" s="923" t="s">
        <v>10398</v>
      </c>
    </row>
    <row r="271" spans="1:9" ht="30.6" x14ac:dyDescent="0.2">
      <c r="A271" s="885" t="s">
        <v>10707</v>
      </c>
      <c r="B271" s="885" t="s">
        <v>10708</v>
      </c>
      <c r="C271" s="229">
        <v>16031.81</v>
      </c>
      <c r="D271" s="925"/>
      <c r="E271" s="925"/>
      <c r="F271" s="925"/>
      <c r="G271" s="925">
        <v>16031.81</v>
      </c>
      <c r="H271" s="923" t="s">
        <v>10397</v>
      </c>
      <c r="I271" s="923" t="s">
        <v>10398</v>
      </c>
    </row>
    <row r="272" spans="1:9" ht="30.6" x14ac:dyDescent="0.2">
      <c r="A272" s="885" t="s">
        <v>10709</v>
      </c>
      <c r="B272" s="885" t="s">
        <v>10710</v>
      </c>
      <c r="C272" s="229">
        <v>911.49</v>
      </c>
      <c r="D272" s="925"/>
      <c r="E272" s="925"/>
      <c r="F272" s="925"/>
      <c r="G272" s="925">
        <v>911.49</v>
      </c>
      <c r="H272" s="923" t="s">
        <v>10397</v>
      </c>
      <c r="I272" s="923" t="s">
        <v>10398</v>
      </c>
    </row>
    <row r="273" spans="1:9" ht="30.6" x14ac:dyDescent="0.2">
      <c r="A273" s="885" t="s">
        <v>10711</v>
      </c>
      <c r="B273" s="885" t="s">
        <v>10712</v>
      </c>
      <c r="C273" s="229">
        <v>68527.19</v>
      </c>
      <c r="D273" s="925"/>
      <c r="E273" s="925"/>
      <c r="F273" s="925"/>
      <c r="G273" s="925">
        <v>68527.19</v>
      </c>
      <c r="H273" s="923" t="s">
        <v>10397</v>
      </c>
      <c r="I273" s="923" t="s">
        <v>10398</v>
      </c>
    </row>
    <row r="274" spans="1:9" ht="30.6" x14ac:dyDescent="0.2">
      <c r="A274" s="885" t="s">
        <v>10713</v>
      </c>
      <c r="B274" s="885" t="s">
        <v>10714</v>
      </c>
      <c r="C274" s="229">
        <v>959.56</v>
      </c>
      <c r="D274" s="925"/>
      <c r="E274" s="925"/>
      <c r="F274" s="925"/>
      <c r="G274" s="925">
        <v>959.56</v>
      </c>
      <c r="H274" s="923" t="s">
        <v>10397</v>
      </c>
      <c r="I274" s="923" t="s">
        <v>10398</v>
      </c>
    </row>
    <row r="275" spans="1:9" ht="30.6" x14ac:dyDescent="0.2">
      <c r="A275" s="885" t="s">
        <v>10715</v>
      </c>
      <c r="B275" s="885" t="s">
        <v>10716</v>
      </c>
      <c r="C275" s="229">
        <v>28676.86</v>
      </c>
      <c r="D275" s="925"/>
      <c r="E275" s="925"/>
      <c r="F275" s="925"/>
      <c r="G275" s="925">
        <v>28676.86</v>
      </c>
      <c r="H275" s="923" t="s">
        <v>10397</v>
      </c>
      <c r="I275" s="923" t="s">
        <v>10398</v>
      </c>
    </row>
    <row r="276" spans="1:9" ht="30.6" x14ac:dyDescent="0.2">
      <c r="A276" s="885" t="s">
        <v>10717</v>
      </c>
      <c r="B276" s="885" t="s">
        <v>10718</v>
      </c>
      <c r="C276" s="229">
        <v>11170.12</v>
      </c>
      <c r="D276" s="925"/>
      <c r="E276" s="925"/>
      <c r="F276" s="925"/>
      <c r="G276" s="925">
        <v>11170.12</v>
      </c>
      <c r="H276" s="923" t="s">
        <v>10397</v>
      </c>
      <c r="I276" s="923" t="s">
        <v>10398</v>
      </c>
    </row>
    <row r="277" spans="1:9" ht="30.6" x14ac:dyDescent="0.2">
      <c r="A277" s="885" t="s">
        <v>10719</v>
      </c>
      <c r="B277" s="885" t="s">
        <v>10720</v>
      </c>
      <c r="C277" s="229">
        <v>36696.29</v>
      </c>
      <c r="D277" s="925"/>
      <c r="E277" s="925"/>
      <c r="F277" s="925"/>
      <c r="G277" s="925">
        <v>36696.29</v>
      </c>
      <c r="H277" s="923" t="s">
        <v>10397</v>
      </c>
      <c r="I277" s="923" t="s">
        <v>10398</v>
      </c>
    </row>
    <row r="278" spans="1:9" ht="30.6" x14ac:dyDescent="0.2">
      <c r="A278" s="885" t="s">
        <v>10721</v>
      </c>
      <c r="B278" s="885" t="s">
        <v>10722</v>
      </c>
      <c r="C278" s="229">
        <v>8856.18</v>
      </c>
      <c r="D278" s="925"/>
      <c r="E278" s="925"/>
      <c r="F278" s="925"/>
      <c r="G278" s="925">
        <v>8856.18</v>
      </c>
      <c r="H278" s="923" t="s">
        <v>10397</v>
      </c>
      <c r="I278" s="923" t="s">
        <v>10398</v>
      </c>
    </row>
    <row r="279" spans="1:9" ht="30.6" x14ac:dyDescent="0.2">
      <c r="A279" s="885" t="s">
        <v>10723</v>
      </c>
      <c r="B279" s="885" t="s">
        <v>10724</v>
      </c>
      <c r="C279" s="229">
        <v>3707.04</v>
      </c>
      <c r="D279" s="925"/>
      <c r="E279" s="925"/>
      <c r="F279" s="925"/>
      <c r="G279" s="925">
        <v>3707.04</v>
      </c>
      <c r="H279" s="923" t="s">
        <v>10397</v>
      </c>
      <c r="I279" s="923" t="s">
        <v>10398</v>
      </c>
    </row>
    <row r="280" spans="1:9" ht="30.6" x14ac:dyDescent="0.2">
      <c r="A280" s="885" t="s">
        <v>10725</v>
      </c>
      <c r="B280" s="885" t="s">
        <v>10726</v>
      </c>
      <c r="C280" s="229">
        <v>22434.44</v>
      </c>
      <c r="D280" s="925"/>
      <c r="E280" s="925"/>
      <c r="F280" s="925"/>
      <c r="G280" s="925">
        <v>22434.44</v>
      </c>
      <c r="H280" s="923" t="s">
        <v>10397</v>
      </c>
      <c r="I280" s="923" t="s">
        <v>10398</v>
      </c>
    </row>
    <row r="281" spans="1:9" ht="30.6" x14ac:dyDescent="0.2">
      <c r="A281" s="885" t="s">
        <v>10727</v>
      </c>
      <c r="B281" s="885" t="s">
        <v>10728</v>
      </c>
      <c r="C281" s="229">
        <v>25782.77</v>
      </c>
      <c r="D281" s="925"/>
      <c r="E281" s="925"/>
      <c r="F281" s="925"/>
      <c r="G281" s="925">
        <v>25782.77</v>
      </c>
      <c r="H281" s="923" t="s">
        <v>10397</v>
      </c>
      <c r="I281" s="923" t="s">
        <v>10398</v>
      </c>
    </row>
    <row r="282" spans="1:9" ht="30.6" x14ac:dyDescent="0.2">
      <c r="A282" s="885" t="s">
        <v>10729</v>
      </c>
      <c r="B282" s="885" t="s">
        <v>10730</v>
      </c>
      <c r="C282" s="229">
        <v>460.21</v>
      </c>
      <c r="D282" s="925"/>
      <c r="E282" s="925"/>
      <c r="F282" s="925"/>
      <c r="G282" s="925">
        <v>460.21</v>
      </c>
      <c r="H282" s="923" t="s">
        <v>10397</v>
      </c>
      <c r="I282" s="923" t="s">
        <v>10398</v>
      </c>
    </row>
    <row r="283" spans="1:9" ht="30.6" x14ac:dyDescent="0.2">
      <c r="A283" s="885" t="s">
        <v>10731</v>
      </c>
      <c r="B283" s="885" t="s">
        <v>10732</v>
      </c>
      <c r="C283" s="229">
        <v>28852.400000000001</v>
      </c>
      <c r="D283" s="925"/>
      <c r="E283" s="925"/>
      <c r="F283" s="925"/>
      <c r="G283" s="925">
        <v>28852.400000000001</v>
      </c>
      <c r="H283" s="923" t="s">
        <v>10397</v>
      </c>
      <c r="I283" s="923" t="s">
        <v>10398</v>
      </c>
    </row>
    <row r="284" spans="1:9" ht="30.6" x14ac:dyDescent="0.2">
      <c r="A284" s="885" t="s">
        <v>10733</v>
      </c>
      <c r="B284" s="885" t="s">
        <v>10734</v>
      </c>
      <c r="C284" s="229">
        <v>71247.12</v>
      </c>
      <c r="D284" s="925"/>
      <c r="E284" s="925"/>
      <c r="F284" s="925"/>
      <c r="G284" s="925">
        <v>71247.12</v>
      </c>
      <c r="H284" s="923" t="s">
        <v>10397</v>
      </c>
      <c r="I284" s="923" t="s">
        <v>10398</v>
      </c>
    </row>
    <row r="285" spans="1:9" ht="30.6" x14ac:dyDescent="0.2">
      <c r="A285" s="885" t="s">
        <v>10735</v>
      </c>
      <c r="B285" s="885" t="s">
        <v>10736</v>
      </c>
      <c r="C285" s="229">
        <v>34712.980000000003</v>
      </c>
      <c r="D285" s="925"/>
      <c r="E285" s="925"/>
      <c r="F285" s="925"/>
      <c r="G285" s="925">
        <v>34712.980000000003</v>
      </c>
      <c r="H285" s="923" t="s">
        <v>10397</v>
      </c>
      <c r="I285" s="923" t="s">
        <v>10398</v>
      </c>
    </row>
    <row r="286" spans="1:9" ht="30.6" x14ac:dyDescent="0.2">
      <c r="A286" s="885" t="s">
        <v>10737</v>
      </c>
      <c r="B286" s="885" t="s">
        <v>10738</v>
      </c>
      <c r="C286" s="229">
        <v>16595.77</v>
      </c>
      <c r="D286" s="925"/>
      <c r="E286" s="925"/>
      <c r="F286" s="925"/>
      <c r="G286" s="925">
        <v>16595.77</v>
      </c>
      <c r="H286" s="923" t="s">
        <v>10397</v>
      </c>
      <c r="I286" s="923" t="s">
        <v>10398</v>
      </c>
    </row>
    <row r="287" spans="1:9" ht="30.6" x14ac:dyDescent="0.2">
      <c r="A287" s="885" t="s">
        <v>10739</v>
      </c>
      <c r="B287" s="885" t="s">
        <v>10740</v>
      </c>
      <c r="C287" s="229">
        <v>3985.16</v>
      </c>
      <c r="D287" s="925"/>
      <c r="E287" s="925"/>
      <c r="F287" s="925"/>
      <c r="G287" s="925">
        <v>3985.16</v>
      </c>
      <c r="H287" s="923" t="s">
        <v>10397</v>
      </c>
      <c r="I287" s="923" t="s">
        <v>10398</v>
      </c>
    </row>
    <row r="288" spans="1:9" ht="30.6" x14ac:dyDescent="0.2">
      <c r="A288" s="885" t="s">
        <v>10741</v>
      </c>
      <c r="B288" s="885" t="s">
        <v>10742</v>
      </c>
      <c r="C288" s="229">
        <v>14282.3</v>
      </c>
      <c r="D288" s="925"/>
      <c r="E288" s="925"/>
      <c r="F288" s="925"/>
      <c r="G288" s="925">
        <v>14282.3</v>
      </c>
      <c r="H288" s="923" t="s">
        <v>10397</v>
      </c>
      <c r="I288" s="923" t="s">
        <v>10398</v>
      </c>
    </row>
    <row r="289" spans="1:9" ht="30.6" x14ac:dyDescent="0.2">
      <c r="A289" s="885" t="s">
        <v>10743</v>
      </c>
      <c r="B289" s="885" t="s">
        <v>10744</v>
      </c>
      <c r="C289" s="229">
        <v>27332.51</v>
      </c>
      <c r="D289" s="925"/>
      <c r="E289" s="925"/>
      <c r="F289" s="925"/>
      <c r="G289" s="925">
        <v>27332.51</v>
      </c>
      <c r="H289" s="923" t="s">
        <v>10397</v>
      </c>
      <c r="I289" s="923" t="s">
        <v>10398</v>
      </c>
    </row>
    <row r="290" spans="1:9" ht="30.6" x14ac:dyDescent="0.2">
      <c r="A290" s="885" t="s">
        <v>10745</v>
      </c>
      <c r="B290" s="885" t="s">
        <v>10746</v>
      </c>
      <c r="C290" s="229">
        <v>1807.97</v>
      </c>
      <c r="D290" s="925"/>
      <c r="E290" s="925"/>
      <c r="F290" s="925"/>
      <c r="G290" s="925">
        <v>1807.97</v>
      </c>
      <c r="H290" s="923" t="s">
        <v>10397</v>
      </c>
      <c r="I290" s="923" t="s">
        <v>10398</v>
      </c>
    </row>
    <row r="291" spans="1:9" ht="30.6" x14ac:dyDescent="0.2">
      <c r="A291" s="885" t="s">
        <v>10747</v>
      </c>
      <c r="B291" s="885" t="s">
        <v>10748</v>
      </c>
      <c r="C291" s="229">
        <v>915.27</v>
      </c>
      <c r="D291" s="925"/>
      <c r="E291" s="925"/>
      <c r="F291" s="925"/>
      <c r="G291" s="925">
        <v>915.27</v>
      </c>
      <c r="H291" s="923" t="s">
        <v>10397</v>
      </c>
      <c r="I291" s="923" t="s">
        <v>10398</v>
      </c>
    </row>
    <row r="292" spans="1:9" ht="30.6" x14ac:dyDescent="0.2">
      <c r="A292" s="885" t="s">
        <v>10749</v>
      </c>
      <c r="B292" s="885" t="s">
        <v>10750</v>
      </c>
      <c r="C292" s="229">
        <v>30948.44</v>
      </c>
      <c r="D292" s="925"/>
      <c r="E292" s="925"/>
      <c r="F292" s="925"/>
      <c r="G292" s="925">
        <v>30948.44</v>
      </c>
      <c r="H292" s="923" t="s">
        <v>10397</v>
      </c>
      <c r="I292" s="923" t="s">
        <v>10398</v>
      </c>
    </row>
    <row r="293" spans="1:9" ht="30.6" x14ac:dyDescent="0.2">
      <c r="A293" s="885" t="s">
        <v>10751</v>
      </c>
      <c r="B293" s="885" t="s">
        <v>10752</v>
      </c>
      <c r="C293" s="229">
        <v>6501.87</v>
      </c>
      <c r="D293" s="925"/>
      <c r="E293" s="925"/>
      <c r="F293" s="925"/>
      <c r="G293" s="925">
        <v>6501.87</v>
      </c>
      <c r="H293" s="923" t="s">
        <v>10397</v>
      </c>
      <c r="I293" s="923" t="s">
        <v>10398</v>
      </c>
    </row>
    <row r="294" spans="1:9" ht="30.6" x14ac:dyDescent="0.2">
      <c r="A294" s="885" t="s">
        <v>10753</v>
      </c>
      <c r="B294" s="885" t="s">
        <v>10754</v>
      </c>
      <c r="C294" s="229">
        <v>28923.93</v>
      </c>
      <c r="D294" s="925"/>
      <c r="E294" s="925"/>
      <c r="F294" s="925"/>
      <c r="G294" s="925">
        <v>28923.93</v>
      </c>
      <c r="H294" s="923" t="s">
        <v>10397</v>
      </c>
      <c r="I294" s="923" t="s">
        <v>10398</v>
      </c>
    </row>
    <row r="295" spans="1:9" ht="30.6" x14ac:dyDescent="0.2">
      <c r="A295" s="885" t="s">
        <v>10755</v>
      </c>
      <c r="B295" s="885" t="s">
        <v>10756</v>
      </c>
      <c r="C295" s="229">
        <v>4078.67</v>
      </c>
      <c r="D295" s="925"/>
      <c r="E295" s="925"/>
      <c r="F295" s="925"/>
      <c r="G295" s="925">
        <v>4078.67</v>
      </c>
      <c r="H295" s="923" t="s">
        <v>10397</v>
      </c>
      <c r="I295" s="923" t="s">
        <v>10398</v>
      </c>
    </row>
    <row r="296" spans="1:9" ht="30.6" x14ac:dyDescent="0.2">
      <c r="A296" s="885" t="s">
        <v>10757</v>
      </c>
      <c r="B296" s="885" t="s">
        <v>10758</v>
      </c>
      <c r="C296" s="229">
        <v>16676.87</v>
      </c>
      <c r="D296" s="925"/>
      <c r="E296" s="925"/>
      <c r="F296" s="925"/>
      <c r="G296" s="925">
        <v>16676.87</v>
      </c>
      <c r="H296" s="923" t="s">
        <v>10397</v>
      </c>
      <c r="I296" s="923" t="s">
        <v>10398</v>
      </c>
    </row>
    <row r="297" spans="1:9" ht="30.6" x14ac:dyDescent="0.2">
      <c r="A297" s="885" t="s">
        <v>10759</v>
      </c>
      <c r="B297" s="885" t="s">
        <v>10760</v>
      </c>
      <c r="C297" s="229">
        <v>3985.16</v>
      </c>
      <c r="D297" s="925"/>
      <c r="E297" s="925"/>
      <c r="F297" s="925"/>
      <c r="G297" s="925">
        <v>3985.16</v>
      </c>
      <c r="H297" s="923" t="s">
        <v>10397</v>
      </c>
      <c r="I297" s="923" t="s">
        <v>10398</v>
      </c>
    </row>
    <row r="298" spans="1:9" ht="30.6" x14ac:dyDescent="0.2">
      <c r="A298" s="885" t="s">
        <v>10761</v>
      </c>
      <c r="B298" s="885" t="s">
        <v>10762</v>
      </c>
      <c r="C298" s="229">
        <v>31512.45</v>
      </c>
      <c r="D298" s="925"/>
      <c r="E298" s="925"/>
      <c r="F298" s="925"/>
      <c r="G298" s="925">
        <v>31512.45</v>
      </c>
      <c r="H298" s="923" t="s">
        <v>10397</v>
      </c>
      <c r="I298" s="923" t="s">
        <v>10398</v>
      </c>
    </row>
    <row r="299" spans="1:9" ht="30.6" x14ac:dyDescent="0.2">
      <c r="A299" s="885" t="s">
        <v>10763</v>
      </c>
      <c r="B299" s="885" t="s">
        <v>10764</v>
      </c>
      <c r="C299" s="229">
        <v>36229.370000000003</v>
      </c>
      <c r="D299" s="925"/>
      <c r="E299" s="925"/>
      <c r="F299" s="925"/>
      <c r="G299" s="925">
        <v>36229.370000000003</v>
      </c>
      <c r="H299" s="923" t="s">
        <v>10397</v>
      </c>
      <c r="I299" s="923" t="s">
        <v>10398</v>
      </c>
    </row>
    <row r="300" spans="1:9" ht="30.6" x14ac:dyDescent="0.2">
      <c r="A300" s="885" t="s">
        <v>10765</v>
      </c>
      <c r="B300" s="885" t="s">
        <v>10766</v>
      </c>
      <c r="C300" s="229">
        <v>4253.08</v>
      </c>
      <c r="D300" s="925"/>
      <c r="E300" s="925"/>
      <c r="F300" s="925"/>
      <c r="G300" s="925">
        <v>4253.08</v>
      </c>
      <c r="H300" s="923" t="s">
        <v>10397</v>
      </c>
      <c r="I300" s="923" t="s">
        <v>10398</v>
      </c>
    </row>
    <row r="301" spans="1:9" ht="30.6" x14ac:dyDescent="0.2">
      <c r="A301" s="885" t="s">
        <v>10767</v>
      </c>
      <c r="B301" s="885" t="s">
        <v>10768</v>
      </c>
      <c r="C301" s="229">
        <v>19667.82</v>
      </c>
      <c r="D301" s="925"/>
      <c r="E301" s="925"/>
      <c r="F301" s="925"/>
      <c r="G301" s="925">
        <v>19667.82</v>
      </c>
      <c r="H301" s="923" t="s">
        <v>10397</v>
      </c>
      <c r="I301" s="923" t="s">
        <v>10398</v>
      </c>
    </row>
    <row r="302" spans="1:9" ht="30.6" x14ac:dyDescent="0.2">
      <c r="A302" s="885" t="s">
        <v>10769</v>
      </c>
      <c r="B302" s="885" t="s">
        <v>10770</v>
      </c>
      <c r="C302" s="229">
        <v>315.23</v>
      </c>
      <c r="D302" s="925"/>
      <c r="E302" s="925"/>
      <c r="F302" s="925"/>
      <c r="G302" s="925">
        <v>315.23</v>
      </c>
      <c r="H302" s="923" t="s">
        <v>10397</v>
      </c>
      <c r="I302" s="923" t="s">
        <v>10398</v>
      </c>
    </row>
    <row r="303" spans="1:9" ht="30.6" x14ac:dyDescent="0.2">
      <c r="A303" s="885" t="s">
        <v>10771</v>
      </c>
      <c r="B303" s="885" t="s">
        <v>10772</v>
      </c>
      <c r="C303" s="229">
        <v>18491.23</v>
      </c>
      <c r="D303" s="925"/>
      <c r="E303" s="925"/>
      <c r="F303" s="925"/>
      <c r="G303" s="925">
        <v>18491.23</v>
      </c>
      <c r="H303" s="923" t="s">
        <v>10397</v>
      </c>
      <c r="I303" s="923" t="s">
        <v>10398</v>
      </c>
    </row>
    <row r="304" spans="1:9" ht="30.6" x14ac:dyDescent="0.2">
      <c r="A304" s="885" t="s">
        <v>10773</v>
      </c>
      <c r="B304" s="885" t="s">
        <v>10774</v>
      </c>
      <c r="C304" s="229">
        <v>59504.06</v>
      </c>
      <c r="D304" s="925"/>
      <c r="E304" s="925"/>
      <c r="F304" s="925"/>
      <c r="G304" s="925">
        <v>59504.06</v>
      </c>
      <c r="H304" s="923" t="s">
        <v>10397</v>
      </c>
      <c r="I304" s="923" t="s">
        <v>10398</v>
      </c>
    </row>
    <row r="305" spans="1:9" ht="30.6" x14ac:dyDescent="0.2">
      <c r="A305" s="885" t="s">
        <v>10775</v>
      </c>
      <c r="B305" s="885" t="s">
        <v>10776</v>
      </c>
      <c r="C305" s="229">
        <v>19797.849999999999</v>
      </c>
      <c r="D305" s="925"/>
      <c r="E305" s="925"/>
      <c r="F305" s="925"/>
      <c r="G305" s="925">
        <v>19797.849999999999</v>
      </c>
      <c r="H305" s="923" t="s">
        <v>10397</v>
      </c>
      <c r="I305" s="923" t="s">
        <v>10398</v>
      </c>
    </row>
    <row r="306" spans="1:9" ht="30.6" x14ac:dyDescent="0.2">
      <c r="A306" s="885" t="s">
        <v>10777</v>
      </c>
      <c r="B306" s="885" t="s">
        <v>10778</v>
      </c>
      <c r="C306" s="229">
        <v>1121</v>
      </c>
      <c r="D306" s="925"/>
      <c r="E306" s="925"/>
      <c r="F306" s="925"/>
      <c r="G306" s="925">
        <v>1121</v>
      </c>
      <c r="H306" s="923" t="s">
        <v>10397</v>
      </c>
      <c r="I306" s="923" t="s">
        <v>10398</v>
      </c>
    </row>
    <row r="307" spans="1:9" ht="30.6" x14ac:dyDescent="0.2">
      <c r="A307" s="885" t="s">
        <v>10779</v>
      </c>
      <c r="B307" s="885" t="s">
        <v>10780</v>
      </c>
      <c r="C307" s="229">
        <v>11000</v>
      </c>
      <c r="D307" s="925"/>
      <c r="E307" s="925"/>
      <c r="F307" s="925"/>
      <c r="G307" s="925">
        <v>11000</v>
      </c>
      <c r="H307" s="923" t="s">
        <v>10397</v>
      </c>
      <c r="I307" s="923" t="s">
        <v>10398</v>
      </c>
    </row>
    <row r="308" spans="1:9" ht="30.6" x14ac:dyDescent="0.2">
      <c r="A308" s="885" t="s">
        <v>10781</v>
      </c>
      <c r="B308" s="885" t="s">
        <v>10782</v>
      </c>
      <c r="C308" s="229">
        <v>17500</v>
      </c>
      <c r="D308" s="925"/>
      <c r="E308" s="925"/>
      <c r="F308" s="925"/>
      <c r="G308" s="925">
        <v>17500</v>
      </c>
      <c r="H308" s="923" t="s">
        <v>10397</v>
      </c>
      <c r="I308" s="923" t="s">
        <v>10398</v>
      </c>
    </row>
    <row r="309" spans="1:9" ht="30.6" x14ac:dyDescent="0.2">
      <c r="A309" s="885" t="s">
        <v>10783</v>
      </c>
      <c r="B309" s="885" t="s">
        <v>10784</v>
      </c>
      <c r="C309" s="229">
        <v>32252.11</v>
      </c>
      <c r="D309" s="925"/>
      <c r="E309" s="925"/>
      <c r="F309" s="925"/>
      <c r="G309" s="925">
        <v>32252.11</v>
      </c>
      <c r="H309" s="923" t="s">
        <v>10397</v>
      </c>
      <c r="I309" s="923" t="s">
        <v>10398</v>
      </c>
    </row>
    <row r="310" spans="1:9" ht="30.6" x14ac:dyDescent="0.2">
      <c r="A310" s="885" t="s">
        <v>10785</v>
      </c>
      <c r="B310" s="885" t="s">
        <v>10786</v>
      </c>
      <c r="C310" s="229">
        <v>108862.83</v>
      </c>
      <c r="D310" s="925"/>
      <c r="E310" s="925"/>
      <c r="F310" s="925"/>
      <c r="G310" s="925">
        <v>108862.83</v>
      </c>
      <c r="H310" s="923" t="s">
        <v>10397</v>
      </c>
      <c r="I310" s="923" t="s">
        <v>10398</v>
      </c>
    </row>
    <row r="311" spans="1:9" ht="30.6" x14ac:dyDescent="0.2">
      <c r="A311" s="885" t="s">
        <v>10787</v>
      </c>
      <c r="B311" s="885" t="s">
        <v>10788</v>
      </c>
      <c r="C311" s="229">
        <v>21121.48</v>
      </c>
      <c r="D311" s="925"/>
      <c r="E311" s="925"/>
      <c r="F311" s="925"/>
      <c r="G311" s="925">
        <v>21121.48</v>
      </c>
      <c r="H311" s="923" t="s">
        <v>10397</v>
      </c>
      <c r="I311" s="923" t="s">
        <v>10398</v>
      </c>
    </row>
    <row r="312" spans="1:9" ht="30.6" x14ac:dyDescent="0.2">
      <c r="A312" s="885" t="s">
        <v>10789</v>
      </c>
      <c r="B312" s="885" t="s">
        <v>10790</v>
      </c>
      <c r="C312" s="229">
        <v>1999.98</v>
      </c>
      <c r="D312" s="925"/>
      <c r="E312" s="925"/>
      <c r="F312" s="925"/>
      <c r="G312" s="925">
        <v>1999.98</v>
      </c>
      <c r="H312" s="923" t="s">
        <v>10397</v>
      </c>
      <c r="I312" s="923" t="s">
        <v>10398</v>
      </c>
    </row>
    <row r="313" spans="1:9" ht="30.6" x14ac:dyDescent="0.2">
      <c r="A313" s="885" t="s">
        <v>10791</v>
      </c>
      <c r="B313" s="885" t="s">
        <v>10240</v>
      </c>
      <c r="C313" s="229">
        <v>24173</v>
      </c>
      <c r="D313" s="925"/>
      <c r="E313" s="925"/>
      <c r="F313" s="925"/>
      <c r="G313" s="925">
        <v>24173</v>
      </c>
      <c r="H313" s="923" t="s">
        <v>10397</v>
      </c>
      <c r="I313" s="923" t="s">
        <v>10398</v>
      </c>
    </row>
    <row r="314" spans="1:9" ht="30.6" x14ac:dyDescent="0.2">
      <c r="A314" s="885" t="s">
        <v>10792</v>
      </c>
      <c r="B314" s="885" t="s">
        <v>10793</v>
      </c>
      <c r="C314" s="229">
        <v>10909.92</v>
      </c>
      <c r="D314" s="925"/>
      <c r="E314" s="925"/>
      <c r="F314" s="925"/>
      <c r="G314" s="925">
        <v>10909.92</v>
      </c>
      <c r="H314" s="923" t="s">
        <v>10397</v>
      </c>
      <c r="I314" s="923" t="s">
        <v>10398</v>
      </c>
    </row>
    <row r="315" spans="1:9" ht="30.6" x14ac:dyDescent="0.2">
      <c r="A315" s="885" t="s">
        <v>10794</v>
      </c>
      <c r="B315" s="885" t="s">
        <v>10795</v>
      </c>
      <c r="C315" s="229">
        <v>111404.59</v>
      </c>
      <c r="D315" s="925"/>
      <c r="E315" s="925"/>
      <c r="F315" s="925"/>
      <c r="G315" s="925">
        <v>111404.59</v>
      </c>
      <c r="H315" s="923" t="s">
        <v>10397</v>
      </c>
      <c r="I315" s="923" t="s">
        <v>10398</v>
      </c>
    </row>
    <row r="316" spans="1:9" ht="30.6" x14ac:dyDescent="0.2">
      <c r="A316" s="885" t="s">
        <v>10796</v>
      </c>
      <c r="B316" s="885" t="s">
        <v>10797</v>
      </c>
      <c r="C316" s="229">
        <v>870.11</v>
      </c>
      <c r="D316" s="925"/>
      <c r="E316" s="925"/>
      <c r="F316" s="925"/>
      <c r="G316" s="925">
        <v>870.11</v>
      </c>
      <c r="H316" s="923" t="s">
        <v>10397</v>
      </c>
      <c r="I316" s="923" t="s">
        <v>10398</v>
      </c>
    </row>
    <row r="317" spans="1:9" ht="30.6" x14ac:dyDescent="0.2">
      <c r="A317" s="885" t="s">
        <v>10798</v>
      </c>
      <c r="B317" s="885" t="s">
        <v>10799</v>
      </c>
      <c r="C317" s="229">
        <v>161344.46</v>
      </c>
      <c r="D317" s="925"/>
      <c r="E317" s="925"/>
      <c r="F317" s="925"/>
      <c r="G317" s="925">
        <v>161344.46</v>
      </c>
      <c r="H317" s="923" t="s">
        <v>10397</v>
      </c>
      <c r="I317" s="923" t="s">
        <v>10398</v>
      </c>
    </row>
    <row r="318" spans="1:9" ht="30.6" x14ac:dyDescent="0.2">
      <c r="A318" s="885" t="s">
        <v>10800</v>
      </c>
      <c r="B318" s="885" t="s">
        <v>10801</v>
      </c>
      <c r="C318" s="229">
        <v>6232747.21</v>
      </c>
      <c r="D318" s="925"/>
      <c r="E318" s="925"/>
      <c r="F318" s="925"/>
      <c r="G318" s="925">
        <v>6232747.21</v>
      </c>
      <c r="H318" s="923" t="s">
        <v>10397</v>
      </c>
      <c r="I318" s="923" t="s">
        <v>10398</v>
      </c>
    </row>
    <row r="319" spans="1:9" ht="30.6" x14ac:dyDescent="0.2">
      <c r="A319" s="885" t="s">
        <v>10802</v>
      </c>
      <c r="B319" s="885" t="s">
        <v>10803</v>
      </c>
      <c r="C319" s="229">
        <v>44955.96</v>
      </c>
      <c r="D319" s="925"/>
      <c r="E319" s="925"/>
      <c r="F319" s="925"/>
      <c r="G319" s="925">
        <v>44955.96</v>
      </c>
      <c r="H319" s="923" t="s">
        <v>10397</v>
      </c>
      <c r="I319" s="923" t="s">
        <v>10398</v>
      </c>
    </row>
    <row r="320" spans="1:9" ht="30.6" x14ac:dyDescent="0.2">
      <c r="A320" s="885" t="s">
        <v>10804</v>
      </c>
      <c r="B320" s="885" t="s">
        <v>10805</v>
      </c>
      <c r="C320" s="229">
        <v>167042.41</v>
      </c>
      <c r="D320" s="925"/>
      <c r="E320" s="925"/>
      <c r="F320" s="925"/>
      <c r="G320" s="925">
        <v>167042.41</v>
      </c>
      <c r="H320" s="923" t="s">
        <v>10397</v>
      </c>
      <c r="I320" s="923" t="s">
        <v>10398</v>
      </c>
    </row>
    <row r="321" spans="1:9" ht="30.6" x14ac:dyDescent="0.2">
      <c r="A321" s="885" t="s">
        <v>10806</v>
      </c>
      <c r="B321" s="885" t="s">
        <v>10256</v>
      </c>
      <c r="C321" s="229">
        <v>117786.31</v>
      </c>
      <c r="D321" s="925"/>
      <c r="E321" s="925"/>
      <c r="F321" s="925"/>
      <c r="G321" s="925">
        <v>117786.31</v>
      </c>
      <c r="H321" s="923" t="s">
        <v>10397</v>
      </c>
      <c r="I321" s="923" t="s">
        <v>10398</v>
      </c>
    </row>
    <row r="322" spans="1:9" ht="30.6" x14ac:dyDescent="0.2">
      <c r="A322" s="885" t="s">
        <v>10807</v>
      </c>
      <c r="B322" s="885" t="s">
        <v>10808</v>
      </c>
      <c r="C322" s="229">
        <v>651931.19999999995</v>
      </c>
      <c r="D322" s="925"/>
      <c r="E322" s="925"/>
      <c r="F322" s="925"/>
      <c r="G322" s="925">
        <v>651931.19999999995</v>
      </c>
      <c r="H322" s="923" t="s">
        <v>10397</v>
      </c>
      <c r="I322" s="923" t="s">
        <v>10398</v>
      </c>
    </row>
    <row r="323" spans="1:9" ht="30.6" x14ac:dyDescent="0.2">
      <c r="A323" s="885" t="s">
        <v>10809</v>
      </c>
      <c r="B323" s="885" t="s">
        <v>10810</v>
      </c>
      <c r="C323" s="229">
        <v>61310.73</v>
      </c>
      <c r="D323" s="925"/>
      <c r="E323" s="925"/>
      <c r="F323" s="925"/>
      <c r="G323" s="925">
        <v>61310.73</v>
      </c>
      <c r="H323" s="923" t="s">
        <v>10397</v>
      </c>
      <c r="I323" s="923" t="s">
        <v>10398</v>
      </c>
    </row>
    <row r="324" spans="1:9" ht="30.6" x14ac:dyDescent="0.2">
      <c r="A324" s="885" t="s">
        <v>10811</v>
      </c>
      <c r="B324" s="885" t="s">
        <v>10812</v>
      </c>
      <c r="C324" s="229">
        <v>2051.27</v>
      </c>
      <c r="D324" s="925"/>
      <c r="E324" s="925"/>
      <c r="F324" s="925"/>
      <c r="G324" s="925">
        <v>2051.27</v>
      </c>
      <c r="H324" s="923" t="s">
        <v>10397</v>
      </c>
      <c r="I324" s="923" t="s">
        <v>10398</v>
      </c>
    </row>
    <row r="325" spans="1:9" ht="30.6" x14ac:dyDescent="0.2">
      <c r="A325" s="885" t="s">
        <v>10813</v>
      </c>
      <c r="B325" s="885" t="s">
        <v>10814</v>
      </c>
      <c r="C325" s="229">
        <v>91880.59</v>
      </c>
      <c r="D325" s="925"/>
      <c r="E325" s="925"/>
      <c r="F325" s="925"/>
      <c r="G325" s="925">
        <v>91880.59</v>
      </c>
      <c r="H325" s="923" t="s">
        <v>10397</v>
      </c>
      <c r="I325" s="923" t="s">
        <v>10398</v>
      </c>
    </row>
    <row r="326" spans="1:9" ht="30.6" x14ac:dyDescent="0.2">
      <c r="A326" s="885" t="s">
        <v>10815</v>
      </c>
      <c r="B326" s="885" t="s">
        <v>10816</v>
      </c>
      <c r="C326" s="229">
        <v>1057970.77</v>
      </c>
      <c r="D326" s="925"/>
      <c r="E326" s="925"/>
      <c r="F326" s="925"/>
      <c r="G326" s="925">
        <v>1057970.77</v>
      </c>
      <c r="H326" s="923" t="s">
        <v>10397</v>
      </c>
      <c r="I326" s="923" t="s">
        <v>10398</v>
      </c>
    </row>
    <row r="327" spans="1:9" ht="30.6" x14ac:dyDescent="0.2">
      <c r="A327" s="885" t="s">
        <v>10817</v>
      </c>
      <c r="B327" s="885" t="s">
        <v>10818</v>
      </c>
      <c r="C327" s="229">
        <v>4844.58</v>
      </c>
      <c r="D327" s="925"/>
      <c r="E327" s="925"/>
      <c r="F327" s="925"/>
      <c r="G327" s="925">
        <v>4844.58</v>
      </c>
      <c r="H327" s="923" t="s">
        <v>10397</v>
      </c>
      <c r="I327" s="923" t="s">
        <v>10398</v>
      </c>
    </row>
    <row r="328" spans="1:9" ht="30.6" x14ac:dyDescent="0.2">
      <c r="A328" s="885" t="s">
        <v>10819</v>
      </c>
      <c r="B328" s="885" t="s">
        <v>10808</v>
      </c>
      <c r="C328" s="229">
        <v>114173.22</v>
      </c>
      <c r="D328" s="925"/>
      <c r="E328" s="925"/>
      <c r="F328" s="925"/>
      <c r="G328" s="925">
        <v>114173.22</v>
      </c>
      <c r="H328" s="923" t="s">
        <v>10397</v>
      </c>
      <c r="I328" s="923" t="s">
        <v>10398</v>
      </c>
    </row>
    <row r="329" spans="1:9" ht="30.6" x14ac:dyDescent="0.2">
      <c r="A329" s="885" t="s">
        <v>10820</v>
      </c>
      <c r="B329" s="885" t="s">
        <v>10810</v>
      </c>
      <c r="C329" s="229">
        <v>1034.46</v>
      </c>
      <c r="D329" s="925"/>
      <c r="E329" s="925"/>
      <c r="F329" s="925"/>
      <c r="G329" s="925">
        <v>1034.46</v>
      </c>
      <c r="H329" s="923" t="s">
        <v>10397</v>
      </c>
      <c r="I329" s="923" t="s">
        <v>10398</v>
      </c>
    </row>
    <row r="330" spans="1:9" ht="30.6" x14ac:dyDescent="0.2">
      <c r="A330" s="885" t="s">
        <v>10821</v>
      </c>
      <c r="B330" s="885" t="s">
        <v>10337</v>
      </c>
      <c r="C330" s="229">
        <v>50.1</v>
      </c>
      <c r="D330" s="925"/>
      <c r="E330" s="925"/>
      <c r="F330" s="925"/>
      <c r="G330" s="925">
        <v>50.1</v>
      </c>
      <c r="H330" s="923" t="s">
        <v>10397</v>
      </c>
      <c r="I330" s="923" t="s">
        <v>10398</v>
      </c>
    </row>
    <row r="331" spans="1:9" ht="30.6" x14ac:dyDescent="0.2">
      <c r="A331" s="885" t="s">
        <v>10822</v>
      </c>
      <c r="B331" s="885" t="s">
        <v>10823</v>
      </c>
      <c r="C331" s="229">
        <v>14596.02</v>
      </c>
      <c r="D331" s="925"/>
      <c r="E331" s="925"/>
      <c r="F331" s="925"/>
      <c r="G331" s="925">
        <v>14596.02</v>
      </c>
      <c r="H331" s="923" t="s">
        <v>10397</v>
      </c>
      <c r="I331" s="923" t="s">
        <v>10398</v>
      </c>
    </row>
    <row r="332" spans="1:9" ht="30.6" x14ac:dyDescent="0.2">
      <c r="A332" s="885" t="s">
        <v>10824</v>
      </c>
      <c r="B332" s="885" t="s">
        <v>10825</v>
      </c>
      <c r="C332" s="229">
        <v>3737.74</v>
      </c>
      <c r="D332" s="925"/>
      <c r="E332" s="925"/>
      <c r="F332" s="925"/>
      <c r="G332" s="925">
        <v>3737.74</v>
      </c>
      <c r="H332" s="923" t="s">
        <v>10397</v>
      </c>
      <c r="I332" s="923" t="s">
        <v>10398</v>
      </c>
    </row>
    <row r="333" spans="1:9" ht="30.6" x14ac:dyDescent="0.2">
      <c r="A333" s="885" t="s">
        <v>10826</v>
      </c>
      <c r="B333" s="885" t="s">
        <v>10282</v>
      </c>
      <c r="C333" s="229">
        <v>200</v>
      </c>
      <c r="D333" s="925"/>
      <c r="E333" s="925"/>
      <c r="F333" s="925"/>
      <c r="G333" s="925">
        <v>200</v>
      </c>
      <c r="H333" s="923" t="s">
        <v>10397</v>
      </c>
      <c r="I333" s="923" t="s">
        <v>10398</v>
      </c>
    </row>
    <row r="334" spans="1:9" ht="30.6" x14ac:dyDescent="0.2">
      <c r="A334" s="885" t="s">
        <v>10827</v>
      </c>
      <c r="B334" s="885" t="s">
        <v>10284</v>
      </c>
      <c r="C334" s="229">
        <v>925.23</v>
      </c>
      <c r="D334" s="925"/>
      <c r="E334" s="925"/>
      <c r="F334" s="925"/>
      <c r="G334" s="925">
        <v>925.23</v>
      </c>
      <c r="H334" s="923" t="s">
        <v>10397</v>
      </c>
      <c r="I334" s="923" t="s">
        <v>10398</v>
      </c>
    </row>
    <row r="335" spans="1:9" ht="30.6" x14ac:dyDescent="0.2">
      <c r="A335" s="885" t="s">
        <v>10828</v>
      </c>
      <c r="B335" s="885" t="s">
        <v>10286</v>
      </c>
      <c r="C335" s="229">
        <v>56926.75</v>
      </c>
      <c r="D335" s="925"/>
      <c r="E335" s="925"/>
      <c r="F335" s="925"/>
      <c r="G335" s="925">
        <v>56926.75</v>
      </c>
      <c r="H335" s="923" t="s">
        <v>10397</v>
      </c>
      <c r="I335" s="923" t="s">
        <v>10398</v>
      </c>
    </row>
    <row r="336" spans="1:9" ht="30.6" x14ac:dyDescent="0.2">
      <c r="A336" s="885" t="s">
        <v>10829</v>
      </c>
      <c r="B336" s="885" t="s">
        <v>10830</v>
      </c>
      <c r="C336" s="229">
        <v>208786.68</v>
      </c>
      <c r="D336" s="925"/>
      <c r="E336" s="925"/>
      <c r="F336" s="925"/>
      <c r="G336" s="925">
        <v>208786.68</v>
      </c>
      <c r="H336" s="923" t="s">
        <v>10397</v>
      </c>
      <c r="I336" s="923" t="s">
        <v>10398</v>
      </c>
    </row>
    <row r="337" spans="1:9" x14ac:dyDescent="0.2">
      <c r="A337" s="926"/>
      <c r="B337" s="926" t="s">
        <v>219</v>
      </c>
      <c r="C337" s="887">
        <f>SUM(C109:C336)</f>
        <v>142945928.19000015</v>
      </c>
      <c r="D337" s="887">
        <f>SUM(D109:D336)</f>
        <v>0</v>
      </c>
      <c r="E337" s="887">
        <f>SUM(E109:E336)</f>
        <v>0</v>
      </c>
      <c r="F337" s="887">
        <f>SUM(F109:F336)</f>
        <v>0</v>
      </c>
      <c r="G337" s="887">
        <f>SUM(G109:G336)</f>
        <v>142945928.19000015</v>
      </c>
      <c r="H337" s="887"/>
      <c r="I337" s="887"/>
    </row>
    <row r="418" spans="1:8" x14ac:dyDescent="0.2">
      <c r="A418" s="928"/>
      <c r="B418" s="928"/>
      <c r="C418" s="929"/>
      <c r="D418" s="929"/>
      <c r="E418" s="929"/>
      <c r="F418" s="929"/>
      <c r="G418" s="929"/>
      <c r="H418" s="928"/>
    </row>
    <row r="419" spans="1:8" x14ac:dyDescent="0.2">
      <c r="A419" s="78"/>
      <c r="B419" s="77"/>
    </row>
    <row r="420" spans="1:8" x14ac:dyDescent="0.2">
      <c r="A420" s="78"/>
      <c r="B420" s="77"/>
    </row>
    <row r="421" spans="1:8" x14ac:dyDescent="0.2">
      <c r="A421" s="78"/>
      <c r="B421" s="77"/>
    </row>
    <row r="422" spans="1:8" x14ac:dyDescent="0.2">
      <c r="A422" s="78"/>
      <c r="B422" s="77"/>
    </row>
    <row r="423" spans="1:8" x14ac:dyDescent="0.2">
      <c r="A423" s="78"/>
      <c r="B423" s="77"/>
    </row>
  </sheetData>
  <dataValidations count="9">
    <dataValidation allowBlank="1" showInputMessage="1" showErrorMessage="1" prompt="Indicar si el deudor ya sobrepasó el plazo estipulado para pago, 90, 180 o 365 días." sqref="I43 I50 I101 I108 I14 I35 I21 I28 I7"/>
    <dataValidation allowBlank="1" showInputMessage="1" showErrorMessage="1" prompt="Informar sobre caraterísticas cualitativas de la cuenta, ejemplo: acciones implementadas para su recuperación, causas de la demora en su recuperación." sqref="H43 H50 H101 H108 H14 H35 H21 H28 H7"/>
    <dataValidation allowBlank="1" showInputMessage="1" showErrorMessage="1" prompt="Importe de la cuentas por cobrar con vencimiento mayor a 365 días." sqref="G43 G50 G101 G108 G14 G35 G21 G28 G7"/>
    <dataValidation allowBlank="1" showInputMessage="1" showErrorMessage="1" prompt="Importe de la cuentas por cobrar con fecha de vencimiento de 181 a 365 días." sqref="F43 F50 F101 F108 F14 F35 F21 F28 F7"/>
    <dataValidation allowBlank="1" showInputMessage="1" showErrorMessage="1" prompt="Importe de la cuentas por cobrar con fecha de vencimiento de 91 a 180 días." sqref="E43 E50 E101 E108 E14 E35 E21 E28 E7"/>
    <dataValidation allowBlank="1" showInputMessage="1" showErrorMessage="1" prompt="Importe de la cuentas por cobrar con fecha de vencimiento de 1 a 90 días." sqref="D43 D50 D101 D108 D14 D35 D21 D28 D7"/>
    <dataValidation allowBlank="1" showInputMessage="1" showErrorMessage="1" prompt="Corresponde al nombre o descripción de la cuenta de acuerdo al Plan de Cuentas emitido por el CONAC." sqref="B43 B50 B101 B108 B14 B35 B21 B28 B7"/>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43 A50 A101 A108 A14 A21 A28 A35 A7"/>
    <dataValidation allowBlank="1" showInputMessage="1" showErrorMessage="1" prompt="Saldo final del periodo de la información financiera trimestral presentada, el cual debe coincidir con la suma de las columnas de 90, 180, 365 y más de 365 días." sqref="C43 C50 C101 C108 C14 C21 C28 C35 C7"/>
  </dataValidations>
  <printOptions horizontalCentered="1"/>
  <pageMargins left="0.31496062992125984" right="0.31496062992125984" top="0.74803149606299213" bottom="0.74803149606299213" header="0.31496062992125984" footer="0.31496062992125984"/>
  <pageSetup scale="67" orientation="landscape"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2"/>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930" customWidth="1"/>
    <col min="2" max="7" width="11.44140625" style="930"/>
    <col min="8" max="8" width="17.6640625" style="930" customWidth="1"/>
    <col min="9" max="16384" width="11.44140625" style="930"/>
  </cols>
  <sheetData>
    <row r="1" spans="1:17" x14ac:dyDescent="0.2">
      <c r="A1" s="868" t="s">
        <v>115</v>
      </c>
      <c r="B1" s="868"/>
      <c r="C1" s="868"/>
      <c r="D1" s="868"/>
      <c r="E1" s="868"/>
      <c r="F1" s="868"/>
      <c r="G1" s="868"/>
      <c r="H1" s="872"/>
    </row>
    <row r="2" spans="1:17" x14ac:dyDescent="0.2">
      <c r="A2" s="868" t="s">
        <v>114</v>
      </c>
      <c r="B2" s="868"/>
      <c r="C2" s="868"/>
      <c r="D2" s="868"/>
      <c r="E2" s="868"/>
      <c r="F2" s="868"/>
      <c r="G2" s="868"/>
      <c r="H2" s="873"/>
    </row>
    <row r="3" spans="1:17" x14ac:dyDescent="0.2">
      <c r="A3" s="868"/>
      <c r="B3" s="868"/>
      <c r="C3" s="868"/>
      <c r="D3" s="868"/>
      <c r="E3" s="868"/>
      <c r="F3" s="868"/>
      <c r="G3" s="868"/>
      <c r="H3" s="873"/>
    </row>
    <row r="4" spans="1:17" ht="11.25" customHeight="1" x14ac:dyDescent="0.2">
      <c r="A4" s="873"/>
      <c r="B4" s="873"/>
      <c r="C4" s="873"/>
      <c r="D4" s="873"/>
      <c r="E4" s="873"/>
      <c r="F4" s="873"/>
      <c r="G4" s="868"/>
      <c r="H4" s="873"/>
    </row>
    <row r="5" spans="1:17" ht="11.25" customHeight="1" x14ac:dyDescent="0.2">
      <c r="A5" s="931" t="s">
        <v>278</v>
      </c>
      <c r="B5" s="932"/>
      <c r="C5" s="932"/>
      <c r="D5" s="932"/>
      <c r="E5" s="932"/>
      <c r="F5" s="933"/>
      <c r="G5" s="933"/>
      <c r="H5" s="877" t="s">
        <v>277</v>
      </c>
    </row>
    <row r="6" spans="1:17" x14ac:dyDescent="0.2">
      <c r="J6" s="1378"/>
      <c r="K6" s="1378"/>
      <c r="L6" s="1378"/>
      <c r="M6" s="1378"/>
      <c r="N6" s="1378"/>
      <c r="O6" s="1378"/>
      <c r="P6" s="1378"/>
      <c r="Q6" s="1378"/>
    </row>
    <row r="7" spans="1:17" x14ac:dyDescent="0.2">
      <c r="A7" s="868"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3">
    <pageSetUpPr fitToPage="1"/>
  </sheetPr>
  <dimension ref="A1:D75"/>
  <sheetViews>
    <sheetView topLeftCell="A49" zoomScaleNormal="100" zoomScaleSheetLayoutView="100" workbookViewId="0">
      <selection activeCell="B72" sqref="B72"/>
    </sheetView>
  </sheetViews>
  <sheetFormatPr baseColWidth="10" defaultColWidth="11.44140625" defaultRowHeight="10.199999999999999" x14ac:dyDescent="0.2"/>
  <cols>
    <col min="1" max="1" width="20.6640625" style="873" customWidth="1"/>
    <col min="2" max="2" width="50.6640625" style="873" customWidth="1"/>
    <col min="3" max="3" width="17.6640625" style="874" customWidth="1"/>
    <col min="4" max="4" width="17.6640625" style="873" customWidth="1"/>
    <col min="5" max="16384" width="11.44140625" style="873"/>
  </cols>
  <sheetData>
    <row r="1" spans="1:4" x14ac:dyDescent="0.2">
      <c r="A1" s="868" t="s">
        <v>115</v>
      </c>
      <c r="B1" s="868"/>
      <c r="D1" s="872"/>
    </row>
    <row r="2" spans="1:4" x14ac:dyDescent="0.2">
      <c r="A2" s="868" t="s">
        <v>114</v>
      </c>
      <c r="B2" s="868"/>
    </row>
    <row r="5" spans="1:4" s="909" customFormat="1" ht="11.25" customHeight="1" x14ac:dyDescent="0.2">
      <c r="A5" s="906" t="s">
        <v>284</v>
      </c>
      <c r="B5" s="873"/>
      <c r="C5" s="934"/>
      <c r="D5" s="935" t="s">
        <v>281</v>
      </c>
    </row>
    <row r="6" spans="1:4" x14ac:dyDescent="0.2">
      <c r="A6" s="108"/>
      <c r="B6" s="108"/>
      <c r="C6" s="936"/>
      <c r="D6" s="937"/>
    </row>
    <row r="7" spans="1:4" ht="15" customHeight="1" x14ac:dyDescent="0.2">
      <c r="A7" s="880" t="s">
        <v>102</v>
      </c>
      <c r="B7" s="881" t="s">
        <v>101</v>
      </c>
      <c r="C7" s="882" t="s">
        <v>100</v>
      </c>
      <c r="D7" s="938" t="s">
        <v>280</v>
      </c>
    </row>
    <row r="8" spans="1:4" x14ac:dyDescent="0.2">
      <c r="A8" s="885" t="s">
        <v>10831</v>
      </c>
      <c r="B8" s="923" t="s">
        <v>10832</v>
      </c>
      <c r="C8" s="925">
        <v>126595.6</v>
      </c>
      <c r="D8" s="923" t="s">
        <v>10833</v>
      </c>
    </row>
    <row r="9" spans="1:4" x14ac:dyDescent="0.2">
      <c r="A9" s="885" t="s">
        <v>10834</v>
      </c>
      <c r="B9" s="923" t="s">
        <v>10375</v>
      </c>
      <c r="C9" s="925">
        <v>1022206.62</v>
      </c>
      <c r="D9" s="923" t="s">
        <v>10833</v>
      </c>
    </row>
    <row r="10" spans="1:4" x14ac:dyDescent="0.2">
      <c r="A10" s="885" t="s">
        <v>10835</v>
      </c>
      <c r="B10" s="923" t="s">
        <v>10379</v>
      </c>
      <c r="C10" s="925">
        <v>194000</v>
      </c>
      <c r="D10" s="923" t="s">
        <v>10833</v>
      </c>
    </row>
    <row r="11" spans="1:4" x14ac:dyDescent="0.2">
      <c r="A11" s="885" t="s">
        <v>10836</v>
      </c>
      <c r="B11" s="923" t="s">
        <v>10837</v>
      </c>
      <c r="C11" s="925">
        <v>442000</v>
      </c>
      <c r="D11" s="923" t="s">
        <v>10833</v>
      </c>
    </row>
    <row r="12" spans="1:4" x14ac:dyDescent="0.2">
      <c r="A12" s="885" t="s">
        <v>10838</v>
      </c>
      <c r="B12" s="923" t="s">
        <v>10839</v>
      </c>
      <c r="C12" s="925">
        <v>247685.23</v>
      </c>
      <c r="D12" s="923" t="s">
        <v>10833</v>
      </c>
    </row>
    <row r="13" spans="1:4" x14ac:dyDescent="0.2">
      <c r="A13" s="885" t="s">
        <v>10840</v>
      </c>
      <c r="B13" s="923" t="s">
        <v>10841</v>
      </c>
      <c r="C13" s="925">
        <v>42726.91</v>
      </c>
      <c r="D13" s="923" t="s">
        <v>10833</v>
      </c>
    </row>
    <row r="14" spans="1:4" x14ac:dyDescent="0.2">
      <c r="A14" s="885" t="s">
        <v>10842</v>
      </c>
      <c r="B14" s="923" t="s">
        <v>10843</v>
      </c>
      <c r="C14" s="925">
        <v>304157.56</v>
      </c>
      <c r="D14" s="923" t="s">
        <v>10833</v>
      </c>
    </row>
    <row r="15" spans="1:4" x14ac:dyDescent="0.2">
      <c r="A15" s="885" t="s">
        <v>10844</v>
      </c>
      <c r="B15" s="923" t="s">
        <v>10845</v>
      </c>
      <c r="C15" s="925">
        <v>797033.56</v>
      </c>
      <c r="D15" s="923" t="s">
        <v>10833</v>
      </c>
    </row>
    <row r="16" spans="1:4" x14ac:dyDescent="0.2">
      <c r="A16" s="885" t="s">
        <v>10846</v>
      </c>
      <c r="B16" s="923" t="s">
        <v>10847</v>
      </c>
      <c r="C16" s="925">
        <v>1172000</v>
      </c>
      <c r="D16" s="923" t="s">
        <v>10833</v>
      </c>
    </row>
    <row r="17" spans="1:4" x14ac:dyDescent="0.2">
      <c r="A17" s="885" t="s">
        <v>10848</v>
      </c>
      <c r="B17" s="923" t="s">
        <v>10849</v>
      </c>
      <c r="C17" s="925">
        <v>1928179.09</v>
      </c>
      <c r="D17" s="923" t="s">
        <v>10833</v>
      </c>
    </row>
    <row r="18" spans="1:4" x14ac:dyDescent="0.2">
      <c r="A18" s="885" t="s">
        <v>10850</v>
      </c>
      <c r="B18" s="923" t="s">
        <v>10851</v>
      </c>
      <c r="C18" s="925">
        <v>296994</v>
      </c>
      <c r="D18" s="923" t="s">
        <v>10833</v>
      </c>
    </row>
    <row r="19" spans="1:4" x14ac:dyDescent="0.2">
      <c r="A19" s="885" t="s">
        <v>10852</v>
      </c>
      <c r="B19" s="923" t="s">
        <v>10853</v>
      </c>
      <c r="C19" s="925">
        <v>4531.8999999999996</v>
      </c>
      <c r="D19" s="923" t="s">
        <v>10833</v>
      </c>
    </row>
    <row r="20" spans="1:4" x14ac:dyDescent="0.2">
      <c r="A20" s="885" t="s">
        <v>10854</v>
      </c>
      <c r="B20" s="923" t="s">
        <v>10855</v>
      </c>
      <c r="C20" s="925">
        <v>323000</v>
      </c>
      <c r="D20" s="923" t="s">
        <v>10833</v>
      </c>
    </row>
    <row r="21" spans="1:4" x14ac:dyDescent="0.2">
      <c r="A21" s="885" t="s">
        <v>10856</v>
      </c>
      <c r="B21" s="923" t="s">
        <v>10857</v>
      </c>
      <c r="C21" s="925">
        <v>402000</v>
      </c>
      <c r="D21" s="923" t="s">
        <v>10833</v>
      </c>
    </row>
    <row r="22" spans="1:4" x14ac:dyDescent="0.2">
      <c r="A22" s="885" t="s">
        <v>10858</v>
      </c>
      <c r="B22" s="923" t="s">
        <v>10859</v>
      </c>
      <c r="C22" s="925">
        <v>1963108.99</v>
      </c>
      <c r="D22" s="923" t="s">
        <v>10833</v>
      </c>
    </row>
    <row r="23" spans="1:4" x14ac:dyDescent="0.2">
      <c r="A23" s="885" t="s">
        <v>10860</v>
      </c>
      <c r="B23" s="923" t="s">
        <v>10861</v>
      </c>
      <c r="C23" s="925">
        <v>12586151.07</v>
      </c>
      <c r="D23" s="923" t="s">
        <v>10833</v>
      </c>
    </row>
    <row r="24" spans="1:4" x14ac:dyDescent="0.2">
      <c r="A24" s="885" t="s">
        <v>10862</v>
      </c>
      <c r="B24" s="923" t="s">
        <v>10863</v>
      </c>
      <c r="C24" s="925">
        <v>351458.61</v>
      </c>
      <c r="D24" s="923" t="s">
        <v>10833</v>
      </c>
    </row>
    <row r="25" spans="1:4" x14ac:dyDescent="0.2">
      <c r="A25" s="885" t="s">
        <v>10864</v>
      </c>
      <c r="B25" s="923" t="s">
        <v>10865</v>
      </c>
      <c r="C25" s="925">
        <v>21014.880000000001</v>
      </c>
      <c r="D25" s="923" t="s">
        <v>10833</v>
      </c>
    </row>
    <row r="26" spans="1:4" x14ac:dyDescent="0.2">
      <c r="A26" s="885" t="s">
        <v>10866</v>
      </c>
      <c r="B26" s="923" t="s">
        <v>10867</v>
      </c>
      <c r="C26" s="925">
        <v>26065.01</v>
      </c>
      <c r="D26" s="923" t="s">
        <v>10833</v>
      </c>
    </row>
    <row r="27" spans="1:4" x14ac:dyDescent="0.2">
      <c r="A27" s="885" t="s">
        <v>10868</v>
      </c>
      <c r="B27" s="923" t="s">
        <v>10869</v>
      </c>
      <c r="C27" s="925">
        <v>11600</v>
      </c>
      <c r="D27" s="923" t="s">
        <v>10833</v>
      </c>
    </row>
    <row r="28" spans="1:4" x14ac:dyDescent="0.2">
      <c r="A28" s="885" t="s">
        <v>10870</v>
      </c>
      <c r="B28" s="923" t="s">
        <v>10871</v>
      </c>
      <c r="C28" s="925">
        <v>129224.34</v>
      </c>
      <c r="D28" s="923" t="s">
        <v>10833</v>
      </c>
    </row>
    <row r="29" spans="1:4" x14ac:dyDescent="0.2">
      <c r="A29" s="885" t="s">
        <v>10872</v>
      </c>
      <c r="B29" s="923" t="s">
        <v>10873</v>
      </c>
      <c r="C29" s="925">
        <v>399360.86</v>
      </c>
      <c r="D29" s="923" t="s">
        <v>10833</v>
      </c>
    </row>
    <row r="30" spans="1:4" x14ac:dyDescent="0.2">
      <c r="A30" s="885" t="s">
        <v>10874</v>
      </c>
      <c r="B30" s="923" t="s">
        <v>10875</v>
      </c>
      <c r="C30" s="925">
        <v>255200</v>
      </c>
      <c r="D30" s="923" t="s">
        <v>10833</v>
      </c>
    </row>
    <row r="31" spans="1:4" x14ac:dyDescent="0.2">
      <c r="A31" s="885" t="s">
        <v>10876</v>
      </c>
      <c r="B31" s="923" t="s">
        <v>10877</v>
      </c>
      <c r="C31" s="925">
        <v>197200</v>
      </c>
      <c r="D31" s="923" t="s">
        <v>10833</v>
      </c>
    </row>
    <row r="32" spans="1:4" x14ac:dyDescent="0.2">
      <c r="A32" s="885" t="s">
        <v>10878</v>
      </c>
      <c r="B32" s="923" t="s">
        <v>10879</v>
      </c>
      <c r="C32" s="925">
        <v>25514.2</v>
      </c>
      <c r="D32" s="923" t="s">
        <v>10833</v>
      </c>
    </row>
    <row r="33" spans="1:4" x14ac:dyDescent="0.2">
      <c r="A33" s="885" t="s">
        <v>10880</v>
      </c>
      <c r="B33" s="923" t="s">
        <v>10881</v>
      </c>
      <c r="C33" s="925">
        <v>3000</v>
      </c>
      <c r="D33" s="923" t="s">
        <v>10833</v>
      </c>
    </row>
    <row r="34" spans="1:4" x14ac:dyDescent="0.2">
      <c r="A34" s="885" t="s">
        <v>10882</v>
      </c>
      <c r="B34" s="923" t="s">
        <v>10883</v>
      </c>
      <c r="C34" s="925">
        <v>2907.61</v>
      </c>
      <c r="D34" s="923" t="s">
        <v>10833</v>
      </c>
    </row>
    <row r="35" spans="1:4" x14ac:dyDescent="0.2">
      <c r="A35" s="885" t="s">
        <v>10884</v>
      </c>
      <c r="B35" s="923" t="s">
        <v>10885</v>
      </c>
      <c r="C35" s="925">
        <v>5575.2</v>
      </c>
      <c r="D35" s="923" t="s">
        <v>10833</v>
      </c>
    </row>
    <row r="36" spans="1:4" x14ac:dyDescent="0.2">
      <c r="A36" s="885" t="s">
        <v>10886</v>
      </c>
      <c r="B36" s="923" t="s">
        <v>10879</v>
      </c>
      <c r="C36" s="925">
        <v>25514.2</v>
      </c>
      <c r="D36" s="923" t="s">
        <v>10833</v>
      </c>
    </row>
    <row r="37" spans="1:4" x14ac:dyDescent="0.2">
      <c r="A37" s="885" t="s">
        <v>10887</v>
      </c>
      <c r="B37" s="923" t="s">
        <v>10888</v>
      </c>
      <c r="C37" s="925">
        <v>80620</v>
      </c>
      <c r="D37" s="923" t="s">
        <v>10833</v>
      </c>
    </row>
    <row r="38" spans="1:4" x14ac:dyDescent="0.2">
      <c r="A38" s="885" t="s">
        <v>10889</v>
      </c>
      <c r="B38" s="923" t="s">
        <v>10890</v>
      </c>
      <c r="C38" s="925">
        <v>384853.02</v>
      </c>
      <c r="D38" s="923" t="s">
        <v>10833</v>
      </c>
    </row>
    <row r="39" spans="1:4" x14ac:dyDescent="0.2">
      <c r="A39" s="885" t="s">
        <v>10891</v>
      </c>
      <c r="B39" s="923" t="s">
        <v>10892</v>
      </c>
      <c r="C39" s="925">
        <v>25514.2</v>
      </c>
      <c r="D39" s="923" t="s">
        <v>10833</v>
      </c>
    </row>
    <row r="40" spans="1:4" x14ac:dyDescent="0.2">
      <c r="A40" s="885" t="s">
        <v>10893</v>
      </c>
      <c r="B40" s="923" t="s">
        <v>10894</v>
      </c>
      <c r="C40" s="925">
        <v>102312</v>
      </c>
      <c r="D40" s="923" t="s">
        <v>10833</v>
      </c>
    </row>
    <row r="41" spans="1:4" x14ac:dyDescent="0.2">
      <c r="A41" s="885" t="s">
        <v>10895</v>
      </c>
      <c r="B41" s="923" t="s">
        <v>10896</v>
      </c>
      <c r="C41" s="925">
        <v>174000</v>
      </c>
      <c r="D41" s="923" t="s">
        <v>10833</v>
      </c>
    </row>
    <row r="42" spans="1:4" x14ac:dyDescent="0.2">
      <c r="A42" s="885" t="s">
        <v>10897</v>
      </c>
      <c r="B42" s="923" t="s">
        <v>10898</v>
      </c>
      <c r="C42" s="925">
        <v>3541432.51</v>
      </c>
      <c r="D42" s="923" t="s">
        <v>10833</v>
      </c>
    </row>
    <row r="43" spans="1:4" x14ac:dyDescent="0.2">
      <c r="A43" s="885" t="s">
        <v>10899</v>
      </c>
      <c r="B43" s="923" t="s">
        <v>10900</v>
      </c>
      <c r="C43" s="925">
        <v>5156033.0599999996</v>
      </c>
      <c r="D43" s="923" t="s">
        <v>10833</v>
      </c>
    </row>
    <row r="44" spans="1:4" x14ac:dyDescent="0.2">
      <c r="A44" s="885" t="s">
        <v>10901</v>
      </c>
      <c r="B44" s="923" t="s">
        <v>10902</v>
      </c>
      <c r="C44" s="925">
        <v>361042.73</v>
      </c>
      <c r="D44" s="923" t="s">
        <v>10833</v>
      </c>
    </row>
    <row r="45" spans="1:4" x14ac:dyDescent="0.2">
      <c r="A45" s="885" t="s">
        <v>10903</v>
      </c>
      <c r="B45" s="923" t="s">
        <v>10904</v>
      </c>
      <c r="C45" s="925">
        <v>100000</v>
      </c>
      <c r="D45" s="923" t="s">
        <v>10833</v>
      </c>
    </row>
    <row r="46" spans="1:4" x14ac:dyDescent="0.2">
      <c r="A46" s="885" t="s">
        <v>10905</v>
      </c>
      <c r="B46" s="923" t="s">
        <v>10906</v>
      </c>
      <c r="C46" s="925">
        <v>1375386.2</v>
      </c>
      <c r="D46" s="923" t="s">
        <v>10833</v>
      </c>
    </row>
    <row r="47" spans="1:4" x14ac:dyDescent="0.2">
      <c r="A47" s="885" t="s">
        <v>10907</v>
      </c>
      <c r="B47" s="923" t="s">
        <v>10908</v>
      </c>
      <c r="C47" s="925">
        <v>8655381.5999999996</v>
      </c>
      <c r="D47" s="923" t="s">
        <v>10833</v>
      </c>
    </row>
    <row r="48" spans="1:4" x14ac:dyDescent="0.2">
      <c r="A48" s="885" t="s">
        <v>10909</v>
      </c>
      <c r="B48" s="923" t="s">
        <v>10910</v>
      </c>
      <c r="C48" s="925">
        <v>528282</v>
      </c>
      <c r="D48" s="923" t="s">
        <v>10833</v>
      </c>
    </row>
    <row r="49" spans="1:4" x14ac:dyDescent="0.2">
      <c r="A49" s="885" t="s">
        <v>10911</v>
      </c>
      <c r="B49" s="923" t="s">
        <v>10912</v>
      </c>
      <c r="C49" s="925">
        <v>167685.78</v>
      </c>
      <c r="D49" s="923" t="s">
        <v>10833</v>
      </c>
    </row>
    <row r="50" spans="1:4" x14ac:dyDescent="0.2">
      <c r="A50" s="885" t="s">
        <v>10913</v>
      </c>
      <c r="B50" s="923" t="s">
        <v>10393</v>
      </c>
      <c r="C50" s="925">
        <v>5581.8</v>
      </c>
      <c r="D50" s="923" t="s">
        <v>10833</v>
      </c>
    </row>
    <row r="51" spans="1:4" x14ac:dyDescent="0.2">
      <c r="A51" s="885" t="s">
        <v>10914</v>
      </c>
      <c r="B51" s="923" t="s">
        <v>10365</v>
      </c>
      <c r="C51" s="925">
        <v>2057.4</v>
      </c>
      <c r="D51" s="923" t="s">
        <v>10833</v>
      </c>
    </row>
    <row r="52" spans="1:4" x14ac:dyDescent="0.2">
      <c r="A52" s="885" t="s">
        <v>10915</v>
      </c>
      <c r="B52" s="923" t="s">
        <v>10916</v>
      </c>
      <c r="C52" s="925">
        <v>7103874.4400000004</v>
      </c>
      <c r="D52" s="923" t="s">
        <v>10833</v>
      </c>
    </row>
    <row r="53" spans="1:4" x14ac:dyDescent="0.2">
      <c r="A53" s="885" t="s">
        <v>10917</v>
      </c>
      <c r="B53" s="923" t="s">
        <v>10918</v>
      </c>
      <c r="C53" s="925">
        <v>2595371.7599999998</v>
      </c>
      <c r="D53" s="923" t="s">
        <v>10833</v>
      </c>
    </row>
    <row r="54" spans="1:4" x14ac:dyDescent="0.2">
      <c r="A54" s="885" t="s">
        <v>10919</v>
      </c>
      <c r="B54" s="923" t="s">
        <v>10920</v>
      </c>
      <c r="C54" s="925">
        <v>154238</v>
      </c>
      <c r="D54" s="923" t="s">
        <v>10833</v>
      </c>
    </row>
    <row r="55" spans="1:4" x14ac:dyDescent="0.2">
      <c r="A55" s="885" t="s">
        <v>10921</v>
      </c>
      <c r="B55" s="923" t="s">
        <v>10922</v>
      </c>
      <c r="C55" s="925">
        <v>421517.19</v>
      </c>
      <c r="D55" s="923" t="s">
        <v>10833</v>
      </c>
    </row>
    <row r="56" spans="1:4" x14ac:dyDescent="0.2">
      <c r="A56" s="885" t="s">
        <v>10923</v>
      </c>
      <c r="B56" s="923" t="s">
        <v>10924</v>
      </c>
      <c r="C56" s="925">
        <v>4029274.22</v>
      </c>
      <c r="D56" s="923" t="s">
        <v>10833</v>
      </c>
    </row>
    <row r="57" spans="1:4" x14ac:dyDescent="0.2">
      <c r="A57" s="885" t="s">
        <v>10925</v>
      </c>
      <c r="B57" s="923" t="s">
        <v>10926</v>
      </c>
      <c r="C57" s="925">
        <v>879171.79</v>
      </c>
      <c r="D57" s="923" t="s">
        <v>10833</v>
      </c>
    </row>
    <row r="58" spans="1:4" x14ac:dyDescent="0.2">
      <c r="A58" s="885" t="s">
        <v>10927</v>
      </c>
      <c r="B58" s="923" t="s">
        <v>10928</v>
      </c>
      <c r="C58" s="925">
        <v>357.76</v>
      </c>
      <c r="D58" s="923" t="s">
        <v>10833</v>
      </c>
    </row>
    <row r="59" spans="1:4" x14ac:dyDescent="0.2">
      <c r="A59" s="885" t="s">
        <v>10929</v>
      </c>
      <c r="B59" s="923" t="s">
        <v>10930</v>
      </c>
      <c r="C59" s="925">
        <v>3230034.24</v>
      </c>
      <c r="D59" s="923" t="s">
        <v>10833</v>
      </c>
    </row>
    <row r="60" spans="1:4" x14ac:dyDescent="0.2">
      <c r="A60" s="885" t="s">
        <v>10931</v>
      </c>
      <c r="B60" s="923" t="s">
        <v>10932</v>
      </c>
      <c r="C60" s="925">
        <v>76296.36</v>
      </c>
      <c r="D60" s="923" t="s">
        <v>10833</v>
      </c>
    </row>
    <row r="61" spans="1:4" x14ac:dyDescent="0.2">
      <c r="A61" s="885" t="s">
        <v>10933</v>
      </c>
      <c r="B61" s="923" t="s">
        <v>10934</v>
      </c>
      <c r="C61" s="925">
        <v>16666414</v>
      </c>
      <c r="D61" s="923"/>
    </row>
    <row r="62" spans="1:4" x14ac:dyDescent="0.2">
      <c r="A62" s="885" t="s">
        <v>10935</v>
      </c>
      <c r="B62" s="923" t="s">
        <v>10936</v>
      </c>
      <c r="C62" s="925">
        <v>4133885</v>
      </c>
      <c r="D62" s="923"/>
    </row>
    <row r="63" spans="1:4" x14ac:dyDescent="0.2">
      <c r="A63" s="885" t="s">
        <v>10937</v>
      </c>
      <c r="B63" s="923" t="s">
        <v>10938</v>
      </c>
      <c r="C63" s="925">
        <v>927946.25</v>
      </c>
      <c r="D63" s="923"/>
    </row>
    <row r="64" spans="1:4" x14ac:dyDescent="0.2">
      <c r="A64" s="885" t="s">
        <v>10939</v>
      </c>
      <c r="B64" s="923" t="s">
        <v>10940</v>
      </c>
      <c r="C64" s="925">
        <v>3540245</v>
      </c>
      <c r="D64" s="923"/>
    </row>
    <row r="65" spans="1:4" x14ac:dyDescent="0.2">
      <c r="A65" s="885" t="s">
        <v>10941</v>
      </c>
      <c r="B65" s="923" t="s">
        <v>10938</v>
      </c>
      <c r="C65" s="925">
        <v>34859</v>
      </c>
      <c r="D65" s="923"/>
    </row>
    <row r="66" spans="1:4" x14ac:dyDescent="0.2">
      <c r="A66" s="939"/>
      <c r="B66" s="939" t="s">
        <v>283</v>
      </c>
      <c r="C66" s="903">
        <f>SUM(C8:C65)</f>
        <v>87759672.749999985</v>
      </c>
      <c r="D66" s="940"/>
    </row>
    <row r="67" spans="1:4" x14ac:dyDescent="0.2">
      <c r="A67" s="898"/>
      <c r="B67" s="898"/>
      <c r="C67" s="899"/>
      <c r="D67" s="898"/>
    </row>
    <row r="68" spans="1:4" x14ac:dyDescent="0.2">
      <c r="A68" s="898"/>
      <c r="B68" s="898"/>
      <c r="C68" s="899"/>
      <c r="D68" s="898"/>
    </row>
    <row r="69" spans="1:4" s="909" customFormat="1" ht="11.25" customHeight="1" x14ac:dyDescent="0.2">
      <c r="A69" s="906" t="s">
        <v>282</v>
      </c>
      <c r="B69" s="898"/>
      <c r="C69" s="934"/>
      <c r="D69" s="935" t="s">
        <v>281</v>
      </c>
    </row>
    <row r="70" spans="1:4" x14ac:dyDescent="0.2">
      <c r="A70" s="108"/>
      <c r="B70" s="108"/>
      <c r="C70" s="936"/>
      <c r="D70" s="937"/>
    </row>
    <row r="71" spans="1:4" ht="15" customHeight="1" x14ac:dyDescent="0.2">
      <c r="A71" s="880" t="s">
        <v>102</v>
      </c>
      <c r="B71" s="881" t="s">
        <v>101</v>
      </c>
      <c r="C71" s="882" t="s">
        <v>100</v>
      </c>
      <c r="D71" s="938" t="s">
        <v>280</v>
      </c>
    </row>
    <row r="72" spans="1:4" x14ac:dyDescent="0.2">
      <c r="A72" s="893"/>
      <c r="B72" s="1225" t="s">
        <v>13593</v>
      </c>
      <c r="C72" s="925"/>
      <c r="D72" s="923"/>
    </row>
    <row r="73" spans="1:4" x14ac:dyDescent="0.2">
      <c r="A73" s="914"/>
      <c r="B73" s="914" t="s">
        <v>279</v>
      </c>
      <c r="C73" s="901">
        <f>SUM(C72:C72)</f>
        <v>0</v>
      </c>
      <c r="D73" s="940"/>
    </row>
    <row r="75" spans="1:4" x14ac:dyDescent="0.2">
      <c r="B75" s="873" t="str">
        <f>+UPPER(B67)</f>
        <v/>
      </c>
    </row>
  </sheetData>
  <dataValidations count="6">
    <dataValidation allowBlank="1" showInputMessage="1" showErrorMessage="1" prompt="Sistema de costeo y método de valuación aplicados a los inventarios (UEPS, PROMEDIO, etc.)" sqref="D7"/>
    <dataValidation allowBlank="1" showInputMessage="1" showErrorMessage="1" prompt="Saldo final de la Información Financiera Trimestral que se presentada (trimestral: 1er, 2do, 3ro. o 4to.)." sqref="C7"/>
    <dataValidation allowBlank="1" showInputMessage="1" showErrorMessage="1" prompt="Corresponde al nombre o descripción de la cuenta de acuerdo al Plan de Cuentas emitido por el CONAC." sqref="B71 B7"/>
    <dataValidation allowBlank="1" showInputMessage="1" showErrorMessage="1" prompt="Método de valuación aplicados." sqref="D71"/>
    <dataValidation allowBlank="1" showInputMessage="1" showErrorMessage="1" prompt="Corresponde al número de la cuenta de acuerdo al Plan de Cuentas emitido por el CONAC (DOF 23/12/2015)." sqref="A71 A7"/>
    <dataValidation allowBlank="1" showInputMessage="1" showErrorMessage="1" prompt="Saldo final de la Información Financiera Trimestral que se presenta (trimestral: 1er, 2do, 3ro. o 4to.)." sqref="C71"/>
  </dataValidations>
  <pageMargins left="0.70866141732283472" right="0.70866141732283472" top="0.74803149606299213" bottom="0.74803149606299213" header="0.31496062992125984" footer="0.31496062992125984"/>
  <pageSetup scale="78" orientation="portrait"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4">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873" customWidth="1"/>
    <col min="2" max="2" width="50.6640625" style="873" customWidth="1"/>
    <col min="3" max="3" width="17.6640625" style="874" customWidth="1"/>
    <col min="4" max="5" width="17.6640625" style="873" customWidth="1"/>
    <col min="6" max="7" width="22.6640625" style="873" customWidth="1"/>
    <col min="8" max="16384" width="11.44140625" style="873"/>
  </cols>
  <sheetData>
    <row r="1" spans="1:7" s="909" customFormat="1" ht="11.25" customHeight="1" x14ac:dyDescent="0.3">
      <c r="A1" s="941" t="s">
        <v>115</v>
      </c>
      <c r="B1" s="941"/>
      <c r="C1" s="942"/>
      <c r="D1" s="941"/>
      <c r="E1" s="941"/>
      <c r="F1" s="941"/>
      <c r="G1" s="943"/>
    </row>
    <row r="2" spans="1:7" s="909" customFormat="1" ht="11.25" customHeight="1" x14ac:dyDescent="0.3">
      <c r="A2" s="941" t="s">
        <v>114</v>
      </c>
      <c r="B2" s="941"/>
      <c r="C2" s="942"/>
      <c r="D2" s="941"/>
      <c r="E2" s="941"/>
      <c r="F2" s="941"/>
      <c r="G2" s="941"/>
    </row>
    <row r="5" spans="1:7" ht="11.25" customHeight="1" x14ac:dyDescent="0.2">
      <c r="A5" s="875" t="s">
        <v>290</v>
      </c>
      <c r="B5" s="875"/>
      <c r="G5" s="877" t="s">
        <v>289</v>
      </c>
    </row>
    <row r="6" spans="1:7" x14ac:dyDescent="0.2">
      <c r="A6" s="944"/>
      <c r="B6" s="944"/>
      <c r="C6" s="945"/>
      <c r="D6" s="944"/>
      <c r="E6" s="944"/>
      <c r="F6" s="944"/>
      <c r="G6" s="944"/>
    </row>
    <row r="7" spans="1:7" ht="15" customHeight="1" x14ac:dyDescent="0.2">
      <c r="A7" s="880" t="s">
        <v>102</v>
      </c>
      <c r="B7" s="881" t="s">
        <v>101</v>
      </c>
      <c r="C7" s="882" t="s">
        <v>100</v>
      </c>
      <c r="D7" s="883" t="s">
        <v>99</v>
      </c>
      <c r="E7" s="883" t="s">
        <v>288</v>
      </c>
      <c r="F7" s="881" t="s">
        <v>287</v>
      </c>
      <c r="G7" s="881" t="s">
        <v>286</v>
      </c>
    </row>
    <row r="8" spans="1:7" x14ac:dyDescent="0.2">
      <c r="A8" s="946"/>
      <c r="B8" s="1225" t="s">
        <v>13593</v>
      </c>
      <c r="C8" s="229"/>
      <c r="D8" s="947"/>
      <c r="E8" s="948"/>
      <c r="F8" s="946"/>
      <c r="G8" s="946"/>
    </row>
    <row r="9" spans="1:7" x14ac:dyDescent="0.2">
      <c r="A9" s="926"/>
      <c r="B9" s="926" t="s">
        <v>285</v>
      </c>
      <c r="C9" s="887">
        <f>SUM(C8:C8)</f>
        <v>0</v>
      </c>
      <c r="D9" s="926"/>
      <c r="E9" s="926"/>
      <c r="F9" s="926"/>
      <c r="G9" s="926"/>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5"/>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873" customWidth="1"/>
    <col min="2" max="2" width="50.6640625" style="873" customWidth="1"/>
    <col min="3" max="3" width="17.6640625" style="874" customWidth="1"/>
    <col min="4" max="5" width="17.6640625" style="873" customWidth="1"/>
    <col min="6" max="16384" width="11.44140625" style="873"/>
  </cols>
  <sheetData>
    <row r="1" spans="1:5" x14ac:dyDescent="0.2">
      <c r="A1" s="868" t="s">
        <v>115</v>
      </c>
      <c r="B1" s="868"/>
      <c r="C1" s="869"/>
      <c r="D1" s="868"/>
      <c r="E1" s="872"/>
    </row>
    <row r="2" spans="1:5" x14ac:dyDescent="0.2">
      <c r="A2" s="868" t="s">
        <v>114</v>
      </c>
      <c r="B2" s="868"/>
      <c r="C2" s="869"/>
      <c r="D2" s="868"/>
      <c r="E2" s="868"/>
    </row>
    <row r="5" spans="1:5" ht="11.25" customHeight="1" x14ac:dyDescent="0.2">
      <c r="A5" s="875" t="s">
        <v>294</v>
      </c>
      <c r="B5" s="875"/>
      <c r="E5" s="877" t="s">
        <v>293</v>
      </c>
    </row>
    <row r="6" spans="1:5" x14ac:dyDescent="0.2">
      <c r="A6" s="944"/>
      <c r="B6" s="944"/>
      <c r="C6" s="945"/>
      <c r="D6" s="944"/>
      <c r="E6" s="944"/>
    </row>
    <row r="7" spans="1:5" ht="15" customHeight="1" x14ac:dyDescent="0.2">
      <c r="A7" s="880" t="s">
        <v>102</v>
      </c>
      <c r="B7" s="881" t="s">
        <v>101</v>
      </c>
      <c r="C7" s="882" t="s">
        <v>100</v>
      </c>
      <c r="D7" s="883" t="s">
        <v>99</v>
      </c>
      <c r="E7" s="881" t="s">
        <v>292</v>
      </c>
    </row>
    <row r="8" spans="1:5" ht="11.25" customHeight="1" x14ac:dyDescent="0.2">
      <c r="A8" s="947"/>
      <c r="B8" s="1225" t="s">
        <v>13593</v>
      </c>
      <c r="C8" s="913"/>
      <c r="D8" s="947"/>
      <c r="E8" s="947"/>
    </row>
    <row r="9" spans="1:5" x14ac:dyDescent="0.2">
      <c r="A9" s="914"/>
      <c r="B9" s="914" t="s">
        <v>291</v>
      </c>
      <c r="C9" s="915">
        <f>SUM(C8:C8)</f>
        <v>0</v>
      </c>
      <c r="D9" s="914"/>
      <c r="E9" s="914"/>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6"/>
  <dimension ref="A1:H70"/>
  <sheetViews>
    <sheetView topLeftCell="A58" zoomScaleNormal="100" zoomScaleSheetLayoutView="100" workbookViewId="0">
      <selection activeCell="B69" sqref="B69"/>
    </sheetView>
  </sheetViews>
  <sheetFormatPr baseColWidth="10" defaultColWidth="11.44140625" defaultRowHeight="10.199999999999999" x14ac:dyDescent="0.2"/>
  <cols>
    <col min="1" max="1" width="20.6640625" style="873" customWidth="1"/>
    <col min="2" max="2" width="28.33203125" style="873" bestFit="1" customWidth="1"/>
    <col min="3" max="5" width="17.6640625" style="874" customWidth="1"/>
    <col min="6" max="7" width="17.6640625" style="873" customWidth="1"/>
    <col min="8" max="8" width="8.6640625" style="873" customWidth="1"/>
    <col min="9" max="16384" width="11.44140625" style="873"/>
  </cols>
  <sheetData>
    <row r="1" spans="1:6" x14ac:dyDescent="0.2">
      <c r="A1" s="868" t="s">
        <v>115</v>
      </c>
      <c r="B1" s="868"/>
      <c r="C1" s="869"/>
      <c r="D1" s="869"/>
      <c r="E1" s="869"/>
      <c r="F1" s="872"/>
    </row>
    <row r="2" spans="1:6" x14ac:dyDescent="0.2">
      <c r="A2" s="868" t="s">
        <v>114</v>
      </c>
      <c r="B2" s="868"/>
      <c r="C2" s="869"/>
      <c r="D2" s="869"/>
      <c r="E2" s="869"/>
      <c r="F2" s="870"/>
    </row>
    <row r="3" spans="1:6" x14ac:dyDescent="0.2">
      <c r="F3" s="870"/>
    </row>
    <row r="4" spans="1:6" x14ac:dyDescent="0.2">
      <c r="F4" s="870"/>
    </row>
    <row r="5" spans="1:6" ht="11.25" customHeight="1" x14ac:dyDescent="0.2">
      <c r="A5" s="875" t="s">
        <v>387</v>
      </c>
      <c r="B5" s="875"/>
      <c r="C5" s="121"/>
      <c r="D5" s="121"/>
      <c r="E5" s="121"/>
      <c r="F5" s="917" t="s">
        <v>302</v>
      </c>
    </row>
    <row r="6" spans="1:6" x14ac:dyDescent="0.2">
      <c r="A6" s="129"/>
      <c r="B6" s="129"/>
      <c r="C6" s="121"/>
      <c r="D6" s="128"/>
      <c r="E6" s="128"/>
      <c r="F6" s="127"/>
    </row>
    <row r="7" spans="1:6" ht="15" customHeight="1" x14ac:dyDescent="0.2">
      <c r="A7" s="880" t="s">
        <v>102</v>
      </c>
      <c r="B7" s="881" t="s">
        <v>101</v>
      </c>
      <c r="C7" s="949" t="s">
        <v>301</v>
      </c>
      <c r="D7" s="949" t="s">
        <v>300</v>
      </c>
      <c r="E7" s="949" t="s">
        <v>299</v>
      </c>
      <c r="F7" s="950" t="s">
        <v>298</v>
      </c>
    </row>
    <row r="8" spans="1:6" ht="20.399999999999999" x14ac:dyDescent="0.2">
      <c r="A8" s="885" t="s">
        <v>10942</v>
      </c>
      <c r="B8" s="885" t="s">
        <v>10943</v>
      </c>
      <c r="C8" s="229">
        <v>11571.3</v>
      </c>
      <c r="D8" s="229">
        <v>11571.3</v>
      </c>
      <c r="E8" s="229">
        <f t="shared" ref="E8:E13" si="0">+D8-C8</f>
        <v>0</v>
      </c>
      <c r="F8" s="229" t="s">
        <v>10944</v>
      </c>
    </row>
    <row r="9" spans="1:6" ht="20.399999999999999" x14ac:dyDescent="0.2">
      <c r="A9" s="885" t="s">
        <v>10945</v>
      </c>
      <c r="B9" s="885" t="s">
        <v>10946</v>
      </c>
      <c r="C9" s="229">
        <v>31357.13</v>
      </c>
      <c r="D9" s="229">
        <v>31357.13</v>
      </c>
      <c r="E9" s="229">
        <f t="shared" si="0"/>
        <v>0</v>
      </c>
      <c r="F9" s="229" t="s">
        <v>10944</v>
      </c>
    </row>
    <row r="10" spans="1:6" ht="20.399999999999999" x14ac:dyDescent="0.2">
      <c r="A10" s="885" t="s">
        <v>10947</v>
      </c>
      <c r="B10" s="885" t="s">
        <v>10948</v>
      </c>
      <c r="C10" s="229">
        <v>5273.53</v>
      </c>
      <c r="D10" s="229">
        <v>5273.53</v>
      </c>
      <c r="E10" s="229">
        <f t="shared" si="0"/>
        <v>0</v>
      </c>
      <c r="F10" s="229" t="s">
        <v>10944</v>
      </c>
    </row>
    <row r="11" spans="1:6" ht="20.399999999999999" x14ac:dyDescent="0.2">
      <c r="A11" s="885" t="s">
        <v>10949</v>
      </c>
      <c r="B11" s="885" t="s">
        <v>10950</v>
      </c>
      <c r="C11" s="229">
        <v>8041.73</v>
      </c>
      <c r="D11" s="229">
        <v>8041.73</v>
      </c>
      <c r="E11" s="229">
        <f t="shared" si="0"/>
        <v>0</v>
      </c>
      <c r="F11" s="229" t="s">
        <v>10944</v>
      </c>
    </row>
    <row r="12" spans="1:6" ht="20.399999999999999" x14ac:dyDescent="0.2">
      <c r="A12" s="885" t="s">
        <v>10951</v>
      </c>
      <c r="B12" s="885" t="s">
        <v>10952</v>
      </c>
      <c r="C12" s="229">
        <v>78750</v>
      </c>
      <c r="D12" s="229">
        <v>78750</v>
      </c>
      <c r="E12" s="229">
        <f t="shared" si="0"/>
        <v>0</v>
      </c>
      <c r="F12" s="229" t="s">
        <v>10944</v>
      </c>
    </row>
    <row r="13" spans="1:6" x14ac:dyDescent="0.2">
      <c r="A13" s="885" t="s">
        <v>10953</v>
      </c>
      <c r="B13" s="885" t="s">
        <v>10954</v>
      </c>
      <c r="C13" s="229">
        <v>42090846.049999997</v>
      </c>
      <c r="D13" s="229">
        <v>42090846.049999997</v>
      </c>
      <c r="E13" s="229">
        <f t="shared" si="0"/>
        <v>0</v>
      </c>
      <c r="F13" s="229" t="s">
        <v>10955</v>
      </c>
    </row>
    <row r="14" spans="1:6" x14ac:dyDescent="0.2">
      <c r="A14" s="926"/>
      <c r="B14" s="926" t="s">
        <v>381</v>
      </c>
      <c r="C14" s="887">
        <f>SUM(C8:C13)</f>
        <v>42225839.739999995</v>
      </c>
      <c r="D14" s="887">
        <f>SUM(D8:D13)</f>
        <v>42225839.739999995</v>
      </c>
      <c r="E14" s="887">
        <f>SUM(E8:E13)</f>
        <v>0</v>
      </c>
      <c r="F14" s="887"/>
    </row>
    <row r="15" spans="1:6" x14ac:dyDescent="0.2">
      <c r="A15" s="898"/>
      <c r="B15" s="898"/>
      <c r="C15" s="899"/>
      <c r="D15" s="899"/>
      <c r="E15" s="899"/>
      <c r="F15" s="898"/>
    </row>
    <row r="16" spans="1:6" x14ac:dyDescent="0.2">
      <c r="A16" s="898"/>
      <c r="B16" s="898"/>
      <c r="C16" s="899"/>
      <c r="D16" s="899"/>
      <c r="E16" s="899"/>
      <c r="F16" s="898"/>
    </row>
    <row r="17" spans="1:6" ht="11.25" customHeight="1" x14ac:dyDescent="0.2">
      <c r="A17" s="875" t="s">
        <v>380</v>
      </c>
      <c r="B17" s="898"/>
      <c r="C17" s="121"/>
      <c r="D17" s="121"/>
      <c r="E17" s="121"/>
      <c r="F17" s="917" t="s">
        <v>302</v>
      </c>
    </row>
    <row r="18" spans="1:6" ht="12.75" customHeight="1" x14ac:dyDescent="0.2">
      <c r="A18" s="108"/>
      <c r="B18" s="108"/>
      <c r="C18" s="33"/>
    </row>
    <row r="19" spans="1:6" ht="15" customHeight="1" x14ac:dyDescent="0.2">
      <c r="A19" s="880" t="s">
        <v>102</v>
      </c>
      <c r="B19" s="881" t="s">
        <v>101</v>
      </c>
      <c r="C19" s="949" t="s">
        <v>301</v>
      </c>
      <c r="D19" s="949" t="s">
        <v>300</v>
      </c>
      <c r="E19" s="949" t="s">
        <v>299</v>
      </c>
      <c r="F19" s="950" t="s">
        <v>298</v>
      </c>
    </row>
    <row r="20" spans="1:6" ht="10.199999999999999" customHeight="1" x14ac:dyDescent="0.2">
      <c r="A20" s="885" t="s">
        <v>10956</v>
      </c>
      <c r="B20" s="923" t="s">
        <v>10957</v>
      </c>
      <c r="C20" s="925">
        <v>2402934.83</v>
      </c>
      <c r="D20" s="925">
        <v>2402934.83</v>
      </c>
      <c r="E20" s="925">
        <f>+D20-C20</f>
        <v>0</v>
      </c>
      <c r="F20" s="923" t="s">
        <v>10958</v>
      </c>
    </row>
    <row r="21" spans="1:6" ht="10.199999999999999" customHeight="1" x14ac:dyDescent="0.2">
      <c r="A21" s="885" t="s">
        <v>10959</v>
      </c>
      <c r="B21" s="923" t="s">
        <v>10960</v>
      </c>
      <c r="C21" s="925">
        <v>122285.13</v>
      </c>
      <c r="D21" s="925">
        <v>122285.13</v>
      </c>
      <c r="E21" s="925">
        <f t="shared" ref="E21:E34" si="1">+D21-C21</f>
        <v>0</v>
      </c>
      <c r="F21" s="923" t="s">
        <v>10958</v>
      </c>
    </row>
    <row r="22" spans="1:6" x14ac:dyDescent="0.2">
      <c r="A22" s="885" t="s">
        <v>10961</v>
      </c>
      <c r="B22" s="923" t="s">
        <v>10962</v>
      </c>
      <c r="C22" s="925">
        <v>5189509.24</v>
      </c>
      <c r="D22" s="925">
        <v>5244180.04</v>
      </c>
      <c r="E22" s="925">
        <f t="shared" si="1"/>
        <v>54670.799999999814</v>
      </c>
      <c r="F22" s="923" t="s">
        <v>10963</v>
      </c>
    </row>
    <row r="23" spans="1:6" x14ac:dyDescent="0.2">
      <c r="A23" s="885" t="s">
        <v>10964</v>
      </c>
      <c r="B23" s="923" t="s">
        <v>10965</v>
      </c>
      <c r="C23" s="925">
        <v>160307.66</v>
      </c>
      <c r="D23" s="925">
        <v>160307.66</v>
      </c>
      <c r="E23" s="925">
        <f t="shared" si="1"/>
        <v>0</v>
      </c>
      <c r="F23" s="923" t="s">
        <v>10963</v>
      </c>
    </row>
    <row r="24" spans="1:6" x14ac:dyDescent="0.2">
      <c r="A24" s="885" t="s">
        <v>10966</v>
      </c>
      <c r="B24" s="923" t="s">
        <v>10967</v>
      </c>
      <c r="C24" s="925">
        <v>15079.57</v>
      </c>
      <c r="D24" s="925">
        <v>15079.57</v>
      </c>
      <c r="E24" s="925">
        <f t="shared" si="1"/>
        <v>0</v>
      </c>
      <c r="F24" s="923" t="s">
        <v>10958</v>
      </c>
    </row>
    <row r="25" spans="1:6" x14ac:dyDescent="0.2">
      <c r="A25" s="885" t="s">
        <v>10968</v>
      </c>
      <c r="B25" s="923" t="s">
        <v>10969</v>
      </c>
      <c r="C25" s="925">
        <v>15449</v>
      </c>
      <c r="D25" s="925">
        <v>32003.01</v>
      </c>
      <c r="E25" s="925">
        <f t="shared" si="1"/>
        <v>16554.009999999998</v>
      </c>
      <c r="F25" s="923" t="s">
        <v>10958</v>
      </c>
    </row>
    <row r="26" spans="1:6" x14ac:dyDescent="0.2">
      <c r="A26" s="885" t="s">
        <v>10970</v>
      </c>
      <c r="B26" s="923" t="s">
        <v>10971</v>
      </c>
      <c r="C26" s="925">
        <v>7431287.6200000001</v>
      </c>
      <c r="D26" s="925">
        <v>8385851.6200000001</v>
      </c>
      <c r="E26" s="925">
        <f t="shared" si="1"/>
        <v>954564</v>
      </c>
      <c r="F26" s="923" t="s">
        <v>10972</v>
      </c>
    </row>
    <row r="27" spans="1:6" x14ac:dyDescent="0.2">
      <c r="A27" s="885" t="s">
        <v>10973</v>
      </c>
      <c r="B27" s="923" t="s">
        <v>10974</v>
      </c>
      <c r="C27" s="925">
        <v>4</v>
      </c>
      <c r="D27" s="925">
        <v>4</v>
      </c>
      <c r="E27" s="925">
        <f t="shared" si="1"/>
        <v>0</v>
      </c>
      <c r="F27" s="923" t="s">
        <v>10972</v>
      </c>
    </row>
    <row r="28" spans="1:6" x14ac:dyDescent="0.2">
      <c r="A28" s="885" t="s">
        <v>10975</v>
      </c>
      <c r="B28" s="923" t="s">
        <v>10976</v>
      </c>
      <c r="C28" s="925">
        <v>45954.49</v>
      </c>
      <c r="D28" s="925">
        <v>62755.23</v>
      </c>
      <c r="E28" s="925">
        <f t="shared" si="1"/>
        <v>16800.740000000005</v>
      </c>
      <c r="F28" s="923" t="s">
        <v>10958</v>
      </c>
    </row>
    <row r="29" spans="1:6" x14ac:dyDescent="0.2">
      <c r="A29" s="885" t="s">
        <v>10977</v>
      </c>
      <c r="B29" s="923" t="s">
        <v>10978</v>
      </c>
      <c r="C29" s="925">
        <v>338412.71</v>
      </c>
      <c r="D29" s="925">
        <v>338412.71</v>
      </c>
      <c r="E29" s="925">
        <f t="shared" si="1"/>
        <v>0</v>
      </c>
      <c r="F29" s="923" t="s">
        <v>10958</v>
      </c>
    </row>
    <row r="30" spans="1:6" x14ac:dyDescent="0.2">
      <c r="A30" s="885" t="s">
        <v>10979</v>
      </c>
      <c r="B30" s="923" t="s">
        <v>10980</v>
      </c>
      <c r="C30" s="925">
        <v>70571.929999999993</v>
      </c>
      <c r="D30" s="925">
        <v>70571.929999999993</v>
      </c>
      <c r="E30" s="925">
        <f t="shared" si="1"/>
        <v>0</v>
      </c>
      <c r="F30" s="923" t="s">
        <v>10958</v>
      </c>
    </row>
    <row r="31" spans="1:6" x14ac:dyDescent="0.2">
      <c r="A31" s="885" t="s">
        <v>10981</v>
      </c>
      <c r="B31" s="923" t="s">
        <v>10982</v>
      </c>
      <c r="C31" s="925">
        <v>61065</v>
      </c>
      <c r="D31" s="925">
        <v>61065</v>
      </c>
      <c r="E31" s="925">
        <f t="shared" si="1"/>
        <v>0</v>
      </c>
      <c r="F31" s="923" t="s">
        <v>10958</v>
      </c>
    </row>
    <row r="32" spans="1:6" x14ac:dyDescent="0.2">
      <c r="A32" s="885" t="s">
        <v>10983</v>
      </c>
      <c r="B32" s="923" t="s">
        <v>10984</v>
      </c>
      <c r="C32" s="925">
        <v>28667.360000000001</v>
      </c>
      <c r="D32" s="925">
        <v>28667.360000000001</v>
      </c>
      <c r="E32" s="925">
        <f t="shared" si="1"/>
        <v>0</v>
      </c>
      <c r="F32" s="923" t="s">
        <v>10958</v>
      </c>
    </row>
    <row r="33" spans="1:8" x14ac:dyDescent="0.2">
      <c r="A33" s="885" t="s">
        <v>10985</v>
      </c>
      <c r="B33" s="923" t="s">
        <v>10986</v>
      </c>
      <c r="C33" s="925">
        <v>5794.98</v>
      </c>
      <c r="D33" s="925">
        <v>5794.98</v>
      </c>
      <c r="E33" s="925">
        <f t="shared" si="1"/>
        <v>0</v>
      </c>
      <c r="F33" s="923" t="s">
        <v>10958</v>
      </c>
    </row>
    <row r="34" spans="1:8" x14ac:dyDescent="0.2">
      <c r="A34" s="885" t="s">
        <v>10987</v>
      </c>
      <c r="B34" s="923" t="s">
        <v>10988</v>
      </c>
      <c r="C34" s="925">
        <v>173937.62</v>
      </c>
      <c r="D34" s="925">
        <v>173937.62</v>
      </c>
      <c r="E34" s="925">
        <f t="shared" si="1"/>
        <v>0</v>
      </c>
      <c r="F34" s="923" t="s">
        <v>10958</v>
      </c>
    </row>
    <row r="35" spans="1:8" x14ac:dyDescent="0.2">
      <c r="A35" s="926"/>
      <c r="B35" s="926" t="s">
        <v>345</v>
      </c>
      <c r="C35" s="887">
        <f>SUM(C20:C34)</f>
        <v>16061261.140000001</v>
      </c>
      <c r="D35" s="887">
        <f>SUM(D20:D34)</f>
        <v>17103850.690000001</v>
      </c>
      <c r="E35" s="887">
        <f>SUM(E20:E34)</f>
        <v>1042589.5499999998</v>
      </c>
      <c r="F35" s="887"/>
    </row>
    <row r="36" spans="1:8" s="884" customFormat="1" x14ac:dyDescent="0.2">
      <c r="A36" s="951"/>
      <c r="B36" s="951"/>
      <c r="C36" s="897"/>
      <c r="D36" s="897"/>
      <c r="E36" s="897"/>
      <c r="F36" s="897"/>
    </row>
    <row r="37" spans="1:8" s="884" customFormat="1" x14ac:dyDescent="0.2">
      <c r="A37" s="951"/>
      <c r="B37" s="951"/>
      <c r="C37" s="897"/>
      <c r="D37" s="897"/>
      <c r="E37" s="897"/>
      <c r="F37" s="897"/>
    </row>
    <row r="38" spans="1:8" s="884" customFormat="1" ht="11.25" customHeight="1" x14ac:dyDescent="0.2">
      <c r="A38" s="875" t="s">
        <v>344</v>
      </c>
      <c r="B38" s="875"/>
      <c r="C38" s="121"/>
      <c r="D38" s="121"/>
      <c r="E38" s="121"/>
      <c r="G38" s="917" t="s">
        <v>302</v>
      </c>
    </row>
    <row r="39" spans="1:8" s="884" customFormat="1" x14ac:dyDescent="0.2">
      <c r="A39" s="108"/>
      <c r="B39" s="108"/>
      <c r="C39" s="33"/>
      <c r="D39" s="874"/>
      <c r="E39" s="874"/>
      <c r="F39" s="873"/>
    </row>
    <row r="40" spans="1:8" s="884" customFormat="1" ht="27.9" customHeight="1" x14ac:dyDescent="0.2">
      <c r="A40" s="880" t="s">
        <v>102</v>
      </c>
      <c r="B40" s="881" t="s">
        <v>101</v>
      </c>
      <c r="C40" s="949" t="s">
        <v>301</v>
      </c>
      <c r="D40" s="949" t="s">
        <v>300</v>
      </c>
      <c r="E40" s="949" t="s">
        <v>299</v>
      </c>
      <c r="F40" s="950" t="s">
        <v>298</v>
      </c>
      <c r="G40" s="950" t="s">
        <v>297</v>
      </c>
      <c r="H40" s="950" t="s">
        <v>296</v>
      </c>
    </row>
    <row r="41" spans="1:8" s="884" customFormat="1" ht="20.399999999999999" x14ac:dyDescent="0.2">
      <c r="A41" s="885" t="s">
        <v>10989</v>
      </c>
      <c r="B41" s="923" t="s">
        <v>10990</v>
      </c>
      <c r="C41" s="229">
        <v>-5753052.8600000003</v>
      </c>
      <c r="D41" s="925">
        <v>-7857595.1600000001</v>
      </c>
      <c r="E41" s="925">
        <f>+D41-C41</f>
        <v>-2104542.2999999998</v>
      </c>
      <c r="F41" s="923" t="s">
        <v>10991</v>
      </c>
      <c r="G41" s="923" t="s">
        <v>10992</v>
      </c>
      <c r="H41" s="923">
        <v>0.05</v>
      </c>
    </row>
    <row r="42" spans="1:8" s="884" customFormat="1" x14ac:dyDescent="0.2">
      <c r="A42" s="926"/>
      <c r="B42" s="926" t="s">
        <v>339</v>
      </c>
      <c r="C42" s="887">
        <f>SUM(C41:C41)</f>
        <v>-5753052.8600000003</v>
      </c>
      <c r="D42" s="887">
        <f>SUM(D41:D41)</f>
        <v>-7857595.1600000001</v>
      </c>
      <c r="E42" s="887">
        <f>SUM(E41:E41)</f>
        <v>-2104542.2999999998</v>
      </c>
      <c r="F42" s="887"/>
      <c r="G42" s="887"/>
      <c r="H42" s="887"/>
    </row>
    <row r="43" spans="1:8" s="884" customFormat="1" x14ac:dyDescent="0.2">
      <c r="A43" s="952"/>
      <c r="B43" s="952"/>
      <c r="C43" s="953"/>
      <c r="D43" s="953"/>
      <c r="E43" s="953"/>
      <c r="F43" s="897"/>
    </row>
    <row r="45" spans="1:8" x14ac:dyDescent="0.2">
      <c r="A45" s="875" t="s">
        <v>338</v>
      </c>
      <c r="B45" s="875"/>
      <c r="C45" s="121"/>
      <c r="D45" s="121"/>
      <c r="E45" s="121"/>
      <c r="G45" s="917" t="s">
        <v>302</v>
      </c>
    </row>
    <row r="46" spans="1:8" x14ac:dyDescent="0.2">
      <c r="A46" s="108"/>
      <c r="B46" s="108"/>
      <c r="C46" s="33"/>
      <c r="H46" s="874"/>
    </row>
    <row r="47" spans="1:8" ht="27.9" customHeight="1" x14ac:dyDescent="0.2">
      <c r="A47" s="880" t="s">
        <v>102</v>
      </c>
      <c r="B47" s="881" t="s">
        <v>101</v>
      </c>
      <c r="C47" s="949" t="s">
        <v>301</v>
      </c>
      <c r="D47" s="949" t="s">
        <v>300</v>
      </c>
      <c r="E47" s="949" t="s">
        <v>299</v>
      </c>
      <c r="F47" s="950" t="s">
        <v>298</v>
      </c>
      <c r="G47" s="950" t="s">
        <v>297</v>
      </c>
      <c r="H47" s="950" t="s">
        <v>296</v>
      </c>
    </row>
    <row r="48" spans="1:8" x14ac:dyDescent="0.2">
      <c r="A48" s="885"/>
      <c r="B48" s="1225" t="s">
        <v>13593</v>
      </c>
      <c r="C48" s="229"/>
      <c r="D48" s="925"/>
      <c r="E48" s="925"/>
      <c r="F48" s="923"/>
      <c r="G48" s="923"/>
      <c r="H48" s="923"/>
    </row>
    <row r="49" spans="1:8" x14ac:dyDescent="0.2">
      <c r="A49" s="926"/>
      <c r="B49" s="926" t="s">
        <v>337</v>
      </c>
      <c r="C49" s="887">
        <f>SUM(C48:C48)</f>
        <v>0</v>
      </c>
      <c r="D49" s="887">
        <f>SUM(D48:D48)</f>
        <v>0</v>
      </c>
      <c r="E49" s="887">
        <f>SUM(E48:E48)</f>
        <v>0</v>
      </c>
      <c r="F49" s="887"/>
      <c r="G49" s="887"/>
      <c r="H49" s="887"/>
    </row>
    <row r="52" spans="1:8" x14ac:dyDescent="0.2">
      <c r="A52" s="875" t="s">
        <v>336</v>
      </c>
      <c r="B52" s="875"/>
      <c r="C52" s="121"/>
      <c r="D52" s="121"/>
      <c r="E52" s="121"/>
      <c r="G52" s="917" t="s">
        <v>302</v>
      </c>
    </row>
    <row r="53" spans="1:8" x14ac:dyDescent="0.2">
      <c r="A53" s="108"/>
      <c r="B53" s="108"/>
      <c r="C53" s="33"/>
    </row>
    <row r="54" spans="1:8" ht="27.9" customHeight="1" x14ac:dyDescent="0.2">
      <c r="A54" s="880" t="s">
        <v>102</v>
      </c>
      <c r="B54" s="881" t="s">
        <v>101</v>
      </c>
      <c r="C54" s="949" t="s">
        <v>301</v>
      </c>
      <c r="D54" s="949" t="s">
        <v>300</v>
      </c>
      <c r="E54" s="949" t="s">
        <v>299</v>
      </c>
      <c r="F54" s="950" t="s">
        <v>298</v>
      </c>
      <c r="G54" s="950" t="s">
        <v>297</v>
      </c>
      <c r="H54" s="950" t="s">
        <v>296</v>
      </c>
    </row>
    <row r="55" spans="1:8" ht="20.399999999999999" x14ac:dyDescent="0.2">
      <c r="A55" s="885" t="s">
        <v>10993</v>
      </c>
      <c r="B55" s="923" t="s">
        <v>10994</v>
      </c>
      <c r="C55" s="229">
        <v>-1985117.46</v>
      </c>
      <c r="D55" s="925">
        <v>-2097931.9300000002</v>
      </c>
      <c r="E55" s="925">
        <f>+D55-C55</f>
        <v>-112814.4700000002</v>
      </c>
      <c r="F55" s="923" t="s">
        <v>10991</v>
      </c>
      <c r="G55" s="923" t="s">
        <v>10992</v>
      </c>
      <c r="H55" s="954">
        <v>0.1</v>
      </c>
    </row>
    <row r="56" spans="1:8" ht="20.399999999999999" x14ac:dyDescent="0.2">
      <c r="A56" s="885" t="s">
        <v>10995</v>
      </c>
      <c r="B56" s="923" t="s">
        <v>10996</v>
      </c>
      <c r="C56" s="229">
        <v>-65954.25</v>
      </c>
      <c r="D56" s="925">
        <v>-81691.42</v>
      </c>
      <c r="E56" s="925">
        <f t="shared" ref="E56:E62" si="2">+D56-C56</f>
        <v>-15737.169999999998</v>
      </c>
      <c r="F56" s="923" t="s">
        <v>10991</v>
      </c>
      <c r="G56" s="923" t="s">
        <v>10992</v>
      </c>
      <c r="H56" s="954">
        <v>0.1</v>
      </c>
    </row>
    <row r="57" spans="1:8" ht="20.399999999999999" x14ac:dyDescent="0.2">
      <c r="A57" s="885" t="s">
        <v>10997</v>
      </c>
      <c r="B57" s="923" t="s">
        <v>10998</v>
      </c>
      <c r="C57" s="229">
        <v>-4707980.8600000003</v>
      </c>
      <c r="D57" s="925">
        <v>-4931739.88</v>
      </c>
      <c r="E57" s="925">
        <f t="shared" si="2"/>
        <v>-223759.01999999955</v>
      </c>
      <c r="F57" s="923" t="s">
        <v>10991</v>
      </c>
      <c r="G57" s="923" t="s">
        <v>10992</v>
      </c>
      <c r="H57" s="954">
        <v>0.3</v>
      </c>
    </row>
    <row r="58" spans="1:8" ht="20.399999999999999" x14ac:dyDescent="0.2">
      <c r="A58" s="885" t="s">
        <v>10999</v>
      </c>
      <c r="B58" s="923" t="s">
        <v>11000</v>
      </c>
      <c r="C58" s="229">
        <v>-5610442</v>
      </c>
      <c r="D58" s="925">
        <v>-6423129.1299999999</v>
      </c>
      <c r="E58" s="925">
        <f t="shared" si="2"/>
        <v>-812687.12999999989</v>
      </c>
      <c r="F58" s="923" t="s">
        <v>10991</v>
      </c>
      <c r="G58" s="923" t="s">
        <v>10992</v>
      </c>
      <c r="H58" s="954">
        <v>0.25</v>
      </c>
    </row>
    <row r="59" spans="1:8" ht="20.399999999999999" x14ac:dyDescent="0.2">
      <c r="A59" s="885" t="s">
        <v>11001</v>
      </c>
      <c r="B59" s="923" t="s">
        <v>11002</v>
      </c>
      <c r="C59" s="229">
        <v>-19037.52</v>
      </c>
      <c r="D59" s="925">
        <v>-36431.279999999999</v>
      </c>
      <c r="E59" s="925">
        <f t="shared" si="2"/>
        <v>-17393.759999999998</v>
      </c>
      <c r="F59" s="923" t="s">
        <v>10991</v>
      </c>
      <c r="G59" s="923" t="s">
        <v>10992</v>
      </c>
      <c r="H59" s="954">
        <v>0.1</v>
      </c>
    </row>
    <row r="60" spans="1:8" ht="20.399999999999999" x14ac:dyDescent="0.2">
      <c r="A60" s="885" t="s">
        <v>11003</v>
      </c>
      <c r="B60" s="923" t="s">
        <v>11004</v>
      </c>
      <c r="C60" s="229">
        <v>-52511.14</v>
      </c>
      <c r="D60" s="925">
        <v>-63913.120000000003</v>
      </c>
      <c r="E60" s="925">
        <f t="shared" si="2"/>
        <v>-11401.980000000003</v>
      </c>
      <c r="F60" s="923" t="s">
        <v>10991</v>
      </c>
      <c r="G60" s="923" t="s">
        <v>10992</v>
      </c>
      <c r="H60" s="954">
        <v>0.1</v>
      </c>
    </row>
    <row r="61" spans="1:8" ht="20.399999999999999" x14ac:dyDescent="0.2">
      <c r="A61" s="885" t="s">
        <v>11005</v>
      </c>
      <c r="B61" s="923" t="s">
        <v>11006</v>
      </c>
      <c r="C61" s="229">
        <v>-283825.11</v>
      </c>
      <c r="D61" s="925">
        <v>-311625.62</v>
      </c>
      <c r="E61" s="925">
        <f t="shared" si="2"/>
        <v>-27800.510000000009</v>
      </c>
      <c r="F61" s="923" t="s">
        <v>10991</v>
      </c>
      <c r="G61" s="923" t="s">
        <v>10992</v>
      </c>
      <c r="H61" s="954">
        <v>0.1</v>
      </c>
    </row>
    <row r="62" spans="1:8" ht="20.399999999999999" x14ac:dyDescent="0.2">
      <c r="A62" s="885" t="s">
        <v>11007</v>
      </c>
      <c r="B62" s="923" t="s">
        <v>11008</v>
      </c>
      <c r="C62" s="229">
        <v>-21485.21</v>
      </c>
      <c r="D62" s="925">
        <v>-24428.9</v>
      </c>
      <c r="E62" s="925">
        <f t="shared" si="2"/>
        <v>-2943.6900000000023</v>
      </c>
      <c r="F62" s="923" t="s">
        <v>10991</v>
      </c>
      <c r="G62" s="923" t="s">
        <v>10992</v>
      </c>
      <c r="H62" s="954">
        <v>0.1</v>
      </c>
    </row>
    <row r="63" spans="1:8" x14ac:dyDescent="0.2">
      <c r="A63" s="926"/>
      <c r="B63" s="926" t="s">
        <v>304</v>
      </c>
      <c r="C63" s="887">
        <f>SUM(C55:C62)</f>
        <v>-12746353.550000001</v>
      </c>
      <c r="D63" s="887">
        <f>SUM(D55:D62)</f>
        <v>-13970891.279999997</v>
      </c>
      <c r="E63" s="887">
        <f>SUM(E55:E62)</f>
        <v>-1224537.7299999995</v>
      </c>
      <c r="F63" s="887"/>
      <c r="G63" s="887"/>
      <c r="H63" s="887"/>
    </row>
    <row r="66" spans="1:8" x14ac:dyDescent="0.2">
      <c r="A66" s="875" t="s">
        <v>303</v>
      </c>
      <c r="B66" s="875"/>
      <c r="C66" s="121"/>
      <c r="D66" s="121"/>
      <c r="E66" s="121"/>
      <c r="G66" s="917" t="s">
        <v>302</v>
      </c>
    </row>
    <row r="67" spans="1:8" x14ac:dyDescent="0.2">
      <c r="A67" s="108"/>
      <c r="B67" s="108"/>
      <c r="C67" s="33"/>
    </row>
    <row r="68" spans="1:8" ht="27.9" customHeight="1" x14ac:dyDescent="0.2">
      <c r="A68" s="880" t="s">
        <v>102</v>
      </c>
      <c r="B68" s="881" t="s">
        <v>101</v>
      </c>
      <c r="C68" s="949" t="s">
        <v>301</v>
      </c>
      <c r="D68" s="949" t="s">
        <v>300</v>
      </c>
      <c r="E68" s="949" t="s">
        <v>299</v>
      </c>
      <c r="F68" s="950" t="s">
        <v>298</v>
      </c>
      <c r="G68" s="950" t="s">
        <v>297</v>
      </c>
      <c r="H68" s="950" t="s">
        <v>296</v>
      </c>
    </row>
    <row r="69" spans="1:8" x14ac:dyDescent="0.2">
      <c r="A69" s="885"/>
      <c r="B69" s="1225" t="s">
        <v>13593</v>
      </c>
      <c r="C69" s="229"/>
      <c r="D69" s="925"/>
      <c r="E69" s="925"/>
      <c r="F69" s="923"/>
      <c r="G69" s="923"/>
      <c r="H69" s="923"/>
    </row>
    <row r="70" spans="1:8" x14ac:dyDescent="0.2">
      <c r="A70" s="926"/>
      <c r="B70" s="926" t="s">
        <v>295</v>
      </c>
      <c r="C70" s="887">
        <f>SUM(C69:C69)</f>
        <v>0</v>
      </c>
      <c r="D70" s="887">
        <f>SUM(D69:D69)</f>
        <v>0</v>
      </c>
      <c r="E70" s="887">
        <f>SUM(E69:E69)</f>
        <v>0</v>
      </c>
      <c r="F70" s="887"/>
      <c r="G70" s="887"/>
      <c r="H70" s="887"/>
    </row>
  </sheetData>
  <dataValidations count="8">
    <dataValidation allowBlank="1" showInputMessage="1" showErrorMessage="1" prompt="Criterio para la aplicación de depreciación: anual, mensual, trimestral, etc." sqref="F68 F47 F54 F40 F7 F19"/>
    <dataValidation allowBlank="1" showInputMessage="1" showErrorMessage="1" prompt="Diferencia entre el saldo final y el inicial presentados." sqref="E40 E47 E54 E68 E7 E19"/>
    <dataValidation allowBlank="1" showInputMessage="1" showErrorMessage="1" prompt="Corresponde al nombre o descripción de la cuenta de acuerdo al Plan de Cuentas emitido por el CONAC." sqref="B40 B47 B54 B68 B7 B19"/>
    <dataValidation allowBlank="1" showInputMessage="1" showErrorMessage="1" prompt="Indicar el método de depreciación." sqref="G40 G47 G54 G68"/>
    <dataValidation allowBlank="1" showInputMessage="1" showErrorMessage="1" prompt="Indicar la tasa de aplicación." sqref="H40 H47 H54 H68"/>
    <dataValidation allowBlank="1" showInputMessage="1" showErrorMessage="1" prompt="Corresponde al número de la cuenta de acuerdo al Plan de Cuentas emitido por el CONAC (DOF 23/12/2015)." sqref="A40 A47 A54 A68 A7 A19"/>
    <dataValidation allowBlank="1" showInputMessage="1" showErrorMessage="1" prompt="Saldo al 31 de diciembre del año anterior del ejercio que se presenta." sqref="C40 C47 C54 C68 C7 C19"/>
    <dataValidation allowBlank="1" showInputMessage="1" showErrorMessage="1" prompt="Importe final del periodo que corresponde la información financiera trimestral que se presenta." sqref="D40 D47 D54 D68 D7 D19"/>
  </dataValidations>
  <printOptions horizontalCentered="1"/>
  <pageMargins left="0.31496062992125984" right="0.31496062992125984" top="0.74803149606299213" bottom="0.74803149606299213" header="0.31496062992125984" footer="0.31496062992125984"/>
  <pageSetup scale="60" orientation="landscape"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7"/>
  <dimension ref="A1:F29"/>
  <sheetViews>
    <sheetView topLeftCell="A10" zoomScaleNormal="100" zoomScaleSheetLayoutView="100" workbookViewId="0">
      <selection activeCell="B27" sqref="B27"/>
    </sheetView>
  </sheetViews>
  <sheetFormatPr baseColWidth="10" defaultColWidth="11.44140625" defaultRowHeight="10.199999999999999" x14ac:dyDescent="0.2"/>
  <cols>
    <col min="1" max="1" width="49.6640625" style="873" bestFit="1" customWidth="1"/>
    <col min="2" max="2" width="35.44140625" style="873" bestFit="1" customWidth="1"/>
    <col min="3" max="3" width="12.33203125" style="874" bestFit="1" customWidth="1"/>
    <col min="4" max="4" width="11.109375" style="874" bestFit="1" customWidth="1"/>
    <col min="5" max="5" width="11.44140625" style="874" bestFit="1" customWidth="1"/>
    <col min="6" max="6" width="32.6640625" style="873" bestFit="1" customWidth="1"/>
    <col min="7" max="16384" width="11.44140625" style="873"/>
  </cols>
  <sheetData>
    <row r="1" spans="1:6" ht="11.25" customHeight="1" x14ac:dyDescent="0.2">
      <c r="A1" s="868" t="s">
        <v>115</v>
      </c>
      <c r="B1" s="868"/>
      <c r="C1" s="869"/>
      <c r="D1" s="869"/>
      <c r="E1" s="869"/>
      <c r="F1" s="872"/>
    </row>
    <row r="2" spans="1:6" ht="11.25" customHeight="1" x14ac:dyDescent="0.2">
      <c r="A2" s="868" t="s">
        <v>114</v>
      </c>
      <c r="B2" s="868"/>
      <c r="C2" s="869"/>
      <c r="D2" s="869"/>
      <c r="E2" s="869"/>
    </row>
    <row r="3" spans="1:6" ht="11.25" customHeight="1" x14ac:dyDescent="0.2">
      <c r="A3" s="868"/>
      <c r="B3" s="868"/>
      <c r="C3" s="869"/>
      <c r="D3" s="869"/>
      <c r="E3" s="869"/>
    </row>
    <row r="4" spans="1:6" ht="11.25" customHeight="1" x14ac:dyDescent="0.2"/>
    <row r="5" spans="1:6" ht="11.25" customHeight="1" x14ac:dyDescent="0.2">
      <c r="A5" s="955" t="s">
        <v>402</v>
      </c>
      <c r="B5" s="955"/>
      <c r="C5" s="956"/>
      <c r="D5" s="956"/>
      <c r="E5" s="956"/>
      <c r="F5" s="995" t="s">
        <v>396</v>
      </c>
    </row>
    <row r="6" spans="1:6" s="884" customFormat="1" x14ac:dyDescent="0.2">
      <c r="A6" s="933"/>
      <c r="B6" s="933"/>
      <c r="C6" s="956"/>
      <c r="D6" s="956"/>
      <c r="E6" s="956"/>
    </row>
    <row r="7" spans="1:6" ht="15" customHeight="1" x14ac:dyDescent="0.2">
      <c r="A7" s="880" t="s">
        <v>102</v>
      </c>
      <c r="B7" s="881" t="s">
        <v>101</v>
      </c>
      <c r="C7" s="949" t="s">
        <v>301</v>
      </c>
      <c r="D7" s="949" t="s">
        <v>300</v>
      </c>
      <c r="E7" s="949" t="s">
        <v>299</v>
      </c>
      <c r="F7" s="950" t="s">
        <v>298</v>
      </c>
    </row>
    <row r="8" spans="1:6" x14ac:dyDescent="0.2">
      <c r="A8" s="946" t="s">
        <v>11009</v>
      </c>
      <c r="B8" s="946" t="s">
        <v>6870</v>
      </c>
      <c r="C8" s="229">
        <v>46866.8</v>
      </c>
      <c r="D8" s="957">
        <v>46866.8</v>
      </c>
      <c r="E8" s="957">
        <f>+D8-C8</f>
        <v>0</v>
      </c>
      <c r="F8" s="923" t="s">
        <v>11010</v>
      </c>
    </row>
    <row r="9" spans="1:6" x14ac:dyDescent="0.2">
      <c r="A9" s="946" t="s">
        <v>11011</v>
      </c>
      <c r="B9" s="946" t="s">
        <v>11012</v>
      </c>
      <c r="C9" s="229">
        <v>662732.76</v>
      </c>
      <c r="D9" s="957">
        <v>867925.16</v>
      </c>
      <c r="E9" s="957">
        <f>+D9-C9</f>
        <v>205192.40000000002</v>
      </c>
      <c r="F9" s="923" t="s">
        <v>11013</v>
      </c>
    </row>
    <row r="10" spans="1:6" x14ac:dyDescent="0.2">
      <c r="A10" s="926"/>
      <c r="B10" s="926" t="s">
        <v>398</v>
      </c>
      <c r="C10" s="887">
        <f>SUM(C8:C9)</f>
        <v>709599.56</v>
      </c>
      <c r="D10" s="887">
        <f>SUM(D8:D9)</f>
        <v>914791.96000000008</v>
      </c>
      <c r="E10" s="887">
        <f>SUM(E8:E9)</f>
        <v>205192.40000000002</v>
      </c>
      <c r="F10" s="926"/>
    </row>
    <row r="11" spans="1:6" x14ac:dyDescent="0.2">
      <c r="A11" s="898"/>
      <c r="B11" s="898"/>
      <c r="C11" s="899"/>
      <c r="D11" s="899"/>
      <c r="E11" s="899"/>
      <c r="F11" s="898"/>
    </row>
    <row r="12" spans="1:6" x14ac:dyDescent="0.2">
      <c r="A12" s="898"/>
      <c r="B12" s="898"/>
      <c r="C12" s="899"/>
      <c r="D12" s="899"/>
      <c r="E12" s="899"/>
      <c r="F12" s="898"/>
    </row>
    <row r="13" spans="1:6" ht="11.25" customHeight="1" x14ac:dyDescent="0.2">
      <c r="A13" s="959" t="s">
        <v>397</v>
      </c>
      <c r="B13" s="959"/>
      <c r="C13" s="956"/>
      <c r="D13" s="956"/>
      <c r="E13" s="956"/>
      <c r="F13" s="995" t="s">
        <v>396</v>
      </c>
    </row>
    <row r="14" spans="1:6" x14ac:dyDescent="0.2">
      <c r="A14" s="944"/>
      <c r="B14" s="944"/>
      <c r="C14" s="945"/>
      <c r="D14" s="945"/>
      <c r="E14" s="945"/>
    </row>
    <row r="15" spans="1:6" ht="15" customHeight="1" x14ac:dyDescent="0.2">
      <c r="A15" s="880" t="s">
        <v>102</v>
      </c>
      <c r="B15" s="881" t="s">
        <v>101</v>
      </c>
      <c r="C15" s="949" t="s">
        <v>301</v>
      </c>
      <c r="D15" s="949" t="s">
        <v>300</v>
      </c>
      <c r="E15" s="949" t="s">
        <v>299</v>
      </c>
      <c r="F15" s="950" t="s">
        <v>298</v>
      </c>
    </row>
    <row r="16" spans="1:6" ht="11.25" customHeight="1" x14ac:dyDescent="0.2">
      <c r="A16" s="885" t="s">
        <v>11014</v>
      </c>
      <c r="B16" s="946" t="s">
        <v>11015</v>
      </c>
      <c r="C16" s="229">
        <v>-46866.8</v>
      </c>
      <c r="D16" s="229">
        <v>-46866.8</v>
      </c>
      <c r="E16" s="229">
        <f>+D16-C16</f>
        <v>0</v>
      </c>
      <c r="F16" s="958" t="s">
        <v>9492</v>
      </c>
    </row>
    <row r="17" spans="1:6" ht="11.25" customHeight="1" x14ac:dyDescent="0.2">
      <c r="A17" s="885" t="s">
        <v>11016</v>
      </c>
      <c r="B17" s="946" t="s">
        <v>11017</v>
      </c>
      <c r="C17" s="229">
        <v>-602313.86</v>
      </c>
      <c r="D17" s="229">
        <v>-781783.55</v>
      </c>
      <c r="E17" s="229">
        <f>+D17-C17</f>
        <v>-179469.69000000006</v>
      </c>
      <c r="F17" s="958" t="s">
        <v>9492</v>
      </c>
    </row>
    <row r="18" spans="1:6" x14ac:dyDescent="0.2">
      <c r="A18" s="926"/>
      <c r="B18" s="926" t="s">
        <v>391</v>
      </c>
      <c r="C18" s="887">
        <f>SUM(C16:C17)</f>
        <v>-649180.66</v>
      </c>
      <c r="D18" s="887">
        <f>SUM(D16:D17)</f>
        <v>-828650.35000000009</v>
      </c>
      <c r="E18" s="887">
        <f>SUM(E16:E17)</f>
        <v>-179469.69000000006</v>
      </c>
      <c r="F18" s="926"/>
    </row>
    <row r="19" spans="1:6" x14ac:dyDescent="0.2">
      <c r="A19" s="898"/>
      <c r="B19" s="898"/>
      <c r="C19" s="899"/>
      <c r="D19" s="899"/>
      <c r="E19" s="899"/>
      <c r="F19" s="898"/>
    </row>
    <row r="20" spans="1:6" x14ac:dyDescent="0.2">
      <c r="A20" s="898"/>
      <c r="B20" s="898"/>
      <c r="C20" s="899"/>
      <c r="D20" s="899"/>
      <c r="E20" s="899"/>
      <c r="F20" s="898"/>
    </row>
    <row r="21" spans="1:6" ht="11.25" customHeight="1" x14ac:dyDescent="0.2">
      <c r="A21" s="960" t="s">
        <v>390</v>
      </c>
      <c r="B21" s="961"/>
      <c r="C21" s="962"/>
      <c r="D21" s="962"/>
      <c r="E21" s="121"/>
      <c r="F21" s="917" t="s">
        <v>389</v>
      </c>
    </row>
    <row r="22" spans="1:6" x14ac:dyDescent="0.2">
      <c r="A22" s="108"/>
      <c r="B22" s="108"/>
      <c r="C22" s="33"/>
    </row>
    <row r="23" spans="1:6" ht="15" customHeight="1" x14ac:dyDescent="0.2">
      <c r="A23" s="880" t="s">
        <v>102</v>
      </c>
      <c r="B23" s="881" t="s">
        <v>101</v>
      </c>
      <c r="C23" s="949" t="s">
        <v>301</v>
      </c>
      <c r="D23" s="949" t="s">
        <v>300</v>
      </c>
      <c r="E23" s="949" t="s">
        <v>299</v>
      </c>
      <c r="F23" s="950" t="s">
        <v>298</v>
      </c>
    </row>
    <row r="24" spans="1:6" x14ac:dyDescent="0.2">
      <c r="A24" s="946" t="s">
        <v>11018</v>
      </c>
      <c r="B24" s="946" t="s">
        <v>11019</v>
      </c>
      <c r="C24" s="229">
        <v>35506898.560000002</v>
      </c>
      <c r="D24" s="957">
        <v>17608527.949999999</v>
      </c>
      <c r="E24" s="957">
        <f>+D24-C24</f>
        <v>-17898370.610000003</v>
      </c>
      <c r="F24" s="923" t="s">
        <v>11020</v>
      </c>
    </row>
    <row r="25" spans="1:6" x14ac:dyDescent="0.2">
      <c r="A25" s="946" t="s">
        <v>11021</v>
      </c>
      <c r="B25" s="946" t="s">
        <v>11022</v>
      </c>
      <c r="C25" s="229">
        <v>1292341.69</v>
      </c>
      <c r="D25" s="957">
        <v>0</v>
      </c>
      <c r="E25" s="957">
        <f>+D25-C25</f>
        <v>-1292341.69</v>
      </c>
      <c r="F25" s="923" t="s">
        <v>11020</v>
      </c>
    </row>
    <row r="26" spans="1:6" ht="20.399999999999999" customHeight="1" x14ac:dyDescent="0.2">
      <c r="A26" s="946" t="s">
        <v>11023</v>
      </c>
      <c r="B26" s="946" t="s">
        <v>11024</v>
      </c>
      <c r="C26" s="229">
        <v>21949790</v>
      </c>
      <c r="D26" s="957">
        <v>21949790</v>
      </c>
      <c r="E26" s="957">
        <f>+D26-C26</f>
        <v>0</v>
      </c>
      <c r="F26" s="923" t="s">
        <v>11020</v>
      </c>
    </row>
    <row r="27" spans="1:6" ht="20.399999999999999" customHeight="1" x14ac:dyDescent="0.2">
      <c r="A27" s="946" t="s">
        <v>11025</v>
      </c>
      <c r="B27" s="946" t="s">
        <v>11026</v>
      </c>
      <c r="C27" s="229">
        <v>0</v>
      </c>
      <c r="D27" s="957">
        <v>214356.34</v>
      </c>
      <c r="E27" s="957">
        <f>+D27-C27</f>
        <v>214356.34</v>
      </c>
      <c r="F27" s="923" t="s">
        <v>11020</v>
      </c>
    </row>
    <row r="28" spans="1:6" x14ac:dyDescent="0.2">
      <c r="A28" s="963"/>
      <c r="B28" s="963" t="s">
        <v>388</v>
      </c>
      <c r="C28" s="964">
        <f>SUM(C24:C27)</f>
        <v>58749030.25</v>
      </c>
      <c r="D28" s="964">
        <f>SUM(D24:D27)</f>
        <v>39772674.290000007</v>
      </c>
      <c r="E28" s="964">
        <f>SUM(E24:E27)</f>
        <v>-18976355.960000005</v>
      </c>
      <c r="F28" s="964"/>
    </row>
    <row r="29" spans="1:6" x14ac:dyDescent="0.2">
      <c r="A29" s="132"/>
      <c r="B29" s="965"/>
      <c r="C29" s="966"/>
      <c r="D29" s="966"/>
      <c r="E29" s="966"/>
      <c r="F29" s="965"/>
    </row>
  </sheetData>
  <dataValidations count="6">
    <dataValidation allowBlank="1" showInputMessage="1" showErrorMessage="1" prompt="Corresponde al nombre o descripción de la cuenta de acuerdo al Plan de Cuentas emitido por el CONAC." sqref="B23 B15 B7"/>
    <dataValidation allowBlank="1" showInputMessage="1" showErrorMessage="1" prompt="Diferencia entre el saldo final y el inicial presentados." sqref="E23 E15 E7"/>
    <dataValidation allowBlank="1" showInputMessage="1" showErrorMessage="1" prompt="Indicar el medio como se está amortizando el intangible, por tiempo, por uso." sqref="F23 F15 F7"/>
    <dataValidation allowBlank="1" showInputMessage="1" showErrorMessage="1" prompt="Corresponde al número de la cuenta de acuerdo al Plan de Cuentas emitido por el CONAC (DOF 23/12/2015)." sqref="A15 A23 A7"/>
    <dataValidation allowBlank="1" showInputMessage="1" showErrorMessage="1" prompt="Saldo al 31 de diciembre del año anterior del ejercio que se presenta." sqref="C15 C23 C7"/>
    <dataValidation allowBlank="1" showInputMessage="1" showErrorMessage="1" prompt="Importe final del periodo que corresponde la información financiera trimestral que se presenta." sqref="D15 D23 D7"/>
  </dataValidations>
  <printOptions horizontalCentered="1"/>
  <pageMargins left="0.31496062992125984" right="0.31496062992125984" top="0.74803149606299213" bottom="0.74803149606299213" header="0.31496062992125984" footer="0.31496062992125984"/>
  <pageSetup scale="70" orientation="portrait" r:id="rId1"/>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8"/>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930" customWidth="1"/>
    <col min="2" max="7" width="11.44140625" style="930"/>
    <col min="8" max="8" width="17.6640625" style="930" customWidth="1"/>
    <col min="9" max="16384" width="11.44140625" style="930"/>
  </cols>
  <sheetData>
    <row r="1" spans="1:17" x14ac:dyDescent="0.2">
      <c r="A1" s="868" t="s">
        <v>115</v>
      </c>
      <c r="B1" s="868"/>
      <c r="C1" s="868"/>
      <c r="D1" s="868"/>
      <c r="E1" s="868"/>
      <c r="F1" s="868"/>
      <c r="G1" s="868"/>
      <c r="H1" s="872"/>
    </row>
    <row r="2" spans="1:17" x14ac:dyDescent="0.2">
      <c r="A2" s="868" t="s">
        <v>114</v>
      </c>
      <c r="B2" s="868"/>
      <c r="C2" s="868"/>
      <c r="D2" s="868"/>
      <c r="E2" s="868"/>
      <c r="F2" s="868"/>
      <c r="G2" s="868"/>
      <c r="H2" s="873"/>
    </row>
    <row r="3" spans="1:17" x14ac:dyDescent="0.2">
      <c r="A3" s="868"/>
      <c r="B3" s="868"/>
      <c r="C3" s="868"/>
      <c r="D3" s="868"/>
      <c r="E3" s="868"/>
      <c r="F3" s="868"/>
      <c r="G3" s="868"/>
      <c r="H3" s="873"/>
    </row>
    <row r="4" spans="1:17" ht="11.25" customHeight="1" x14ac:dyDescent="0.2">
      <c r="A4" s="873"/>
      <c r="B4" s="873"/>
      <c r="C4" s="873"/>
      <c r="D4" s="873"/>
      <c r="E4" s="873"/>
      <c r="F4" s="873"/>
      <c r="G4" s="868"/>
      <c r="H4" s="873"/>
    </row>
    <row r="5" spans="1:17" ht="11.25" customHeight="1" x14ac:dyDescent="0.2">
      <c r="A5" s="931" t="s">
        <v>404</v>
      </c>
      <c r="B5" s="932"/>
      <c r="C5" s="873"/>
      <c r="D5" s="873"/>
      <c r="E5" s="933"/>
      <c r="F5" s="933"/>
      <c r="G5" s="933"/>
      <c r="H5" s="877" t="s">
        <v>403</v>
      </c>
    </row>
    <row r="6" spans="1:17" x14ac:dyDescent="0.2">
      <c r="J6" s="1378"/>
      <c r="K6" s="1378"/>
      <c r="L6" s="1378"/>
      <c r="M6" s="1378"/>
      <c r="N6" s="1378"/>
      <c r="O6" s="1378"/>
      <c r="P6" s="1378"/>
      <c r="Q6" s="1378"/>
    </row>
    <row r="7" spans="1:17" x14ac:dyDescent="0.2">
      <c r="A7" s="868"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9">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873" customWidth="1"/>
    <col min="2" max="2" width="50.6640625" style="873" customWidth="1"/>
    <col min="3" max="3" width="17.6640625" style="874" customWidth="1"/>
    <col min="4" max="4" width="17.6640625" style="873" customWidth="1"/>
    <col min="5" max="16384" width="11.44140625" style="873"/>
  </cols>
  <sheetData>
    <row r="1" spans="1:4" x14ac:dyDescent="0.2">
      <c r="A1" s="967" t="s">
        <v>115</v>
      </c>
      <c r="B1" s="967"/>
      <c r="C1" s="871"/>
      <c r="D1" s="872"/>
    </row>
    <row r="2" spans="1:4" x14ac:dyDescent="0.2">
      <c r="A2" s="967" t="s">
        <v>114</v>
      </c>
      <c r="B2" s="967"/>
      <c r="C2" s="871"/>
    </row>
    <row r="3" spans="1:4" x14ac:dyDescent="0.2">
      <c r="A3" s="928"/>
      <c r="B3" s="928"/>
      <c r="C3" s="968"/>
      <c r="D3" s="928"/>
    </row>
    <row r="4" spans="1:4" x14ac:dyDescent="0.2">
      <c r="A4" s="928"/>
      <c r="B4" s="928"/>
      <c r="C4" s="968"/>
      <c r="D4" s="928"/>
    </row>
    <row r="5" spans="1:4" s="909" customFormat="1" ht="11.25" customHeight="1" x14ac:dyDescent="0.3">
      <c r="A5" s="955" t="s">
        <v>409</v>
      </c>
      <c r="B5" s="969"/>
      <c r="C5" s="970"/>
      <c r="D5" s="971" t="s">
        <v>406</v>
      </c>
    </row>
    <row r="6" spans="1:4" x14ac:dyDescent="0.2">
      <c r="A6" s="972"/>
      <c r="B6" s="972"/>
      <c r="C6" s="973"/>
      <c r="D6" s="972"/>
    </row>
    <row r="7" spans="1:4" ht="15" customHeight="1" x14ac:dyDescent="0.2">
      <c r="A7" s="880" t="s">
        <v>102</v>
      </c>
      <c r="B7" s="881" t="s">
        <v>101</v>
      </c>
      <c r="C7" s="882" t="s">
        <v>100</v>
      </c>
      <c r="D7" s="974" t="s">
        <v>227</v>
      </c>
    </row>
    <row r="8" spans="1:4" x14ac:dyDescent="0.2">
      <c r="A8" s="947"/>
      <c r="B8" s="1225" t="s">
        <v>13593</v>
      </c>
      <c r="C8" s="899"/>
      <c r="D8" s="975"/>
    </row>
    <row r="9" spans="1:4" x14ac:dyDescent="0.2">
      <c r="A9" s="914"/>
      <c r="B9" s="914" t="s">
        <v>408</v>
      </c>
      <c r="C9" s="901">
        <f>SUM(C8:C8)</f>
        <v>0</v>
      </c>
      <c r="D9" s="976"/>
    </row>
    <row r="12" spans="1:4" ht="11.25" customHeight="1" x14ac:dyDescent="0.2">
      <c r="A12" s="955" t="s">
        <v>407</v>
      </c>
      <c r="B12" s="969"/>
      <c r="C12" s="970"/>
      <c r="D12" s="971" t="s">
        <v>406</v>
      </c>
    </row>
    <row r="13" spans="1:4" x14ac:dyDescent="0.2">
      <c r="A13" s="972"/>
      <c r="B13" s="972"/>
      <c r="C13" s="973"/>
      <c r="D13" s="972"/>
    </row>
    <row r="14" spans="1:4" ht="15" customHeight="1" x14ac:dyDescent="0.2">
      <c r="A14" s="880" t="s">
        <v>102</v>
      </c>
      <c r="B14" s="881" t="s">
        <v>101</v>
      </c>
      <c r="C14" s="882" t="s">
        <v>100</v>
      </c>
      <c r="D14" s="974" t="s">
        <v>227</v>
      </c>
    </row>
    <row r="15" spans="1:4" x14ac:dyDescent="0.2">
      <c r="A15" s="947"/>
      <c r="B15" s="1225" t="s">
        <v>13593</v>
      </c>
      <c r="C15" s="899"/>
      <c r="D15" s="975"/>
    </row>
    <row r="16" spans="1:4" x14ac:dyDescent="0.2">
      <c r="A16" s="914"/>
      <c r="B16" s="914" t="s">
        <v>405</v>
      </c>
      <c r="C16" s="901">
        <f>SUM(C15:C15)</f>
        <v>0</v>
      </c>
      <c r="D16" s="976"/>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73" orientation="portrait" r:id="rId1"/>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0"/>
  <dimension ref="A1:H53"/>
  <sheetViews>
    <sheetView topLeftCell="A37" zoomScaleNormal="100" zoomScaleSheetLayoutView="100" workbookViewId="0">
      <selection activeCell="B52" sqref="B52"/>
    </sheetView>
  </sheetViews>
  <sheetFormatPr baseColWidth="10" defaultColWidth="13.6640625" defaultRowHeight="10.199999999999999" x14ac:dyDescent="0.2"/>
  <cols>
    <col min="1" max="1" width="20.6640625" style="873" customWidth="1"/>
    <col min="2" max="2" width="50.6640625" style="873" customWidth="1"/>
    <col min="3" max="7" width="17.6640625" style="874" customWidth="1"/>
    <col min="8" max="8" width="17.6640625" style="873" customWidth="1"/>
    <col min="9" max="16384" width="13.6640625" style="873"/>
  </cols>
  <sheetData>
    <row r="1" spans="1:8" ht="11.25" customHeight="1" x14ac:dyDescent="0.2">
      <c r="A1" s="868" t="s">
        <v>115</v>
      </c>
      <c r="B1" s="868"/>
      <c r="C1" s="869"/>
      <c r="D1" s="869"/>
      <c r="E1" s="869"/>
      <c r="F1" s="869"/>
      <c r="G1" s="869"/>
      <c r="H1" s="872"/>
    </row>
    <row r="2" spans="1:8" x14ac:dyDescent="0.2">
      <c r="A2" s="868" t="s">
        <v>114</v>
      </c>
      <c r="B2" s="868"/>
      <c r="C2" s="869"/>
      <c r="D2" s="869"/>
      <c r="E2" s="869"/>
      <c r="F2" s="869"/>
      <c r="G2" s="869"/>
      <c r="H2" s="874"/>
    </row>
    <row r="3" spans="1:8" x14ac:dyDescent="0.2">
      <c r="H3" s="874"/>
    </row>
    <row r="4" spans="1:8" x14ac:dyDescent="0.2">
      <c r="H4" s="874"/>
    </row>
    <row r="5" spans="1:8" ht="11.25" customHeight="1" x14ac:dyDescent="0.2">
      <c r="A5" s="875" t="s">
        <v>517</v>
      </c>
      <c r="B5" s="995"/>
      <c r="C5" s="161"/>
      <c r="D5" s="161"/>
      <c r="E5" s="161"/>
      <c r="F5" s="161"/>
      <c r="G5" s="161"/>
      <c r="H5" s="977" t="s">
        <v>411</v>
      </c>
    </row>
    <row r="6" spans="1:8" x14ac:dyDescent="0.2">
      <c r="A6" s="944"/>
    </row>
    <row r="7" spans="1:8" ht="15" customHeight="1" x14ac:dyDescent="0.2">
      <c r="A7" s="880" t="s">
        <v>102</v>
      </c>
      <c r="B7" s="881" t="s">
        <v>101</v>
      </c>
      <c r="C7" s="882" t="s">
        <v>100</v>
      </c>
      <c r="D7" s="919" t="s">
        <v>231</v>
      </c>
      <c r="E7" s="919" t="s">
        <v>230</v>
      </c>
      <c r="F7" s="919" t="s">
        <v>229</v>
      </c>
      <c r="G7" s="920" t="s">
        <v>228</v>
      </c>
      <c r="H7" s="881" t="s">
        <v>227</v>
      </c>
    </row>
    <row r="8" spans="1:8" x14ac:dyDescent="0.2">
      <c r="A8" s="885" t="s">
        <v>11027</v>
      </c>
      <c r="B8" s="885" t="s">
        <v>2105</v>
      </c>
      <c r="C8" s="229">
        <v>339.03</v>
      </c>
      <c r="D8" s="229">
        <v>339.03</v>
      </c>
      <c r="E8" s="229"/>
      <c r="F8" s="229"/>
      <c r="G8" s="229"/>
      <c r="H8" s="978" t="s">
        <v>11028</v>
      </c>
    </row>
    <row r="9" spans="1:8" x14ac:dyDescent="0.2">
      <c r="A9" s="885" t="s">
        <v>11029</v>
      </c>
      <c r="B9" s="885" t="s">
        <v>3608</v>
      </c>
      <c r="C9" s="229">
        <v>284</v>
      </c>
      <c r="D9" s="229">
        <v>284</v>
      </c>
      <c r="E9" s="229"/>
      <c r="F9" s="229"/>
      <c r="G9" s="229"/>
      <c r="H9" s="978" t="s">
        <v>11028</v>
      </c>
    </row>
    <row r="10" spans="1:8" x14ac:dyDescent="0.2">
      <c r="A10" s="885" t="s">
        <v>11030</v>
      </c>
      <c r="B10" s="885" t="s">
        <v>11031</v>
      </c>
      <c r="C10" s="229">
        <v>191400</v>
      </c>
      <c r="D10" s="229"/>
      <c r="E10" s="229"/>
      <c r="F10" s="229"/>
      <c r="G10" s="229">
        <v>191400</v>
      </c>
      <c r="H10" s="978" t="s">
        <v>11028</v>
      </c>
    </row>
    <row r="11" spans="1:8" x14ac:dyDescent="0.2">
      <c r="A11" s="885" t="s">
        <v>11032</v>
      </c>
      <c r="B11" s="885" t="s">
        <v>2808</v>
      </c>
      <c r="C11" s="229">
        <v>18124</v>
      </c>
      <c r="D11" s="229">
        <v>18124</v>
      </c>
      <c r="E11" s="229"/>
      <c r="F11" s="229"/>
      <c r="G11" s="229"/>
      <c r="H11" s="978" t="s">
        <v>11028</v>
      </c>
    </row>
    <row r="12" spans="1:8" x14ac:dyDescent="0.2">
      <c r="A12" s="885" t="s">
        <v>11033</v>
      </c>
      <c r="B12" s="885" t="s">
        <v>11034</v>
      </c>
      <c r="C12" s="229">
        <v>60147.74</v>
      </c>
      <c r="D12" s="229">
        <v>60147.74</v>
      </c>
      <c r="E12" s="229"/>
      <c r="F12" s="229"/>
      <c r="G12" s="229"/>
      <c r="H12" s="978" t="s">
        <v>11028</v>
      </c>
    </row>
    <row r="13" spans="1:8" x14ac:dyDescent="0.2">
      <c r="A13" s="885" t="s">
        <v>11035</v>
      </c>
      <c r="B13" s="885" t="s">
        <v>11036</v>
      </c>
      <c r="C13" s="229">
        <v>6159.6</v>
      </c>
      <c r="D13" s="229">
        <v>6159.6</v>
      </c>
      <c r="E13" s="229"/>
      <c r="F13" s="229"/>
      <c r="G13" s="229"/>
      <c r="H13" s="978" t="s">
        <v>11028</v>
      </c>
    </row>
    <row r="14" spans="1:8" x14ac:dyDescent="0.2">
      <c r="A14" s="885" t="s">
        <v>11037</v>
      </c>
      <c r="B14" s="885" t="s">
        <v>11038</v>
      </c>
      <c r="C14" s="229">
        <v>14500</v>
      </c>
      <c r="D14" s="229">
        <v>14500</v>
      </c>
      <c r="E14" s="229"/>
      <c r="F14" s="229"/>
      <c r="G14" s="229"/>
      <c r="H14" s="978" t="s">
        <v>11028</v>
      </c>
    </row>
    <row r="15" spans="1:8" x14ac:dyDescent="0.2">
      <c r="A15" s="885" t="s">
        <v>11039</v>
      </c>
      <c r="B15" s="885" t="s">
        <v>11040</v>
      </c>
      <c r="C15" s="229">
        <v>4000.04</v>
      </c>
      <c r="D15" s="229">
        <v>4000.04</v>
      </c>
      <c r="E15" s="229"/>
      <c r="F15" s="229"/>
      <c r="G15" s="229"/>
      <c r="H15" s="978" t="s">
        <v>11028</v>
      </c>
    </row>
    <row r="16" spans="1:8" x14ac:dyDescent="0.2">
      <c r="A16" s="885" t="s">
        <v>11041</v>
      </c>
      <c r="B16" s="885" t="s">
        <v>11042</v>
      </c>
      <c r="C16" s="229">
        <v>219069.16</v>
      </c>
      <c r="D16" s="229">
        <v>219069.16</v>
      </c>
      <c r="E16" s="229"/>
      <c r="F16" s="229"/>
      <c r="G16" s="229"/>
      <c r="H16" s="978" t="s">
        <v>11028</v>
      </c>
    </row>
    <row r="17" spans="1:8" x14ac:dyDescent="0.2">
      <c r="A17" s="885" t="s">
        <v>11043</v>
      </c>
      <c r="B17" s="885" t="s">
        <v>11044</v>
      </c>
      <c r="C17" s="229">
        <v>25141.08</v>
      </c>
      <c r="D17" s="229"/>
      <c r="E17" s="229"/>
      <c r="F17" s="229"/>
      <c r="G17" s="229">
        <v>25141.08</v>
      </c>
      <c r="H17" s="978" t="s">
        <v>11028</v>
      </c>
    </row>
    <row r="18" spans="1:8" ht="51" x14ac:dyDescent="0.2">
      <c r="A18" s="885" t="s">
        <v>11045</v>
      </c>
      <c r="B18" s="885" t="s">
        <v>11046</v>
      </c>
      <c r="C18" s="229">
        <v>17608527.949999999</v>
      </c>
      <c r="D18" s="229"/>
      <c r="E18" s="229"/>
      <c r="F18" s="229"/>
      <c r="G18" s="229">
        <v>17608527.949999999</v>
      </c>
      <c r="H18" s="978" t="s">
        <v>11047</v>
      </c>
    </row>
    <row r="19" spans="1:8" x14ac:dyDescent="0.2">
      <c r="A19" s="885" t="s">
        <v>11048</v>
      </c>
      <c r="B19" s="885" t="s">
        <v>11049</v>
      </c>
      <c r="C19" s="229">
        <v>40310</v>
      </c>
      <c r="D19" s="229">
        <v>40310</v>
      </c>
      <c r="E19" s="229"/>
      <c r="F19" s="229"/>
      <c r="G19" s="229"/>
      <c r="H19" s="978" t="s">
        <v>11028</v>
      </c>
    </row>
    <row r="20" spans="1:8" x14ac:dyDescent="0.2">
      <c r="A20" s="885" t="s">
        <v>11050</v>
      </c>
      <c r="B20" s="885" t="s">
        <v>11051</v>
      </c>
      <c r="C20" s="229">
        <v>139200</v>
      </c>
      <c r="D20" s="229">
        <v>139200</v>
      </c>
      <c r="E20" s="229"/>
      <c r="F20" s="229"/>
      <c r="G20" s="229"/>
      <c r="H20" s="978" t="s">
        <v>11028</v>
      </c>
    </row>
    <row r="21" spans="1:8" x14ac:dyDescent="0.2">
      <c r="A21" s="885" t="s">
        <v>11052</v>
      </c>
      <c r="B21" s="885" t="s">
        <v>10295</v>
      </c>
      <c r="C21" s="229">
        <v>21949790</v>
      </c>
      <c r="D21" s="229"/>
      <c r="E21" s="229">
        <v>21949790</v>
      </c>
      <c r="F21" s="229"/>
      <c r="G21" s="229"/>
      <c r="H21" s="978" t="s">
        <v>11028</v>
      </c>
    </row>
    <row r="22" spans="1:8" x14ac:dyDescent="0.2">
      <c r="A22" s="885" t="s">
        <v>11053</v>
      </c>
      <c r="B22" s="885" t="s">
        <v>11054</v>
      </c>
      <c r="C22" s="229">
        <v>99180</v>
      </c>
      <c r="D22" s="229">
        <v>99180</v>
      </c>
      <c r="E22" s="229"/>
      <c r="F22" s="229"/>
      <c r="G22" s="229"/>
      <c r="H22" s="978" t="s">
        <v>11028</v>
      </c>
    </row>
    <row r="23" spans="1:8" x14ac:dyDescent="0.2">
      <c r="A23" s="885" t="s">
        <v>11055</v>
      </c>
      <c r="B23" s="885" t="s">
        <v>11056</v>
      </c>
      <c r="C23" s="229">
        <v>141520</v>
      </c>
      <c r="D23" s="229">
        <v>141520</v>
      </c>
      <c r="E23" s="229"/>
      <c r="F23" s="229"/>
      <c r="G23" s="229"/>
      <c r="H23" s="978" t="s">
        <v>11028</v>
      </c>
    </row>
    <row r="24" spans="1:8" x14ac:dyDescent="0.2">
      <c r="A24" s="885" t="s">
        <v>11057</v>
      </c>
      <c r="B24" s="885" t="s">
        <v>11058</v>
      </c>
      <c r="C24" s="229">
        <v>128284.34</v>
      </c>
      <c r="D24" s="229">
        <v>128284.34</v>
      </c>
      <c r="E24" s="229"/>
      <c r="F24" s="229"/>
      <c r="G24" s="229"/>
      <c r="H24" s="978" t="s">
        <v>11028</v>
      </c>
    </row>
    <row r="25" spans="1:8" x14ac:dyDescent="0.2">
      <c r="A25" s="885" t="s">
        <v>11059</v>
      </c>
      <c r="B25" s="885" t="s">
        <v>11060</v>
      </c>
      <c r="C25" s="229">
        <v>75353.600000000006</v>
      </c>
      <c r="D25" s="229">
        <v>75353.600000000006</v>
      </c>
      <c r="E25" s="229"/>
      <c r="F25" s="229"/>
      <c r="G25" s="229"/>
      <c r="H25" s="978" t="s">
        <v>11028</v>
      </c>
    </row>
    <row r="26" spans="1:8" x14ac:dyDescent="0.2">
      <c r="A26" s="885" t="s">
        <v>11061</v>
      </c>
      <c r="B26" s="885" t="s">
        <v>11062</v>
      </c>
      <c r="C26" s="229">
        <v>681574.11</v>
      </c>
      <c r="D26" s="229">
        <v>681574.11</v>
      </c>
      <c r="E26" s="229"/>
      <c r="F26" s="229"/>
      <c r="G26" s="229"/>
      <c r="H26" s="978" t="s">
        <v>11028</v>
      </c>
    </row>
    <row r="27" spans="1:8" x14ac:dyDescent="0.2">
      <c r="A27" s="885" t="s">
        <v>11063</v>
      </c>
      <c r="B27" s="885" t="s">
        <v>11064</v>
      </c>
      <c r="C27" s="229">
        <v>29695.32</v>
      </c>
      <c r="D27" s="229">
        <v>29695.32</v>
      </c>
      <c r="E27" s="229"/>
      <c r="F27" s="229"/>
      <c r="G27" s="229"/>
      <c r="H27" s="978" t="s">
        <v>11028</v>
      </c>
    </row>
    <row r="28" spans="1:8" x14ac:dyDescent="0.2">
      <c r="A28" s="885" t="s">
        <v>11065</v>
      </c>
      <c r="B28" s="885" t="s">
        <v>11066</v>
      </c>
      <c r="C28" s="229">
        <v>14738.58</v>
      </c>
      <c r="D28" s="229">
        <v>14738.58</v>
      </c>
      <c r="E28" s="229"/>
      <c r="F28" s="229"/>
      <c r="G28" s="229"/>
      <c r="H28" s="978" t="s">
        <v>11028</v>
      </c>
    </row>
    <row r="29" spans="1:8" x14ac:dyDescent="0.2">
      <c r="A29" s="885" t="s">
        <v>11067</v>
      </c>
      <c r="B29" s="885" t="s">
        <v>11068</v>
      </c>
      <c r="C29" s="229">
        <v>2969.61</v>
      </c>
      <c r="D29" s="229">
        <v>2969.61</v>
      </c>
      <c r="E29" s="229"/>
      <c r="F29" s="229"/>
      <c r="G29" s="229"/>
      <c r="H29" s="978" t="s">
        <v>11028</v>
      </c>
    </row>
    <row r="30" spans="1:8" x14ac:dyDescent="0.2">
      <c r="A30" s="885" t="s">
        <v>11069</v>
      </c>
      <c r="B30" s="885" t="s">
        <v>11070</v>
      </c>
      <c r="C30" s="229">
        <v>6534.53</v>
      </c>
      <c r="D30" s="229">
        <v>6534.53</v>
      </c>
      <c r="E30" s="229"/>
      <c r="F30" s="229"/>
      <c r="G30" s="229"/>
      <c r="H30" s="978" t="s">
        <v>11028</v>
      </c>
    </row>
    <row r="31" spans="1:8" x14ac:dyDescent="0.2">
      <c r="A31" s="885" t="s">
        <v>11071</v>
      </c>
      <c r="B31" s="885" t="s">
        <v>11072</v>
      </c>
      <c r="C31" s="229">
        <v>53350.32</v>
      </c>
      <c r="D31" s="229">
        <v>53350.32</v>
      </c>
      <c r="E31" s="229"/>
      <c r="F31" s="229"/>
      <c r="G31" s="229"/>
      <c r="H31" s="978" t="s">
        <v>11028</v>
      </c>
    </row>
    <row r="32" spans="1:8" x14ac:dyDescent="0.2">
      <c r="A32" s="885" t="s">
        <v>11073</v>
      </c>
      <c r="B32" s="885" t="s">
        <v>11074</v>
      </c>
      <c r="C32" s="229">
        <v>188462.43</v>
      </c>
      <c r="D32" s="229">
        <v>188462.43</v>
      </c>
      <c r="E32" s="229"/>
      <c r="F32" s="229"/>
      <c r="G32" s="229"/>
      <c r="H32" s="978" t="s">
        <v>11028</v>
      </c>
    </row>
    <row r="33" spans="1:8" x14ac:dyDescent="0.2">
      <c r="A33" s="885" t="s">
        <v>11075</v>
      </c>
      <c r="B33" s="885" t="s">
        <v>11076</v>
      </c>
      <c r="C33" s="229">
        <v>216638.94</v>
      </c>
      <c r="D33" s="229">
        <v>216638.94</v>
      </c>
      <c r="E33" s="229"/>
      <c r="F33" s="229"/>
      <c r="G33" s="229"/>
      <c r="H33" s="978" t="s">
        <v>11028</v>
      </c>
    </row>
    <row r="34" spans="1:8" x14ac:dyDescent="0.2">
      <c r="A34" s="885" t="s">
        <v>11077</v>
      </c>
      <c r="B34" s="885" t="s">
        <v>476</v>
      </c>
      <c r="C34" s="229">
        <v>321766.15999999997</v>
      </c>
      <c r="D34" s="229">
        <v>321766.15999999997</v>
      </c>
      <c r="E34" s="229"/>
      <c r="F34" s="229"/>
      <c r="G34" s="229"/>
      <c r="H34" s="978" t="s">
        <v>11028</v>
      </c>
    </row>
    <row r="35" spans="1:8" x14ac:dyDescent="0.2">
      <c r="A35" s="885" t="s">
        <v>11078</v>
      </c>
      <c r="B35" s="885" t="s">
        <v>8132</v>
      </c>
      <c r="C35" s="229">
        <v>87514.49</v>
      </c>
      <c r="D35" s="229">
        <v>87514.49</v>
      </c>
      <c r="E35" s="229"/>
      <c r="F35" s="229"/>
      <c r="G35" s="229"/>
      <c r="H35" s="978" t="s">
        <v>11028</v>
      </c>
    </row>
    <row r="36" spans="1:8" x14ac:dyDescent="0.2">
      <c r="A36" s="885" t="s">
        <v>11079</v>
      </c>
      <c r="B36" s="885" t="s">
        <v>11080</v>
      </c>
      <c r="C36" s="229">
        <v>44256.04</v>
      </c>
      <c r="D36" s="229"/>
      <c r="E36" s="229">
        <v>44256.04</v>
      </c>
      <c r="F36" s="229"/>
      <c r="G36" s="229"/>
      <c r="H36" s="978" t="s">
        <v>11028</v>
      </c>
    </row>
    <row r="37" spans="1:8" x14ac:dyDescent="0.2">
      <c r="A37" s="885" t="s">
        <v>11081</v>
      </c>
      <c r="B37" s="885" t="s">
        <v>11082</v>
      </c>
      <c r="C37" s="229">
        <v>221280.2</v>
      </c>
      <c r="D37" s="229"/>
      <c r="E37" s="229">
        <v>221280.2</v>
      </c>
      <c r="F37" s="229"/>
      <c r="G37" s="229"/>
      <c r="H37" s="978" t="s">
        <v>11028</v>
      </c>
    </row>
    <row r="38" spans="1:8" x14ac:dyDescent="0.2">
      <c r="A38" s="885" t="s">
        <v>11083</v>
      </c>
      <c r="B38" s="885" t="s">
        <v>11084</v>
      </c>
      <c r="C38" s="229">
        <v>113507.44</v>
      </c>
      <c r="D38" s="229"/>
      <c r="E38" s="229"/>
      <c r="F38" s="229"/>
      <c r="G38" s="229">
        <v>113507.44</v>
      </c>
      <c r="H38" s="978" t="s">
        <v>11028</v>
      </c>
    </row>
    <row r="39" spans="1:8" x14ac:dyDescent="0.2">
      <c r="A39" s="885" t="s">
        <v>11085</v>
      </c>
      <c r="B39" s="885" t="s">
        <v>11086</v>
      </c>
      <c r="C39" s="229">
        <v>66416.070000000007</v>
      </c>
      <c r="D39" s="229">
        <v>66416.070000000007</v>
      </c>
      <c r="E39" s="229"/>
      <c r="F39" s="229"/>
      <c r="G39" s="229"/>
      <c r="H39" s="978" t="s">
        <v>11028</v>
      </c>
    </row>
    <row r="40" spans="1:8" x14ac:dyDescent="0.2">
      <c r="A40" s="885" t="s">
        <v>11087</v>
      </c>
      <c r="B40" s="885" t="s">
        <v>11088</v>
      </c>
      <c r="C40" s="229">
        <v>12245.68</v>
      </c>
      <c r="D40" s="229">
        <v>12245.68</v>
      </c>
      <c r="E40" s="229"/>
      <c r="F40" s="229"/>
      <c r="G40" s="229"/>
      <c r="H40" s="978" t="s">
        <v>11028</v>
      </c>
    </row>
    <row r="41" spans="1:8" x14ac:dyDescent="0.2">
      <c r="A41" s="885" t="s">
        <v>11089</v>
      </c>
      <c r="B41" s="885" t="s">
        <v>11090</v>
      </c>
      <c r="C41" s="229">
        <v>712.64</v>
      </c>
      <c r="D41" s="229"/>
      <c r="E41" s="229">
        <v>712.64</v>
      </c>
      <c r="F41" s="229"/>
      <c r="G41" s="229"/>
      <c r="H41" s="978" t="s">
        <v>11028</v>
      </c>
    </row>
    <row r="42" spans="1:8" x14ac:dyDescent="0.2">
      <c r="A42" s="885" t="s">
        <v>11091</v>
      </c>
      <c r="B42" s="885" t="s">
        <v>10859</v>
      </c>
      <c r="C42" s="229">
        <v>1150</v>
      </c>
      <c r="D42" s="229"/>
      <c r="E42" s="229">
        <v>1150</v>
      </c>
      <c r="F42" s="229"/>
      <c r="G42" s="229"/>
      <c r="H42" s="978" t="s">
        <v>11028</v>
      </c>
    </row>
    <row r="43" spans="1:8" x14ac:dyDescent="0.2">
      <c r="A43" s="885" t="s">
        <v>11092</v>
      </c>
      <c r="B43" s="885" t="s">
        <v>11093</v>
      </c>
      <c r="C43" s="229">
        <v>190800</v>
      </c>
      <c r="D43" s="229"/>
      <c r="E43" s="229">
        <v>190800</v>
      </c>
      <c r="F43" s="229"/>
      <c r="G43" s="229"/>
      <c r="H43" s="978" t="s">
        <v>11028</v>
      </c>
    </row>
    <row r="44" spans="1:8" x14ac:dyDescent="0.2">
      <c r="A44" s="885" t="s">
        <v>11094</v>
      </c>
      <c r="B44" s="885" t="s">
        <v>11095</v>
      </c>
      <c r="C44" s="229">
        <v>10975155</v>
      </c>
      <c r="D44" s="229"/>
      <c r="E44" s="229">
        <v>10975155</v>
      </c>
      <c r="F44" s="229"/>
      <c r="G44" s="229"/>
      <c r="H44" s="978" t="s">
        <v>11028</v>
      </c>
    </row>
    <row r="45" spans="1:8" x14ac:dyDescent="0.2">
      <c r="A45" s="885" t="s">
        <v>11096</v>
      </c>
      <c r="B45" s="885" t="s">
        <v>11097</v>
      </c>
      <c r="C45" s="229">
        <v>1080000</v>
      </c>
      <c r="D45" s="229"/>
      <c r="E45" s="229">
        <v>1080000</v>
      </c>
      <c r="F45" s="229"/>
      <c r="G45" s="229"/>
      <c r="H45" s="978" t="s">
        <v>11028</v>
      </c>
    </row>
    <row r="46" spans="1:8" x14ac:dyDescent="0.2">
      <c r="A46" s="979"/>
      <c r="B46" s="979" t="s">
        <v>413</v>
      </c>
      <c r="C46" s="980">
        <f>SUM(C8:C45)</f>
        <v>55030098.099999994</v>
      </c>
      <c r="D46" s="980">
        <f>SUM(D8:D45)</f>
        <v>2628377.7500000009</v>
      </c>
      <c r="E46" s="980">
        <f>SUM(E8:E45)</f>
        <v>34463143.879999995</v>
      </c>
      <c r="F46" s="980">
        <f>SUM(F8:F45)</f>
        <v>0</v>
      </c>
      <c r="G46" s="980">
        <f>SUM(G8:G45)</f>
        <v>17938576.469999999</v>
      </c>
      <c r="H46" s="980"/>
    </row>
    <row r="49" spans="1:8" x14ac:dyDescent="0.2">
      <c r="A49" s="875" t="s">
        <v>412</v>
      </c>
      <c r="B49" s="995"/>
      <c r="C49" s="161"/>
      <c r="D49" s="161"/>
      <c r="E49" s="161"/>
      <c r="F49" s="161"/>
      <c r="G49" s="161"/>
      <c r="H49" s="977" t="s">
        <v>411</v>
      </c>
    </row>
    <row r="50" spans="1:8" x14ac:dyDescent="0.2">
      <c r="A50" s="944"/>
    </row>
    <row r="51" spans="1:8" ht="15" customHeight="1" x14ac:dyDescent="0.2">
      <c r="A51" s="880" t="s">
        <v>102</v>
      </c>
      <c r="B51" s="881" t="s">
        <v>101</v>
      </c>
      <c r="C51" s="882" t="s">
        <v>100</v>
      </c>
      <c r="D51" s="919" t="s">
        <v>231</v>
      </c>
      <c r="E51" s="919" t="s">
        <v>230</v>
      </c>
      <c r="F51" s="919" t="s">
        <v>229</v>
      </c>
      <c r="G51" s="920" t="s">
        <v>228</v>
      </c>
      <c r="H51" s="881" t="s">
        <v>227</v>
      </c>
    </row>
    <row r="52" spans="1:8" x14ac:dyDescent="0.2">
      <c r="A52" s="885"/>
      <c r="B52" s="1225" t="s">
        <v>13593</v>
      </c>
      <c r="C52" s="229"/>
      <c r="D52" s="229"/>
      <c r="E52" s="229"/>
      <c r="F52" s="229"/>
      <c r="G52" s="229"/>
      <c r="H52" s="978"/>
    </row>
    <row r="53" spans="1:8" x14ac:dyDescent="0.2">
      <c r="A53" s="979"/>
      <c r="B53" s="979" t="s">
        <v>410</v>
      </c>
      <c r="C53" s="980">
        <f>SUM(C52:C52)</f>
        <v>0</v>
      </c>
      <c r="D53" s="980">
        <f>SUM(D52:D52)</f>
        <v>0</v>
      </c>
      <c r="E53" s="980">
        <f>SUM(E52:E52)</f>
        <v>0</v>
      </c>
      <c r="F53" s="980">
        <f>SUM(F52:F52)</f>
        <v>0</v>
      </c>
      <c r="G53" s="980">
        <f>SUM(G52:G52)</f>
        <v>0</v>
      </c>
      <c r="H53" s="980"/>
    </row>
  </sheetData>
  <dataValidations count="8">
    <dataValidation allowBlank="1" showInputMessage="1" showErrorMessage="1" prompt="Corresponde al nombre o descripción de la cuenta de acuerdo al Plan de Cuentas emitido por el CONAC." sqref="B51 B7"/>
    <dataValidation allowBlank="1" showInputMessage="1" showErrorMessage="1" prompt="Importe de la cuentas por cobrar con fecha de vencimiento de 1 a 90 días." sqref="D51 D7"/>
    <dataValidation allowBlank="1" showInputMessage="1" showErrorMessage="1" prompt="Importe de la cuentas por cobrar con fecha de vencimiento de 91 a 180 días." sqref="E51 E7"/>
    <dataValidation allowBlank="1" showInputMessage="1" showErrorMessage="1" prompt="Importe de la cuentas por cobrar con fecha de vencimiento de 181 a 365 días." sqref="F51 F7"/>
    <dataValidation allowBlank="1" showInputMessage="1" showErrorMessage="1" prompt="Importe de la cuentas por cobrar con vencimiento mayor a 365 días." sqref="G51 G7"/>
    <dataValidation allowBlank="1" showInputMessage="1" showErrorMessage="1" prompt="Informar sobre la factibilidad de pago." sqref="H51 H7"/>
    <dataValidation allowBlank="1" showInputMessage="1" showErrorMessage="1" prompt="Corresponde al número de la cuenta de acuerdo al Plan de Cuentas emitido por el CONAC (DOF 23/12/2015)." sqref="A51 A7"/>
    <dataValidation allowBlank="1" showInputMessage="1" showErrorMessage="1" prompt="Saldo final de la Información Financiera Trimestral que se presenta (trimestral: 1er, 2do, 3ro. o 4to.)." sqref="C51 C7"/>
  </dataValidations>
  <printOptions horizontalCentered="1"/>
  <pageMargins left="0.31496062992125984" right="0.31496062992125984" top="0.74803149606299213" bottom="0.74803149606299213" header="0.31496062992125984" footer="0.31496062992125984"/>
  <pageSetup scale="57" orientation="portrait" horizontalDpi="300" verticalDpi="300" r:id="rId1"/>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1"/>
  <dimension ref="A1:E116"/>
  <sheetViews>
    <sheetView topLeftCell="A105" zoomScaleNormal="100" zoomScaleSheetLayoutView="100" workbookViewId="0">
      <selection activeCell="B115" sqref="B115"/>
    </sheetView>
  </sheetViews>
  <sheetFormatPr baseColWidth="10" defaultColWidth="13.6640625" defaultRowHeight="10.199999999999999" x14ac:dyDescent="0.2"/>
  <cols>
    <col min="1" max="1" width="72.109375" style="873" bestFit="1" customWidth="1"/>
    <col min="2" max="2" width="36.6640625" style="873" bestFit="1" customWidth="1"/>
    <col min="3" max="3" width="10.88671875" style="874" bestFit="1" customWidth="1"/>
    <col min="4" max="4" width="11.33203125" style="873" bestFit="1" customWidth="1"/>
    <col min="5" max="5" width="20.6640625" style="873" bestFit="1" customWidth="1"/>
    <col min="6" max="16384" width="13.6640625" style="873"/>
  </cols>
  <sheetData>
    <row r="1" spans="1:5" x14ac:dyDescent="0.2">
      <c r="A1" s="868" t="s">
        <v>115</v>
      </c>
      <c r="B1" s="868"/>
      <c r="D1" s="874"/>
    </row>
    <row r="2" spans="1:5" x14ac:dyDescent="0.2">
      <c r="A2" s="868" t="s">
        <v>114</v>
      </c>
      <c r="B2" s="868"/>
      <c r="D2" s="874"/>
      <c r="E2" s="872" t="s">
        <v>524</v>
      </c>
    </row>
    <row r="5" spans="1:5" ht="11.25" customHeight="1" x14ac:dyDescent="0.2">
      <c r="A5" s="981" t="s">
        <v>523</v>
      </c>
      <c r="B5" s="981"/>
      <c r="E5" s="977" t="s">
        <v>520</v>
      </c>
    </row>
    <row r="6" spans="1:5" x14ac:dyDescent="0.2">
      <c r="D6" s="161"/>
    </row>
    <row r="7" spans="1:5" ht="15" customHeight="1" x14ac:dyDescent="0.2">
      <c r="A7" s="880" t="s">
        <v>102</v>
      </c>
      <c r="B7" s="881" t="s">
        <v>101</v>
      </c>
      <c r="C7" s="882" t="s">
        <v>100</v>
      </c>
      <c r="D7" s="882" t="s">
        <v>519</v>
      </c>
      <c r="E7" s="882" t="s">
        <v>227</v>
      </c>
    </row>
    <row r="8" spans="1:5" ht="40.950000000000003" customHeight="1" x14ac:dyDescent="0.2">
      <c r="A8" s="885" t="s">
        <v>11098</v>
      </c>
      <c r="B8" s="885" t="s">
        <v>11099</v>
      </c>
      <c r="C8" s="978">
        <v>879086.2</v>
      </c>
      <c r="D8" s="978" t="s">
        <v>11100</v>
      </c>
      <c r="E8" s="923" t="s">
        <v>11101</v>
      </c>
    </row>
    <row r="9" spans="1:5" ht="40.950000000000003" customHeight="1" x14ac:dyDescent="0.2">
      <c r="A9" s="885" t="s">
        <v>11102</v>
      </c>
      <c r="B9" s="885" t="s">
        <v>11103</v>
      </c>
      <c r="C9" s="978">
        <v>1609262.92</v>
      </c>
      <c r="D9" s="978" t="s">
        <v>11100</v>
      </c>
      <c r="E9" s="923" t="s">
        <v>11101</v>
      </c>
    </row>
    <row r="10" spans="1:5" ht="40.950000000000003" customHeight="1" x14ac:dyDescent="0.2">
      <c r="A10" s="885" t="s">
        <v>11104</v>
      </c>
      <c r="B10" s="885" t="s">
        <v>11105</v>
      </c>
      <c r="C10" s="978">
        <v>241316</v>
      </c>
      <c r="D10" s="978" t="s">
        <v>11100</v>
      </c>
      <c r="E10" s="923" t="s">
        <v>11101</v>
      </c>
    </row>
    <row r="11" spans="1:5" ht="40.950000000000003" customHeight="1" x14ac:dyDescent="0.2">
      <c r="A11" s="885" t="s">
        <v>11106</v>
      </c>
      <c r="B11" s="885" t="s">
        <v>10280</v>
      </c>
      <c r="C11" s="978">
        <v>701095</v>
      </c>
      <c r="D11" s="978" t="s">
        <v>11100</v>
      </c>
      <c r="E11" s="923" t="s">
        <v>11101</v>
      </c>
    </row>
    <row r="12" spans="1:5" ht="40.950000000000003" customHeight="1" x14ac:dyDescent="0.2">
      <c r="A12" s="885" t="s">
        <v>11107</v>
      </c>
      <c r="B12" s="885" t="s">
        <v>10335</v>
      </c>
      <c r="C12" s="978">
        <v>10100</v>
      </c>
      <c r="D12" s="978" t="s">
        <v>11100</v>
      </c>
      <c r="E12" s="923" t="s">
        <v>11101</v>
      </c>
    </row>
    <row r="13" spans="1:5" ht="40.950000000000003" customHeight="1" x14ac:dyDescent="0.2">
      <c r="A13" s="885" t="s">
        <v>11108</v>
      </c>
      <c r="B13" s="885" t="s">
        <v>11109</v>
      </c>
      <c r="C13" s="978">
        <v>148500</v>
      </c>
      <c r="D13" s="978" t="s">
        <v>11100</v>
      </c>
      <c r="E13" s="923" t="s">
        <v>11101</v>
      </c>
    </row>
    <row r="14" spans="1:5" ht="40.950000000000003" customHeight="1" x14ac:dyDescent="0.2">
      <c r="A14" s="885" t="s">
        <v>11110</v>
      </c>
      <c r="B14" s="885" t="s">
        <v>10282</v>
      </c>
      <c r="C14" s="978">
        <v>175695.9</v>
      </c>
      <c r="D14" s="978" t="s">
        <v>11100</v>
      </c>
      <c r="E14" s="923" t="s">
        <v>11101</v>
      </c>
    </row>
    <row r="15" spans="1:5" ht="40.950000000000003" customHeight="1" x14ac:dyDescent="0.2">
      <c r="A15" s="885" t="s">
        <v>11111</v>
      </c>
      <c r="B15" s="885" t="s">
        <v>11112</v>
      </c>
      <c r="C15" s="978">
        <v>863043</v>
      </c>
      <c r="D15" s="978" t="s">
        <v>11100</v>
      </c>
      <c r="E15" s="923" t="s">
        <v>11101</v>
      </c>
    </row>
    <row r="16" spans="1:5" ht="40.950000000000003" customHeight="1" x14ac:dyDescent="0.2">
      <c r="A16" s="885" t="s">
        <v>11113</v>
      </c>
      <c r="B16" s="885" t="s">
        <v>11114</v>
      </c>
      <c r="C16" s="978">
        <v>7966</v>
      </c>
      <c r="D16" s="978" t="s">
        <v>11100</v>
      </c>
      <c r="E16" s="923" t="s">
        <v>11101</v>
      </c>
    </row>
    <row r="17" spans="1:5" ht="40.950000000000003" customHeight="1" x14ac:dyDescent="0.2">
      <c r="A17" s="885" t="s">
        <v>11115</v>
      </c>
      <c r="B17" s="885" t="s">
        <v>10825</v>
      </c>
      <c r="C17" s="978">
        <v>157079</v>
      </c>
      <c r="D17" s="978" t="s">
        <v>11100</v>
      </c>
      <c r="E17" s="923" t="s">
        <v>11101</v>
      </c>
    </row>
    <row r="18" spans="1:5" ht="40.950000000000003" customHeight="1" x14ac:dyDescent="0.2">
      <c r="A18" s="885" t="s">
        <v>11116</v>
      </c>
      <c r="B18" s="885" t="s">
        <v>10823</v>
      </c>
      <c r="C18" s="978">
        <v>488010.03</v>
      </c>
      <c r="D18" s="978" t="s">
        <v>11100</v>
      </c>
      <c r="E18" s="923" t="s">
        <v>11101</v>
      </c>
    </row>
    <row r="19" spans="1:5" ht="40.950000000000003" customHeight="1" x14ac:dyDescent="0.2">
      <c r="A19" s="885" t="s">
        <v>11117</v>
      </c>
      <c r="B19" s="885" t="s">
        <v>11118</v>
      </c>
      <c r="C19" s="978">
        <v>296860</v>
      </c>
      <c r="D19" s="978" t="s">
        <v>11100</v>
      </c>
      <c r="E19" s="923" t="s">
        <v>11101</v>
      </c>
    </row>
    <row r="20" spans="1:5" ht="40.950000000000003" customHeight="1" x14ac:dyDescent="0.2">
      <c r="A20" s="885" t="s">
        <v>11119</v>
      </c>
      <c r="B20" s="885" t="s">
        <v>11120</v>
      </c>
      <c r="C20" s="978">
        <v>189652.5</v>
      </c>
      <c r="D20" s="978" t="s">
        <v>11100</v>
      </c>
      <c r="E20" s="923" t="s">
        <v>11101</v>
      </c>
    </row>
    <row r="21" spans="1:5" ht="40.950000000000003" customHeight="1" x14ac:dyDescent="0.2">
      <c r="A21" s="885" t="s">
        <v>11121</v>
      </c>
      <c r="B21" s="885" t="s">
        <v>9966</v>
      </c>
      <c r="C21" s="978">
        <v>272065.3</v>
      </c>
      <c r="D21" s="978" t="s">
        <v>11100</v>
      </c>
      <c r="E21" s="923" t="s">
        <v>11101</v>
      </c>
    </row>
    <row r="22" spans="1:5" ht="40.950000000000003" customHeight="1" x14ac:dyDescent="0.2">
      <c r="A22" s="885" t="s">
        <v>11122</v>
      </c>
      <c r="B22" s="885" t="s">
        <v>10337</v>
      </c>
      <c r="C22" s="978">
        <v>420472</v>
      </c>
      <c r="D22" s="978" t="s">
        <v>11100</v>
      </c>
      <c r="E22" s="923" t="s">
        <v>11101</v>
      </c>
    </row>
    <row r="23" spans="1:5" ht="40.950000000000003" customHeight="1" x14ac:dyDescent="0.2">
      <c r="A23" s="885" t="s">
        <v>11123</v>
      </c>
      <c r="B23" s="885" t="s">
        <v>11124</v>
      </c>
      <c r="C23" s="978">
        <v>1500</v>
      </c>
      <c r="D23" s="978" t="s">
        <v>11100</v>
      </c>
      <c r="E23" s="923" t="s">
        <v>11101</v>
      </c>
    </row>
    <row r="24" spans="1:5" ht="40.950000000000003" customHeight="1" x14ac:dyDescent="0.2">
      <c r="A24" s="885" t="s">
        <v>11125</v>
      </c>
      <c r="B24" s="885" t="s">
        <v>11126</v>
      </c>
      <c r="C24" s="978">
        <v>223599.9</v>
      </c>
      <c r="D24" s="978" t="s">
        <v>11100</v>
      </c>
      <c r="E24" s="923" t="s">
        <v>11101</v>
      </c>
    </row>
    <row r="25" spans="1:5" ht="40.950000000000003" customHeight="1" x14ac:dyDescent="0.2">
      <c r="A25" s="885" t="s">
        <v>11127</v>
      </c>
      <c r="B25" s="885" t="s">
        <v>10445</v>
      </c>
      <c r="C25" s="978">
        <v>554048</v>
      </c>
      <c r="D25" s="978" t="s">
        <v>11100</v>
      </c>
      <c r="E25" s="923" t="s">
        <v>11101</v>
      </c>
    </row>
    <row r="26" spans="1:5" ht="40.950000000000003" customHeight="1" x14ac:dyDescent="0.2">
      <c r="A26" s="885" t="s">
        <v>11128</v>
      </c>
      <c r="B26" s="885" t="s">
        <v>11129</v>
      </c>
      <c r="C26" s="978">
        <v>187466.05</v>
      </c>
      <c r="D26" s="978" t="s">
        <v>11100</v>
      </c>
      <c r="E26" s="923" t="s">
        <v>11101</v>
      </c>
    </row>
    <row r="27" spans="1:5" ht="40.950000000000003" customHeight="1" x14ac:dyDescent="0.2">
      <c r="A27" s="885" t="s">
        <v>11130</v>
      </c>
      <c r="B27" s="885" t="s">
        <v>11131</v>
      </c>
      <c r="C27" s="978">
        <v>306688</v>
      </c>
      <c r="D27" s="978" t="s">
        <v>11100</v>
      </c>
      <c r="E27" s="923" t="s">
        <v>11101</v>
      </c>
    </row>
    <row r="28" spans="1:5" ht="40.950000000000003" customHeight="1" x14ac:dyDescent="0.2">
      <c r="A28" s="885" t="s">
        <v>11132</v>
      </c>
      <c r="B28" s="885" t="s">
        <v>11133</v>
      </c>
      <c r="C28" s="978">
        <v>148945</v>
      </c>
      <c r="D28" s="978" t="s">
        <v>11100</v>
      </c>
      <c r="E28" s="923" t="s">
        <v>11101</v>
      </c>
    </row>
    <row r="29" spans="1:5" ht="40.950000000000003" customHeight="1" x14ac:dyDescent="0.2">
      <c r="A29" s="885" t="s">
        <v>11134</v>
      </c>
      <c r="B29" s="885" t="s">
        <v>11135</v>
      </c>
      <c r="C29" s="978">
        <v>165540.57999999999</v>
      </c>
      <c r="D29" s="978" t="s">
        <v>11100</v>
      </c>
      <c r="E29" s="923" t="s">
        <v>11101</v>
      </c>
    </row>
    <row r="30" spans="1:5" ht="40.950000000000003" customHeight="1" x14ac:dyDescent="0.2">
      <c r="A30" s="885" t="s">
        <v>11136</v>
      </c>
      <c r="B30" s="885" t="s">
        <v>11137</v>
      </c>
      <c r="C30" s="978">
        <v>447812</v>
      </c>
      <c r="D30" s="978" t="s">
        <v>11100</v>
      </c>
      <c r="E30" s="923" t="s">
        <v>11101</v>
      </c>
    </row>
    <row r="31" spans="1:5" ht="40.950000000000003" customHeight="1" x14ac:dyDescent="0.2">
      <c r="A31" s="885" t="s">
        <v>11138</v>
      </c>
      <c r="B31" s="885" t="s">
        <v>11139</v>
      </c>
      <c r="C31" s="978">
        <v>166299</v>
      </c>
      <c r="D31" s="978" t="s">
        <v>11100</v>
      </c>
      <c r="E31" s="923" t="s">
        <v>11101</v>
      </c>
    </row>
    <row r="32" spans="1:5" ht="40.950000000000003" customHeight="1" x14ac:dyDescent="0.2">
      <c r="A32" s="885" t="s">
        <v>11140</v>
      </c>
      <c r="B32" s="885" t="s">
        <v>11141</v>
      </c>
      <c r="C32" s="978">
        <v>449250</v>
      </c>
      <c r="D32" s="978" t="s">
        <v>11100</v>
      </c>
      <c r="E32" s="923" t="s">
        <v>11101</v>
      </c>
    </row>
    <row r="33" spans="1:5" ht="40.950000000000003" customHeight="1" x14ac:dyDescent="0.2">
      <c r="A33" s="885" t="s">
        <v>11142</v>
      </c>
      <c r="B33" s="885" t="s">
        <v>11143</v>
      </c>
      <c r="C33" s="978">
        <v>26150</v>
      </c>
      <c r="D33" s="978" t="s">
        <v>11100</v>
      </c>
      <c r="E33" s="923" t="s">
        <v>11101</v>
      </c>
    </row>
    <row r="34" spans="1:5" ht="40.950000000000003" customHeight="1" x14ac:dyDescent="0.2">
      <c r="A34" s="885" t="s">
        <v>11144</v>
      </c>
      <c r="B34" s="885" t="s">
        <v>11145</v>
      </c>
      <c r="C34" s="978">
        <v>12000</v>
      </c>
      <c r="D34" s="978" t="s">
        <v>11100</v>
      </c>
      <c r="E34" s="923" t="s">
        <v>11101</v>
      </c>
    </row>
    <row r="35" spans="1:5" ht="40.950000000000003" customHeight="1" x14ac:dyDescent="0.2">
      <c r="A35" s="885" t="s">
        <v>11146</v>
      </c>
      <c r="B35" s="885" t="s">
        <v>11147</v>
      </c>
      <c r="C35" s="978">
        <v>428853</v>
      </c>
      <c r="D35" s="978" t="s">
        <v>11100</v>
      </c>
      <c r="E35" s="923" t="s">
        <v>11101</v>
      </c>
    </row>
    <row r="36" spans="1:5" ht="40.950000000000003" customHeight="1" x14ac:dyDescent="0.2">
      <c r="A36" s="885" t="s">
        <v>11148</v>
      </c>
      <c r="B36" s="885" t="s">
        <v>11149</v>
      </c>
      <c r="C36" s="978">
        <v>233878</v>
      </c>
      <c r="D36" s="978" t="s">
        <v>11100</v>
      </c>
      <c r="E36" s="923" t="s">
        <v>11101</v>
      </c>
    </row>
    <row r="37" spans="1:5" ht="40.950000000000003" customHeight="1" x14ac:dyDescent="0.2">
      <c r="A37" s="885" t="s">
        <v>11150</v>
      </c>
      <c r="B37" s="885" t="s">
        <v>11151</v>
      </c>
      <c r="C37" s="978">
        <v>358609</v>
      </c>
      <c r="D37" s="978" t="s">
        <v>11100</v>
      </c>
      <c r="E37" s="923" t="s">
        <v>11101</v>
      </c>
    </row>
    <row r="38" spans="1:5" ht="40.950000000000003" customHeight="1" x14ac:dyDescent="0.2">
      <c r="A38" s="885" t="s">
        <v>11152</v>
      </c>
      <c r="B38" s="885" t="s">
        <v>11153</v>
      </c>
      <c r="C38" s="978">
        <v>119869.85</v>
      </c>
      <c r="D38" s="978" t="s">
        <v>11100</v>
      </c>
      <c r="E38" s="923" t="s">
        <v>11101</v>
      </c>
    </row>
    <row r="39" spans="1:5" ht="40.950000000000003" customHeight="1" x14ac:dyDescent="0.2">
      <c r="A39" s="885" t="s">
        <v>11154</v>
      </c>
      <c r="B39" s="885" t="s">
        <v>11155</v>
      </c>
      <c r="C39" s="978">
        <v>215954.4</v>
      </c>
      <c r="D39" s="978" t="s">
        <v>11100</v>
      </c>
      <c r="E39" s="923" t="s">
        <v>11101</v>
      </c>
    </row>
    <row r="40" spans="1:5" ht="40.950000000000003" customHeight="1" x14ac:dyDescent="0.2">
      <c r="A40" s="885" t="s">
        <v>11156</v>
      </c>
      <c r="B40" s="885" t="s">
        <v>11157</v>
      </c>
      <c r="C40" s="978">
        <v>161727.25</v>
      </c>
      <c r="D40" s="978" t="s">
        <v>11100</v>
      </c>
      <c r="E40" s="923" t="s">
        <v>11101</v>
      </c>
    </row>
    <row r="41" spans="1:5" ht="40.950000000000003" customHeight="1" x14ac:dyDescent="0.2">
      <c r="A41" s="885" t="s">
        <v>11158</v>
      </c>
      <c r="B41" s="885" t="s">
        <v>11159</v>
      </c>
      <c r="C41" s="978">
        <v>84798</v>
      </c>
      <c r="D41" s="978" t="s">
        <v>11100</v>
      </c>
      <c r="E41" s="923" t="s">
        <v>11101</v>
      </c>
    </row>
    <row r="42" spans="1:5" ht="40.950000000000003" customHeight="1" x14ac:dyDescent="0.2">
      <c r="A42" s="885" t="s">
        <v>11160</v>
      </c>
      <c r="B42" s="885" t="s">
        <v>11161</v>
      </c>
      <c r="C42" s="978">
        <v>1000506</v>
      </c>
      <c r="D42" s="978" t="s">
        <v>11100</v>
      </c>
      <c r="E42" s="923" t="s">
        <v>11101</v>
      </c>
    </row>
    <row r="43" spans="1:5" ht="40.950000000000003" customHeight="1" x14ac:dyDescent="0.2">
      <c r="A43" s="885" t="s">
        <v>11162</v>
      </c>
      <c r="B43" s="885" t="s">
        <v>11163</v>
      </c>
      <c r="C43" s="978">
        <v>382950</v>
      </c>
      <c r="D43" s="978" t="s">
        <v>11100</v>
      </c>
      <c r="E43" s="923" t="s">
        <v>11101</v>
      </c>
    </row>
    <row r="44" spans="1:5" ht="40.950000000000003" customHeight="1" x14ac:dyDescent="0.2">
      <c r="A44" s="885" t="s">
        <v>11164</v>
      </c>
      <c r="B44" s="885" t="s">
        <v>10475</v>
      </c>
      <c r="C44" s="978">
        <v>277850.57</v>
      </c>
      <c r="D44" s="978" t="s">
        <v>11100</v>
      </c>
      <c r="E44" s="923" t="s">
        <v>11101</v>
      </c>
    </row>
    <row r="45" spans="1:5" ht="40.950000000000003" customHeight="1" x14ac:dyDescent="0.2">
      <c r="A45" s="885" t="s">
        <v>11165</v>
      </c>
      <c r="B45" s="885" t="s">
        <v>11166</v>
      </c>
      <c r="C45" s="978">
        <v>425650</v>
      </c>
      <c r="D45" s="978" t="s">
        <v>11100</v>
      </c>
      <c r="E45" s="923" t="s">
        <v>11101</v>
      </c>
    </row>
    <row r="46" spans="1:5" ht="40.950000000000003" customHeight="1" x14ac:dyDescent="0.2">
      <c r="A46" s="885" t="s">
        <v>11167</v>
      </c>
      <c r="B46" s="885" t="s">
        <v>11168</v>
      </c>
      <c r="C46" s="978">
        <v>263500</v>
      </c>
      <c r="D46" s="978" t="s">
        <v>11100</v>
      </c>
      <c r="E46" s="923" t="s">
        <v>11101</v>
      </c>
    </row>
    <row r="47" spans="1:5" ht="40.950000000000003" customHeight="1" x14ac:dyDescent="0.2">
      <c r="A47" s="885" t="s">
        <v>11169</v>
      </c>
      <c r="B47" s="885" t="s">
        <v>11170</v>
      </c>
      <c r="C47" s="978">
        <v>399098</v>
      </c>
      <c r="D47" s="978" t="s">
        <v>11100</v>
      </c>
      <c r="E47" s="923" t="s">
        <v>11101</v>
      </c>
    </row>
    <row r="48" spans="1:5" ht="40.950000000000003" customHeight="1" x14ac:dyDescent="0.2">
      <c r="A48" s="885" t="s">
        <v>11171</v>
      </c>
      <c r="B48" s="885" t="s">
        <v>11172</v>
      </c>
      <c r="C48" s="978">
        <v>604574</v>
      </c>
      <c r="D48" s="978" t="s">
        <v>11100</v>
      </c>
      <c r="E48" s="923" t="s">
        <v>11101</v>
      </c>
    </row>
    <row r="49" spans="1:5" ht="40.950000000000003" customHeight="1" x14ac:dyDescent="0.2">
      <c r="A49" s="885" t="s">
        <v>11173</v>
      </c>
      <c r="B49" s="885" t="s">
        <v>11174</v>
      </c>
      <c r="C49" s="978">
        <v>518031</v>
      </c>
      <c r="D49" s="978" t="s">
        <v>11100</v>
      </c>
      <c r="E49" s="923" t="s">
        <v>11101</v>
      </c>
    </row>
    <row r="50" spans="1:5" ht="40.950000000000003" customHeight="1" x14ac:dyDescent="0.2">
      <c r="A50" s="885" t="s">
        <v>11175</v>
      </c>
      <c r="B50" s="885" t="s">
        <v>11176</v>
      </c>
      <c r="C50" s="978">
        <v>3555</v>
      </c>
      <c r="D50" s="978" t="s">
        <v>11100</v>
      </c>
      <c r="E50" s="923" t="s">
        <v>11101</v>
      </c>
    </row>
    <row r="51" spans="1:5" ht="40.950000000000003" customHeight="1" x14ac:dyDescent="0.2">
      <c r="A51" s="885" t="s">
        <v>11177</v>
      </c>
      <c r="B51" s="885" t="s">
        <v>11178</v>
      </c>
      <c r="C51" s="978">
        <v>403730</v>
      </c>
      <c r="D51" s="978" t="s">
        <v>11100</v>
      </c>
      <c r="E51" s="923" t="s">
        <v>11101</v>
      </c>
    </row>
    <row r="52" spans="1:5" ht="40.950000000000003" customHeight="1" x14ac:dyDescent="0.2">
      <c r="A52" s="885" t="s">
        <v>11179</v>
      </c>
      <c r="B52" s="885" t="s">
        <v>11180</v>
      </c>
      <c r="C52" s="978">
        <v>899604</v>
      </c>
      <c r="D52" s="978" t="s">
        <v>11100</v>
      </c>
      <c r="E52" s="923" t="s">
        <v>11101</v>
      </c>
    </row>
    <row r="53" spans="1:5" ht="40.950000000000003" customHeight="1" x14ac:dyDescent="0.2">
      <c r="A53" s="885" t="s">
        <v>11181</v>
      </c>
      <c r="B53" s="885" t="s">
        <v>11182</v>
      </c>
      <c r="C53" s="978">
        <v>295346</v>
      </c>
      <c r="D53" s="978" t="s">
        <v>11100</v>
      </c>
      <c r="E53" s="923" t="s">
        <v>11101</v>
      </c>
    </row>
    <row r="54" spans="1:5" ht="40.950000000000003" customHeight="1" x14ac:dyDescent="0.2">
      <c r="A54" s="885" t="s">
        <v>11183</v>
      </c>
      <c r="B54" s="885" t="s">
        <v>11184</v>
      </c>
      <c r="C54" s="978">
        <v>140860</v>
      </c>
      <c r="D54" s="978" t="s">
        <v>11100</v>
      </c>
      <c r="E54" s="923" t="s">
        <v>11101</v>
      </c>
    </row>
    <row r="55" spans="1:5" ht="40.950000000000003" customHeight="1" x14ac:dyDescent="0.2">
      <c r="A55" s="885" t="s">
        <v>11185</v>
      </c>
      <c r="B55" s="885" t="s">
        <v>11186</v>
      </c>
      <c r="C55" s="978">
        <v>756651</v>
      </c>
      <c r="D55" s="978" t="s">
        <v>11100</v>
      </c>
      <c r="E55" s="923" t="s">
        <v>11101</v>
      </c>
    </row>
    <row r="56" spans="1:5" ht="40.950000000000003" customHeight="1" x14ac:dyDescent="0.2">
      <c r="A56" s="885" t="s">
        <v>11187</v>
      </c>
      <c r="B56" s="885" t="s">
        <v>10491</v>
      </c>
      <c r="C56" s="978">
        <v>416496</v>
      </c>
      <c r="D56" s="978" t="s">
        <v>11100</v>
      </c>
      <c r="E56" s="923" t="s">
        <v>11101</v>
      </c>
    </row>
    <row r="57" spans="1:5" ht="40.950000000000003" customHeight="1" x14ac:dyDescent="0.2">
      <c r="A57" s="885" t="s">
        <v>11188</v>
      </c>
      <c r="B57" s="885" t="s">
        <v>11189</v>
      </c>
      <c r="C57" s="978">
        <v>119870</v>
      </c>
      <c r="D57" s="978" t="s">
        <v>11100</v>
      </c>
      <c r="E57" s="923" t="s">
        <v>11101</v>
      </c>
    </row>
    <row r="58" spans="1:5" ht="40.950000000000003" customHeight="1" x14ac:dyDescent="0.2">
      <c r="A58" s="885" t="s">
        <v>11190</v>
      </c>
      <c r="B58" s="885" t="s">
        <v>11191</v>
      </c>
      <c r="C58" s="978">
        <v>13800</v>
      </c>
      <c r="D58" s="978" t="s">
        <v>11100</v>
      </c>
      <c r="E58" s="923" t="s">
        <v>11101</v>
      </c>
    </row>
    <row r="59" spans="1:5" ht="40.950000000000003" customHeight="1" x14ac:dyDescent="0.2">
      <c r="A59" s="885" t="s">
        <v>11192</v>
      </c>
      <c r="B59" s="885" t="s">
        <v>11193</v>
      </c>
      <c r="C59" s="978">
        <v>122240</v>
      </c>
      <c r="D59" s="978" t="s">
        <v>11100</v>
      </c>
      <c r="E59" s="923" t="s">
        <v>11101</v>
      </c>
    </row>
    <row r="60" spans="1:5" ht="40.950000000000003" customHeight="1" x14ac:dyDescent="0.2">
      <c r="A60" s="885" t="s">
        <v>11194</v>
      </c>
      <c r="B60" s="885" t="s">
        <v>11195</v>
      </c>
      <c r="C60" s="978">
        <v>81346.7</v>
      </c>
      <c r="D60" s="978" t="s">
        <v>11100</v>
      </c>
      <c r="E60" s="923" t="s">
        <v>11101</v>
      </c>
    </row>
    <row r="61" spans="1:5" ht="40.950000000000003" customHeight="1" x14ac:dyDescent="0.2">
      <c r="A61" s="885" t="s">
        <v>11196</v>
      </c>
      <c r="B61" s="885" t="s">
        <v>11197</v>
      </c>
      <c r="C61" s="978">
        <v>235403</v>
      </c>
      <c r="D61" s="978" t="s">
        <v>11100</v>
      </c>
      <c r="E61" s="923" t="s">
        <v>11101</v>
      </c>
    </row>
    <row r="62" spans="1:5" ht="40.950000000000003" customHeight="1" x14ac:dyDescent="0.2">
      <c r="A62" s="885" t="s">
        <v>11198</v>
      </c>
      <c r="B62" s="885" t="s">
        <v>11199</v>
      </c>
      <c r="C62" s="978">
        <v>6000</v>
      </c>
      <c r="D62" s="978" t="s">
        <v>11100</v>
      </c>
      <c r="E62" s="923" t="s">
        <v>11101</v>
      </c>
    </row>
    <row r="63" spans="1:5" ht="40.950000000000003" customHeight="1" x14ac:dyDescent="0.2">
      <c r="A63" s="885" t="s">
        <v>11200</v>
      </c>
      <c r="B63" s="885" t="s">
        <v>11201</v>
      </c>
      <c r="C63" s="978">
        <v>8920</v>
      </c>
      <c r="D63" s="978" t="s">
        <v>11100</v>
      </c>
      <c r="E63" s="923" t="s">
        <v>11101</v>
      </c>
    </row>
    <row r="64" spans="1:5" ht="40.950000000000003" customHeight="1" x14ac:dyDescent="0.2">
      <c r="A64" s="885" t="s">
        <v>11202</v>
      </c>
      <c r="B64" s="885" t="s">
        <v>11203</v>
      </c>
      <c r="C64" s="978">
        <v>38012</v>
      </c>
      <c r="D64" s="978" t="s">
        <v>11100</v>
      </c>
      <c r="E64" s="923" t="s">
        <v>11101</v>
      </c>
    </row>
    <row r="65" spans="1:5" ht="40.950000000000003" customHeight="1" x14ac:dyDescent="0.2">
      <c r="A65" s="885" t="s">
        <v>11204</v>
      </c>
      <c r="B65" s="885" t="s">
        <v>11205</v>
      </c>
      <c r="C65" s="978">
        <v>500</v>
      </c>
      <c r="D65" s="978" t="s">
        <v>11100</v>
      </c>
      <c r="E65" s="923" t="s">
        <v>11101</v>
      </c>
    </row>
    <row r="66" spans="1:5" ht="40.950000000000003" customHeight="1" x14ac:dyDescent="0.2">
      <c r="A66" s="885" t="s">
        <v>11206</v>
      </c>
      <c r="B66" s="885" t="s">
        <v>11207</v>
      </c>
      <c r="C66" s="978">
        <v>93300</v>
      </c>
      <c r="D66" s="978" t="s">
        <v>11100</v>
      </c>
      <c r="E66" s="923" t="s">
        <v>11101</v>
      </c>
    </row>
    <row r="67" spans="1:5" ht="40.950000000000003" customHeight="1" x14ac:dyDescent="0.2">
      <c r="A67" s="885" t="s">
        <v>11208</v>
      </c>
      <c r="B67" s="885" t="s">
        <v>11209</v>
      </c>
      <c r="C67" s="978">
        <v>228000</v>
      </c>
      <c r="D67" s="978" t="s">
        <v>11100</v>
      </c>
      <c r="E67" s="923" t="s">
        <v>11101</v>
      </c>
    </row>
    <row r="68" spans="1:5" ht="40.950000000000003" customHeight="1" x14ac:dyDescent="0.2">
      <c r="A68" s="885" t="s">
        <v>11210</v>
      </c>
      <c r="B68" s="885" t="s">
        <v>11211</v>
      </c>
      <c r="C68" s="978">
        <v>153126</v>
      </c>
      <c r="D68" s="978" t="s">
        <v>11100</v>
      </c>
      <c r="E68" s="923" t="s">
        <v>11101</v>
      </c>
    </row>
    <row r="69" spans="1:5" ht="40.950000000000003" customHeight="1" x14ac:dyDescent="0.2">
      <c r="A69" s="885" t="s">
        <v>11212</v>
      </c>
      <c r="B69" s="885" t="s">
        <v>11213</v>
      </c>
      <c r="C69" s="978">
        <v>108500</v>
      </c>
      <c r="D69" s="978" t="s">
        <v>11100</v>
      </c>
      <c r="E69" s="923" t="s">
        <v>11101</v>
      </c>
    </row>
    <row r="70" spans="1:5" ht="40.950000000000003" customHeight="1" x14ac:dyDescent="0.2">
      <c r="A70" s="885" t="s">
        <v>11214</v>
      </c>
      <c r="B70" s="885" t="s">
        <v>11215</v>
      </c>
      <c r="C70" s="978">
        <v>7300</v>
      </c>
      <c r="D70" s="978" t="s">
        <v>11100</v>
      </c>
      <c r="E70" s="923" t="s">
        <v>11101</v>
      </c>
    </row>
    <row r="71" spans="1:5" ht="40.950000000000003" customHeight="1" x14ac:dyDescent="0.2">
      <c r="A71" s="885" t="s">
        <v>11216</v>
      </c>
      <c r="B71" s="885" t="s">
        <v>11217</v>
      </c>
      <c r="C71" s="978">
        <v>3000</v>
      </c>
      <c r="D71" s="978" t="s">
        <v>11100</v>
      </c>
      <c r="E71" s="923" t="s">
        <v>11101</v>
      </c>
    </row>
    <row r="72" spans="1:5" ht="40.950000000000003" customHeight="1" x14ac:dyDescent="0.2">
      <c r="A72" s="885" t="s">
        <v>11218</v>
      </c>
      <c r="B72" s="885" t="s">
        <v>11219</v>
      </c>
      <c r="C72" s="978">
        <v>34902</v>
      </c>
      <c r="D72" s="978" t="s">
        <v>11100</v>
      </c>
      <c r="E72" s="923" t="s">
        <v>11101</v>
      </c>
    </row>
    <row r="73" spans="1:5" ht="40.950000000000003" customHeight="1" x14ac:dyDescent="0.2">
      <c r="A73" s="885" t="s">
        <v>11220</v>
      </c>
      <c r="B73" s="885" t="s">
        <v>11221</v>
      </c>
      <c r="C73" s="978">
        <v>107134</v>
      </c>
      <c r="D73" s="978" t="s">
        <v>11100</v>
      </c>
      <c r="E73" s="923" t="s">
        <v>11101</v>
      </c>
    </row>
    <row r="74" spans="1:5" ht="40.950000000000003" customHeight="1" x14ac:dyDescent="0.2">
      <c r="A74" s="885" t="s">
        <v>11222</v>
      </c>
      <c r="B74" s="885" t="s">
        <v>11223</v>
      </c>
      <c r="C74" s="978">
        <v>30500</v>
      </c>
      <c r="D74" s="978" t="s">
        <v>11100</v>
      </c>
      <c r="E74" s="923" t="s">
        <v>11101</v>
      </c>
    </row>
    <row r="75" spans="1:5" ht="40.950000000000003" customHeight="1" x14ac:dyDescent="0.2">
      <c r="A75" s="885" t="s">
        <v>11224</v>
      </c>
      <c r="B75" s="885" t="s">
        <v>11225</v>
      </c>
      <c r="C75" s="978">
        <v>17400</v>
      </c>
      <c r="D75" s="978" t="s">
        <v>11100</v>
      </c>
      <c r="E75" s="923" t="s">
        <v>11101</v>
      </c>
    </row>
    <row r="76" spans="1:5" ht="40.950000000000003" customHeight="1" x14ac:dyDescent="0.2">
      <c r="A76" s="885" t="s">
        <v>11226</v>
      </c>
      <c r="B76" s="885" t="s">
        <v>10252</v>
      </c>
      <c r="C76" s="978">
        <v>3879.28</v>
      </c>
      <c r="D76" s="978" t="s">
        <v>11100</v>
      </c>
      <c r="E76" s="923" t="s">
        <v>11101</v>
      </c>
    </row>
    <row r="77" spans="1:5" ht="40.950000000000003" customHeight="1" x14ac:dyDescent="0.2">
      <c r="A77" s="885" t="s">
        <v>11227</v>
      </c>
      <c r="B77" s="885" t="s">
        <v>11228</v>
      </c>
      <c r="C77" s="978">
        <v>165882</v>
      </c>
      <c r="D77" s="978" t="s">
        <v>11100</v>
      </c>
      <c r="E77" s="923" t="s">
        <v>11101</v>
      </c>
    </row>
    <row r="78" spans="1:5" ht="40.950000000000003" customHeight="1" x14ac:dyDescent="0.2">
      <c r="A78" s="885" t="s">
        <v>11229</v>
      </c>
      <c r="B78" s="885" t="s">
        <v>11230</v>
      </c>
      <c r="C78" s="978">
        <v>7280</v>
      </c>
      <c r="D78" s="978" t="s">
        <v>11100</v>
      </c>
      <c r="E78" s="923" t="s">
        <v>11101</v>
      </c>
    </row>
    <row r="79" spans="1:5" ht="40.950000000000003" customHeight="1" x14ac:dyDescent="0.2">
      <c r="A79" s="885" t="s">
        <v>11231</v>
      </c>
      <c r="B79" s="885" t="s">
        <v>10537</v>
      </c>
      <c r="C79" s="978">
        <v>390911.23</v>
      </c>
      <c r="D79" s="978" t="s">
        <v>11100</v>
      </c>
      <c r="E79" s="923" t="s">
        <v>11101</v>
      </c>
    </row>
    <row r="80" spans="1:5" ht="40.950000000000003" customHeight="1" x14ac:dyDescent="0.2">
      <c r="A80" s="885" t="s">
        <v>11232</v>
      </c>
      <c r="B80" s="885" t="s">
        <v>11233</v>
      </c>
      <c r="C80" s="978">
        <v>360946.4</v>
      </c>
      <c r="D80" s="978" t="s">
        <v>11100</v>
      </c>
      <c r="E80" s="923" t="s">
        <v>11101</v>
      </c>
    </row>
    <row r="81" spans="1:5" ht="40.950000000000003" customHeight="1" x14ac:dyDescent="0.2">
      <c r="A81" s="885" t="s">
        <v>11234</v>
      </c>
      <c r="B81" s="885" t="s">
        <v>11235</v>
      </c>
      <c r="C81" s="978">
        <v>9395</v>
      </c>
      <c r="D81" s="978" t="s">
        <v>11100</v>
      </c>
      <c r="E81" s="923" t="s">
        <v>11101</v>
      </c>
    </row>
    <row r="82" spans="1:5" ht="40.950000000000003" customHeight="1" x14ac:dyDescent="0.2">
      <c r="A82" s="885" t="s">
        <v>11236</v>
      </c>
      <c r="B82" s="885" t="s">
        <v>11237</v>
      </c>
      <c r="C82" s="978">
        <v>778850</v>
      </c>
      <c r="D82" s="978" t="s">
        <v>11100</v>
      </c>
      <c r="E82" s="923" t="s">
        <v>11101</v>
      </c>
    </row>
    <row r="83" spans="1:5" ht="40.950000000000003" customHeight="1" x14ac:dyDescent="0.2">
      <c r="A83" s="885" t="s">
        <v>11238</v>
      </c>
      <c r="B83" s="885" t="s">
        <v>11239</v>
      </c>
      <c r="C83" s="978">
        <v>2600</v>
      </c>
      <c r="D83" s="978" t="s">
        <v>11100</v>
      </c>
      <c r="E83" s="923" t="s">
        <v>11101</v>
      </c>
    </row>
    <row r="84" spans="1:5" ht="40.950000000000003" customHeight="1" x14ac:dyDescent="0.2">
      <c r="A84" s="885" t="s">
        <v>11240</v>
      </c>
      <c r="B84" s="885" t="s">
        <v>11241</v>
      </c>
      <c r="C84" s="978">
        <v>245688.28</v>
      </c>
      <c r="D84" s="978" t="s">
        <v>11100</v>
      </c>
      <c r="E84" s="923" t="s">
        <v>11101</v>
      </c>
    </row>
    <row r="85" spans="1:5" ht="40.950000000000003" customHeight="1" x14ac:dyDescent="0.2">
      <c r="A85" s="885" t="s">
        <v>11242</v>
      </c>
      <c r="B85" s="885" t="s">
        <v>11243</v>
      </c>
      <c r="C85" s="978">
        <v>54050</v>
      </c>
      <c r="D85" s="978" t="s">
        <v>11100</v>
      </c>
      <c r="E85" s="923" t="s">
        <v>11101</v>
      </c>
    </row>
    <row r="86" spans="1:5" ht="40.950000000000003" customHeight="1" x14ac:dyDescent="0.2">
      <c r="A86" s="885" t="s">
        <v>11244</v>
      </c>
      <c r="B86" s="885" t="s">
        <v>11245</v>
      </c>
      <c r="C86" s="978">
        <v>61748.959999999999</v>
      </c>
      <c r="D86" s="978" t="s">
        <v>11100</v>
      </c>
      <c r="E86" s="923" t="s">
        <v>11101</v>
      </c>
    </row>
    <row r="87" spans="1:5" ht="40.950000000000003" customHeight="1" x14ac:dyDescent="0.2">
      <c r="A87" s="885" t="s">
        <v>11246</v>
      </c>
      <c r="B87" s="885" t="s">
        <v>11247</v>
      </c>
      <c r="C87" s="978">
        <v>400</v>
      </c>
      <c r="D87" s="978" t="s">
        <v>11100</v>
      </c>
      <c r="E87" s="923" t="s">
        <v>11101</v>
      </c>
    </row>
    <row r="88" spans="1:5" ht="40.950000000000003" customHeight="1" x14ac:dyDescent="0.2">
      <c r="A88" s="885" t="s">
        <v>11248</v>
      </c>
      <c r="B88" s="885" t="s">
        <v>11249</v>
      </c>
      <c r="C88" s="978">
        <v>70676.149999999994</v>
      </c>
      <c r="D88" s="978" t="s">
        <v>11100</v>
      </c>
      <c r="E88" s="923" t="s">
        <v>11101</v>
      </c>
    </row>
    <row r="89" spans="1:5" ht="40.950000000000003" customHeight="1" x14ac:dyDescent="0.2">
      <c r="A89" s="885" t="s">
        <v>11250</v>
      </c>
      <c r="B89" s="885" t="s">
        <v>11251</v>
      </c>
      <c r="C89" s="978">
        <v>23150</v>
      </c>
      <c r="D89" s="978" t="s">
        <v>11100</v>
      </c>
      <c r="E89" s="923" t="s">
        <v>11101</v>
      </c>
    </row>
    <row r="90" spans="1:5" ht="40.950000000000003" customHeight="1" x14ac:dyDescent="0.2">
      <c r="A90" s="885" t="s">
        <v>11252</v>
      </c>
      <c r="B90" s="885" t="s">
        <v>11253</v>
      </c>
      <c r="C90" s="978">
        <v>3400</v>
      </c>
      <c r="D90" s="978" t="s">
        <v>11100</v>
      </c>
      <c r="E90" s="923" t="s">
        <v>11101</v>
      </c>
    </row>
    <row r="91" spans="1:5" ht="40.950000000000003" customHeight="1" x14ac:dyDescent="0.2">
      <c r="A91" s="885" t="s">
        <v>11254</v>
      </c>
      <c r="B91" s="885" t="s">
        <v>11255</v>
      </c>
      <c r="C91" s="978">
        <v>139374</v>
      </c>
      <c r="D91" s="978" t="s">
        <v>11100</v>
      </c>
      <c r="E91" s="923" t="s">
        <v>11101</v>
      </c>
    </row>
    <row r="92" spans="1:5" ht="40.950000000000003" customHeight="1" x14ac:dyDescent="0.2">
      <c r="A92" s="885" t="s">
        <v>11256</v>
      </c>
      <c r="B92" s="885" t="s">
        <v>11257</v>
      </c>
      <c r="C92" s="978">
        <v>34800</v>
      </c>
      <c r="D92" s="978" t="s">
        <v>11100</v>
      </c>
      <c r="E92" s="923" t="s">
        <v>11101</v>
      </c>
    </row>
    <row r="93" spans="1:5" ht="40.950000000000003" customHeight="1" x14ac:dyDescent="0.2">
      <c r="A93" s="885" t="s">
        <v>11258</v>
      </c>
      <c r="B93" s="885" t="s">
        <v>11259</v>
      </c>
      <c r="C93" s="978">
        <v>196000</v>
      </c>
      <c r="D93" s="978" t="s">
        <v>11100</v>
      </c>
      <c r="E93" s="923" t="s">
        <v>11101</v>
      </c>
    </row>
    <row r="94" spans="1:5" ht="40.950000000000003" customHeight="1" x14ac:dyDescent="0.2">
      <c r="A94" s="885" t="s">
        <v>11260</v>
      </c>
      <c r="B94" s="885" t="s">
        <v>11261</v>
      </c>
      <c r="C94" s="978">
        <v>4000</v>
      </c>
      <c r="D94" s="978" t="s">
        <v>11100</v>
      </c>
      <c r="E94" s="923" t="s">
        <v>11101</v>
      </c>
    </row>
    <row r="95" spans="1:5" ht="40.950000000000003" customHeight="1" x14ac:dyDescent="0.2">
      <c r="A95" s="885" t="s">
        <v>11262</v>
      </c>
      <c r="B95" s="885" t="s">
        <v>11263</v>
      </c>
      <c r="C95" s="978">
        <v>2000</v>
      </c>
      <c r="D95" s="978" t="s">
        <v>11100</v>
      </c>
      <c r="E95" s="923" t="s">
        <v>11101</v>
      </c>
    </row>
    <row r="96" spans="1:5" ht="40.950000000000003" customHeight="1" x14ac:dyDescent="0.2">
      <c r="A96" s="885" t="s">
        <v>11264</v>
      </c>
      <c r="B96" s="885" t="s">
        <v>11265</v>
      </c>
      <c r="C96" s="978">
        <v>84758</v>
      </c>
      <c r="D96" s="978" t="s">
        <v>11100</v>
      </c>
      <c r="E96" s="923" t="s">
        <v>11101</v>
      </c>
    </row>
    <row r="97" spans="1:5" ht="40.950000000000003" customHeight="1" x14ac:dyDescent="0.2">
      <c r="A97" s="885" t="s">
        <v>11266</v>
      </c>
      <c r="B97" s="885" t="s">
        <v>11267</v>
      </c>
      <c r="C97" s="978">
        <v>456883</v>
      </c>
      <c r="D97" s="978" t="s">
        <v>11100</v>
      </c>
      <c r="E97" s="923" t="s">
        <v>11101</v>
      </c>
    </row>
    <row r="98" spans="1:5" ht="40.950000000000003" customHeight="1" x14ac:dyDescent="0.2">
      <c r="A98" s="885" t="s">
        <v>11268</v>
      </c>
      <c r="B98" s="885" t="s">
        <v>11269</v>
      </c>
      <c r="C98" s="978">
        <v>16850</v>
      </c>
      <c r="D98" s="978" t="s">
        <v>11100</v>
      </c>
      <c r="E98" s="923" t="s">
        <v>11101</v>
      </c>
    </row>
    <row r="99" spans="1:5" ht="40.950000000000003" customHeight="1" x14ac:dyDescent="0.2">
      <c r="A99" s="885" t="s">
        <v>11270</v>
      </c>
      <c r="B99" s="885" t="s">
        <v>11271</v>
      </c>
      <c r="C99" s="978">
        <v>449416</v>
      </c>
      <c r="D99" s="978" t="s">
        <v>11100</v>
      </c>
      <c r="E99" s="923" t="s">
        <v>11101</v>
      </c>
    </row>
    <row r="100" spans="1:5" ht="40.950000000000003" customHeight="1" x14ac:dyDescent="0.2">
      <c r="A100" s="885" t="s">
        <v>11272</v>
      </c>
      <c r="B100" s="885" t="s">
        <v>11273</v>
      </c>
      <c r="C100" s="978">
        <v>41739</v>
      </c>
      <c r="D100" s="978" t="s">
        <v>11100</v>
      </c>
      <c r="E100" s="923" t="s">
        <v>11101</v>
      </c>
    </row>
    <row r="101" spans="1:5" ht="40.950000000000003" customHeight="1" x14ac:dyDescent="0.2">
      <c r="A101" s="885" t="s">
        <v>11274</v>
      </c>
      <c r="B101" s="885" t="s">
        <v>11275</v>
      </c>
      <c r="C101" s="978">
        <v>850</v>
      </c>
      <c r="D101" s="978" t="s">
        <v>11100</v>
      </c>
      <c r="E101" s="923" t="s">
        <v>11101</v>
      </c>
    </row>
    <row r="102" spans="1:5" ht="40.950000000000003" customHeight="1" x14ac:dyDescent="0.2">
      <c r="A102" s="885" t="s">
        <v>11276</v>
      </c>
      <c r="B102" s="885" t="s">
        <v>11277</v>
      </c>
      <c r="C102" s="978">
        <v>600</v>
      </c>
      <c r="D102" s="978" t="s">
        <v>11100</v>
      </c>
      <c r="E102" s="923" t="s">
        <v>11101</v>
      </c>
    </row>
    <row r="103" spans="1:5" ht="40.950000000000003" customHeight="1" x14ac:dyDescent="0.2">
      <c r="A103" s="885" t="s">
        <v>11278</v>
      </c>
      <c r="B103" s="885" t="s">
        <v>11279</v>
      </c>
      <c r="C103" s="978">
        <v>100</v>
      </c>
      <c r="D103" s="978" t="s">
        <v>11100</v>
      </c>
      <c r="E103" s="923" t="s">
        <v>11101</v>
      </c>
    </row>
    <row r="104" spans="1:5" ht="40.950000000000003" customHeight="1" x14ac:dyDescent="0.2">
      <c r="A104" s="885" t="s">
        <v>11280</v>
      </c>
      <c r="B104" s="885" t="s">
        <v>11281</v>
      </c>
      <c r="C104" s="978">
        <v>9443</v>
      </c>
      <c r="D104" s="978" t="s">
        <v>11100</v>
      </c>
      <c r="E104" s="923" t="s">
        <v>11101</v>
      </c>
    </row>
    <row r="105" spans="1:5" ht="40.950000000000003" customHeight="1" x14ac:dyDescent="0.2">
      <c r="A105" s="885" t="s">
        <v>11282</v>
      </c>
      <c r="B105" s="885" t="s">
        <v>11283</v>
      </c>
      <c r="C105" s="978">
        <v>10602</v>
      </c>
      <c r="D105" s="978" t="s">
        <v>11100</v>
      </c>
      <c r="E105" s="923" t="s">
        <v>11101</v>
      </c>
    </row>
    <row r="106" spans="1:5" ht="40.950000000000003" customHeight="1" x14ac:dyDescent="0.2">
      <c r="A106" s="885" t="s">
        <v>11284</v>
      </c>
      <c r="B106" s="885" t="s">
        <v>11285</v>
      </c>
      <c r="C106" s="978">
        <v>2500</v>
      </c>
      <c r="D106" s="978" t="s">
        <v>11100</v>
      </c>
      <c r="E106" s="923" t="s">
        <v>11101</v>
      </c>
    </row>
    <row r="107" spans="1:5" ht="40.950000000000003" customHeight="1" x14ac:dyDescent="0.2">
      <c r="A107" s="885" t="s">
        <v>11286</v>
      </c>
      <c r="B107" s="885" t="s">
        <v>11287</v>
      </c>
      <c r="C107" s="978">
        <v>11800</v>
      </c>
      <c r="D107" s="978" t="s">
        <v>11100</v>
      </c>
      <c r="E107" s="923" t="s">
        <v>11101</v>
      </c>
    </row>
    <row r="108" spans="1:5" ht="40.950000000000003" customHeight="1" x14ac:dyDescent="0.2">
      <c r="A108" s="885" t="s">
        <v>11288</v>
      </c>
      <c r="B108" s="885" t="s">
        <v>11289</v>
      </c>
      <c r="C108" s="978">
        <v>375250</v>
      </c>
      <c r="D108" s="978" t="s">
        <v>11100</v>
      </c>
      <c r="E108" s="923" t="s">
        <v>11101</v>
      </c>
    </row>
    <row r="109" spans="1:5" x14ac:dyDescent="0.2">
      <c r="A109" s="982"/>
      <c r="B109" s="982" t="s">
        <v>522</v>
      </c>
      <c r="C109" s="983">
        <f>SUM(C8:C108)</f>
        <v>22966669.449999999</v>
      </c>
      <c r="D109" s="984"/>
      <c r="E109" s="984"/>
    </row>
    <row r="112" spans="1:5" ht="11.25" customHeight="1" x14ac:dyDescent="0.2">
      <c r="A112" s="875" t="s">
        <v>521</v>
      </c>
      <c r="B112" s="995"/>
      <c r="E112" s="977" t="s">
        <v>520</v>
      </c>
    </row>
    <row r="113" spans="1:5" x14ac:dyDescent="0.2">
      <c r="A113" s="944"/>
    </row>
    <row r="114" spans="1:5" ht="15" customHeight="1" x14ac:dyDescent="0.2">
      <c r="A114" s="880" t="s">
        <v>102</v>
      </c>
      <c r="B114" s="881" t="s">
        <v>101</v>
      </c>
      <c r="C114" s="882" t="s">
        <v>100</v>
      </c>
      <c r="D114" s="882" t="s">
        <v>519</v>
      </c>
      <c r="E114" s="882" t="s">
        <v>227</v>
      </c>
    </row>
    <row r="115" spans="1:5" x14ac:dyDescent="0.2">
      <c r="A115" s="985"/>
      <c r="B115" s="1225" t="s">
        <v>13593</v>
      </c>
      <c r="C115" s="986"/>
      <c r="D115" s="978"/>
      <c r="E115" s="958"/>
    </row>
    <row r="116" spans="1:5" x14ac:dyDescent="0.2">
      <c r="A116" s="979"/>
      <c r="B116" s="979" t="s">
        <v>518</v>
      </c>
      <c r="C116" s="987">
        <f>SUM(C115:C115)</f>
        <v>0</v>
      </c>
      <c r="D116" s="984"/>
      <c r="E116" s="984"/>
    </row>
  </sheetData>
  <dataValidations count="5">
    <dataValidation allowBlank="1" showInputMessage="1" showErrorMessage="1" prompt="Características cualitativas significativas que les impacten financieramente." sqref="E7 E114"/>
    <dataValidation allowBlank="1" showInputMessage="1" showErrorMessage="1" prompt="Especificar origen de dicho recurso: Federal, Estatal, Municipal, Particulares." sqref="D7 D114"/>
    <dataValidation allowBlank="1" showInputMessage="1" showErrorMessage="1" prompt="Corresponde al nombre o descripción de la cuenta de acuerdo al Plan de Cuentas emitido por el CONAC." sqref="B7 B114"/>
    <dataValidation allowBlank="1" showInputMessage="1" showErrorMessage="1" prompt="Corresponde al número de la cuenta de acuerdo al Plan de Cuentas emitido por el CONAC (DOF 23/12/2015)." sqref="A7 A114"/>
    <dataValidation allowBlank="1" showInputMessage="1" showErrorMessage="1" prompt="Saldo final de la Información Financiera Trimestral que se presenta (trimestral: 1er, 2do, 3ro. o 4to.)." sqref="C7 C114"/>
  </dataValidations>
  <printOptions horizontalCentered="1"/>
  <pageMargins left="0.31496062992125984" right="0.31496062992125984" top="0.74803149606299213" bottom="0.74803149606299213" header="0.31496062992125984" footer="0.31496062992125984"/>
  <pageSetup scale="64" orientation="portrait" horizontalDpi="300" verticalDpi="300" r:id="rId1"/>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2"/>
  <dimension ref="A1:E23"/>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873" customWidth="1"/>
    <col min="2" max="2" width="50.6640625" style="873" customWidth="1"/>
    <col min="3" max="3" width="17.6640625" style="874" customWidth="1"/>
    <col min="4" max="5" width="17.6640625" style="873" customWidth="1"/>
    <col min="6" max="16384" width="11.44140625" style="873"/>
  </cols>
  <sheetData>
    <row r="1" spans="1:5" s="928" customFormat="1" x14ac:dyDescent="0.2">
      <c r="A1" s="967" t="s">
        <v>115</v>
      </c>
      <c r="B1" s="967"/>
      <c r="C1" s="988"/>
      <c r="D1" s="989"/>
      <c r="E1" s="872"/>
    </row>
    <row r="2" spans="1:5" s="928" customFormat="1" x14ac:dyDescent="0.2">
      <c r="A2" s="967" t="s">
        <v>114</v>
      </c>
      <c r="B2" s="967"/>
      <c r="C2" s="929"/>
    </row>
    <row r="3" spans="1:5" s="928" customFormat="1" x14ac:dyDescent="0.2">
      <c r="C3" s="929"/>
    </row>
    <row r="4" spans="1:5" s="928" customFormat="1" x14ac:dyDescent="0.2">
      <c r="C4" s="929"/>
    </row>
    <row r="5" spans="1:5" s="928" customFormat="1" x14ac:dyDescent="0.2">
      <c r="A5" s="875" t="s">
        <v>532</v>
      </c>
      <c r="B5" s="877"/>
      <c r="C5" s="874"/>
      <c r="D5" s="873"/>
      <c r="E5" s="977" t="s">
        <v>526</v>
      </c>
    </row>
    <row r="6" spans="1:5" s="928" customFormat="1" x14ac:dyDescent="0.2">
      <c r="A6" s="944"/>
      <c r="B6" s="873"/>
      <c r="C6" s="874"/>
      <c r="D6" s="873"/>
      <c r="E6" s="873"/>
    </row>
    <row r="7" spans="1:5" s="928" customFormat="1" ht="15" customHeight="1" x14ac:dyDescent="0.2">
      <c r="A7" s="880" t="s">
        <v>102</v>
      </c>
      <c r="B7" s="881" t="s">
        <v>101</v>
      </c>
      <c r="C7" s="882" t="s">
        <v>100</v>
      </c>
      <c r="D7" s="882" t="s">
        <v>519</v>
      </c>
      <c r="E7" s="882" t="s">
        <v>227</v>
      </c>
    </row>
    <row r="8" spans="1:5" s="928" customFormat="1" x14ac:dyDescent="0.2">
      <c r="A8" s="985"/>
      <c r="B8" s="1225" t="s">
        <v>13593</v>
      </c>
      <c r="C8" s="986"/>
      <c r="D8" s="978"/>
      <c r="E8" s="958"/>
    </row>
    <row r="9" spans="1:5" s="928" customFormat="1" x14ac:dyDescent="0.2">
      <c r="A9" s="979"/>
      <c r="B9" s="979" t="s">
        <v>531</v>
      </c>
      <c r="C9" s="987">
        <f>SUM(C8:C8)</f>
        <v>0</v>
      </c>
      <c r="D9" s="984"/>
      <c r="E9" s="984"/>
    </row>
    <row r="10" spans="1:5" s="928" customFormat="1" x14ac:dyDescent="0.2">
      <c r="C10" s="929"/>
    </row>
    <row r="11" spans="1:5" s="928" customFormat="1" x14ac:dyDescent="0.2">
      <c r="C11" s="929"/>
    </row>
    <row r="12" spans="1:5" s="928" customFormat="1" ht="11.25" customHeight="1" x14ac:dyDescent="0.2">
      <c r="A12" s="875" t="s">
        <v>530</v>
      </c>
      <c r="B12" s="875"/>
      <c r="C12" s="929"/>
      <c r="D12" s="177"/>
      <c r="E12" s="877" t="s">
        <v>529</v>
      </c>
    </row>
    <row r="13" spans="1:5" s="989" customFormat="1" x14ac:dyDescent="0.2">
      <c r="A13" s="108"/>
      <c r="B13" s="108"/>
      <c r="C13" s="161"/>
      <c r="D13" s="177"/>
    </row>
    <row r="14" spans="1:5" ht="15" customHeight="1" x14ac:dyDescent="0.2">
      <c r="A14" s="880" t="s">
        <v>102</v>
      </c>
      <c r="B14" s="881" t="s">
        <v>101</v>
      </c>
      <c r="C14" s="882" t="s">
        <v>100</v>
      </c>
      <c r="D14" s="882" t="s">
        <v>519</v>
      </c>
      <c r="E14" s="882" t="s">
        <v>227</v>
      </c>
    </row>
    <row r="15" spans="1:5" ht="11.25" customHeight="1" x14ac:dyDescent="0.2">
      <c r="A15" s="892"/>
      <c r="B15" s="1225" t="s">
        <v>13593</v>
      </c>
      <c r="C15" s="229"/>
      <c r="D15" s="229"/>
      <c r="E15" s="958"/>
    </row>
    <row r="16" spans="1:5" x14ac:dyDescent="0.2">
      <c r="A16" s="990"/>
      <c r="B16" s="990" t="s">
        <v>528</v>
      </c>
      <c r="C16" s="991">
        <f>SUM(C15:C15)</f>
        <v>0</v>
      </c>
      <c r="D16" s="887"/>
      <c r="E16" s="887"/>
    </row>
    <row r="19" spans="1:5" x14ac:dyDescent="0.2">
      <c r="A19" s="875" t="s">
        <v>527</v>
      </c>
      <c r="B19" s="877"/>
      <c r="E19" s="977" t="s">
        <v>526</v>
      </c>
    </row>
    <row r="20" spans="1:5" x14ac:dyDescent="0.2">
      <c r="A20" s="944"/>
    </row>
    <row r="21" spans="1:5" ht="15" customHeight="1" x14ac:dyDescent="0.2">
      <c r="A21" s="880" t="s">
        <v>102</v>
      </c>
      <c r="B21" s="881" t="s">
        <v>101</v>
      </c>
      <c r="C21" s="882" t="s">
        <v>100</v>
      </c>
      <c r="D21" s="882" t="s">
        <v>519</v>
      </c>
      <c r="E21" s="882" t="s">
        <v>227</v>
      </c>
    </row>
    <row r="22" spans="1:5" x14ac:dyDescent="0.2">
      <c r="A22" s="985"/>
      <c r="B22" s="1225" t="s">
        <v>13593</v>
      </c>
      <c r="C22" s="986"/>
      <c r="D22" s="978"/>
      <c r="E22" s="958"/>
    </row>
    <row r="23" spans="1:5" x14ac:dyDescent="0.2">
      <c r="A23" s="979"/>
      <c r="B23" s="979" t="s">
        <v>525</v>
      </c>
      <c r="C23" s="987">
        <f>SUM(C22:C22)</f>
        <v>0</v>
      </c>
      <c r="D23" s="984"/>
      <c r="E23" s="984"/>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3">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999"/>
    <col min="29" max="16384" width="11.44140625" style="1000"/>
  </cols>
  <sheetData>
    <row r="1" spans="1:28" s="989" customFormat="1" ht="18" customHeight="1" x14ac:dyDescent="0.2">
      <c r="A1" s="1333" t="s">
        <v>568</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872"/>
      <c r="AB1" s="928"/>
    </row>
    <row r="2" spans="1:28" s="989" customFormat="1" x14ac:dyDescent="0.2">
      <c r="A2" s="873"/>
      <c r="B2" s="873"/>
      <c r="C2" s="873"/>
      <c r="D2" s="873"/>
      <c r="E2" s="873"/>
      <c r="F2" s="874"/>
      <c r="G2" s="874"/>
      <c r="H2" s="874"/>
      <c r="I2" s="874"/>
      <c r="J2" s="874"/>
      <c r="K2" s="874"/>
      <c r="L2" s="874"/>
      <c r="M2" s="874"/>
      <c r="N2" s="874"/>
      <c r="O2" s="874"/>
      <c r="P2" s="873"/>
      <c r="Q2" s="873"/>
      <c r="R2" s="873"/>
      <c r="S2" s="992"/>
      <c r="T2" s="873"/>
      <c r="U2" s="873"/>
      <c r="V2" s="873"/>
      <c r="W2" s="873"/>
      <c r="X2" s="873"/>
      <c r="Y2" s="873"/>
      <c r="Z2" s="873"/>
      <c r="AA2" s="873"/>
      <c r="AB2" s="928"/>
    </row>
    <row r="3" spans="1:28" s="989" customFormat="1" x14ac:dyDescent="0.2">
      <c r="A3" s="873"/>
      <c r="B3" s="873"/>
      <c r="C3" s="873"/>
      <c r="D3" s="873"/>
      <c r="E3" s="873"/>
      <c r="F3" s="874"/>
      <c r="G3" s="874"/>
      <c r="H3" s="874"/>
      <c r="I3" s="874"/>
      <c r="J3" s="874"/>
      <c r="K3" s="874"/>
      <c r="L3" s="874"/>
      <c r="M3" s="874"/>
      <c r="N3" s="874"/>
      <c r="O3" s="874"/>
      <c r="P3" s="873"/>
      <c r="Q3" s="873"/>
      <c r="R3" s="873"/>
      <c r="S3" s="992"/>
      <c r="T3" s="873"/>
      <c r="U3" s="873"/>
      <c r="V3" s="873"/>
      <c r="W3" s="873"/>
      <c r="X3" s="873"/>
      <c r="Y3" s="873"/>
      <c r="Z3" s="873"/>
      <c r="AA3" s="873"/>
      <c r="AB3" s="928"/>
    </row>
    <row r="4" spans="1:28" s="989" customFormat="1" ht="11.25" customHeight="1" x14ac:dyDescent="0.2">
      <c r="A4" s="875" t="s">
        <v>567</v>
      </c>
      <c r="B4" s="993"/>
      <c r="C4" s="993"/>
      <c r="D4" s="993"/>
      <c r="E4" s="994"/>
      <c r="F4" s="929"/>
      <c r="G4" s="929"/>
      <c r="H4" s="929"/>
      <c r="I4" s="929"/>
      <c r="J4" s="182"/>
      <c r="K4" s="182"/>
      <c r="L4" s="182"/>
      <c r="M4" s="182"/>
      <c r="N4" s="182"/>
      <c r="O4" s="874"/>
      <c r="P4" s="1379" t="s">
        <v>566</v>
      </c>
      <c r="Q4" s="1379"/>
      <c r="R4" s="1379"/>
      <c r="S4" s="1379"/>
      <c r="T4" s="1379"/>
      <c r="U4" s="873"/>
      <c r="V4" s="873"/>
      <c r="W4" s="873"/>
      <c r="X4" s="873"/>
      <c r="Y4" s="873"/>
      <c r="Z4" s="873"/>
      <c r="AA4" s="873"/>
      <c r="AB4" s="928"/>
    </row>
    <row r="5" spans="1:28" s="989" customFormat="1" x14ac:dyDescent="0.2">
      <c r="A5" s="219"/>
      <c r="B5" s="218"/>
      <c r="C5" s="996"/>
      <c r="D5" s="884"/>
      <c r="E5" s="177"/>
      <c r="F5" s="161"/>
      <c r="G5" s="161"/>
      <c r="H5" s="161"/>
      <c r="I5" s="161"/>
      <c r="J5" s="904"/>
      <c r="K5" s="904"/>
      <c r="L5" s="904"/>
      <c r="M5" s="904"/>
      <c r="N5" s="904"/>
      <c r="O5" s="904"/>
      <c r="P5" s="884"/>
      <c r="Q5" s="884"/>
      <c r="R5" s="884"/>
      <c r="S5" s="997"/>
      <c r="T5" s="884"/>
      <c r="U5" s="884"/>
      <c r="V5" s="884"/>
      <c r="W5" s="884"/>
      <c r="X5" s="884"/>
      <c r="Y5" s="884"/>
      <c r="Z5" s="884"/>
      <c r="AA5" s="884"/>
    </row>
    <row r="6" spans="1:28" ht="15.75" customHeight="1" x14ac:dyDescent="0.2">
      <c r="A6" s="998"/>
      <c r="B6" s="1380" t="s">
        <v>565</v>
      </c>
      <c r="C6" s="1380"/>
      <c r="D6" s="1380"/>
      <c r="E6" s="1380"/>
      <c r="F6" s="1380"/>
      <c r="G6" s="1380"/>
      <c r="H6" s="1380"/>
      <c r="I6" s="1380"/>
      <c r="J6" s="1380"/>
      <c r="K6" s="1380"/>
      <c r="L6" s="1380"/>
      <c r="M6" s="1380"/>
      <c r="N6" s="1380"/>
      <c r="O6" s="1380"/>
      <c r="P6" s="1380"/>
      <c r="Q6" s="1380"/>
      <c r="R6" s="1380"/>
      <c r="S6" s="1380"/>
      <c r="T6" s="1380"/>
      <c r="U6" s="1380"/>
      <c r="V6" s="1380"/>
      <c r="W6" s="1380"/>
      <c r="X6" s="1380"/>
      <c r="Y6" s="1380"/>
      <c r="Z6" s="1380"/>
      <c r="AA6" s="1381"/>
    </row>
    <row r="7" spans="1:28" ht="12.9" customHeight="1" x14ac:dyDescent="0.2">
      <c r="A7" s="1001"/>
      <c r="B7" s="1001"/>
      <c r="C7" s="1001"/>
      <c r="D7" s="1001"/>
      <c r="E7" s="1001"/>
      <c r="F7" s="1002" t="s">
        <v>564</v>
      </c>
      <c r="G7" s="1003"/>
      <c r="H7" s="1004" t="s">
        <v>563</v>
      </c>
      <c r="I7" s="1005"/>
      <c r="J7" s="1001"/>
      <c r="K7" s="1002" t="s">
        <v>562</v>
      </c>
      <c r="L7" s="1003"/>
      <c r="M7" s="1005"/>
      <c r="N7" s="1005"/>
      <c r="O7" s="1005"/>
      <c r="P7" s="1001"/>
      <c r="Q7" s="1001"/>
      <c r="R7" s="1001"/>
      <c r="S7" s="1001"/>
      <c r="T7" s="1001"/>
      <c r="U7" s="1001"/>
      <c r="V7" s="1001"/>
      <c r="W7" s="1001"/>
      <c r="X7" s="1001"/>
      <c r="Y7" s="1001"/>
      <c r="Z7" s="1001"/>
      <c r="AA7" s="1001"/>
    </row>
    <row r="8" spans="1:28" s="1010" customFormat="1" ht="33.75" customHeight="1" x14ac:dyDescent="0.3">
      <c r="A8" s="1006" t="s">
        <v>561</v>
      </c>
      <c r="B8" s="1006" t="s">
        <v>560</v>
      </c>
      <c r="C8" s="1006" t="s">
        <v>559</v>
      </c>
      <c r="D8" s="1006" t="s">
        <v>558</v>
      </c>
      <c r="E8" s="1006" t="s">
        <v>557</v>
      </c>
      <c r="F8" s="1007" t="s">
        <v>554</v>
      </c>
      <c r="G8" s="1007" t="s">
        <v>553</v>
      </c>
      <c r="H8" s="1007" t="s">
        <v>553</v>
      </c>
      <c r="I8" s="1008" t="s">
        <v>556</v>
      </c>
      <c r="J8" s="1006" t="s">
        <v>555</v>
      </c>
      <c r="K8" s="1007" t="s">
        <v>554</v>
      </c>
      <c r="L8" s="1007" t="s">
        <v>553</v>
      </c>
      <c r="M8" s="1008" t="s">
        <v>552</v>
      </c>
      <c r="N8" s="1008" t="s">
        <v>551</v>
      </c>
      <c r="O8" s="1008" t="s">
        <v>550</v>
      </c>
      <c r="P8" s="1006" t="s">
        <v>549</v>
      </c>
      <c r="Q8" s="1006" t="s">
        <v>548</v>
      </c>
      <c r="R8" s="1006" t="s">
        <v>547</v>
      </c>
      <c r="S8" s="1006" t="s">
        <v>546</v>
      </c>
      <c r="T8" s="1006" t="s">
        <v>545</v>
      </c>
      <c r="U8" s="1006" t="s">
        <v>544</v>
      </c>
      <c r="V8" s="1006" t="s">
        <v>543</v>
      </c>
      <c r="W8" s="1006" t="s">
        <v>542</v>
      </c>
      <c r="X8" s="1006" t="s">
        <v>541</v>
      </c>
      <c r="Y8" s="1006" t="s">
        <v>540</v>
      </c>
      <c r="Z8" s="1006" t="s">
        <v>539</v>
      </c>
      <c r="AA8" s="1006" t="s">
        <v>538</v>
      </c>
      <c r="AB8" s="1009"/>
    </row>
    <row r="9" spans="1:28" x14ac:dyDescent="0.2">
      <c r="A9" s="1011"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1013" customFormat="1" x14ac:dyDescent="0.2">
      <c r="A10" s="1011"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1012"/>
    </row>
    <row r="11" spans="1:28" s="999" customFormat="1" x14ac:dyDescent="0.2">
      <c r="A11" s="1011"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999" customFormat="1" x14ac:dyDescent="0.2">
      <c r="A12" s="1011"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020" customFormat="1" x14ac:dyDescent="0.2">
      <c r="A13" s="1014">
        <v>900001</v>
      </c>
      <c r="B13" s="1015" t="s">
        <v>533</v>
      </c>
      <c r="C13" s="1015"/>
      <c r="D13" s="1015"/>
      <c r="E13" s="1015"/>
      <c r="F13" s="1016">
        <f>SUM(F9:F12)</f>
        <v>0</v>
      </c>
      <c r="G13" s="1016">
        <f>SUM(G9:G12)</f>
        <v>0</v>
      </c>
      <c r="H13" s="1016">
        <f>SUM(H9:H12)</f>
        <v>0</v>
      </c>
      <c r="I13" s="1016">
        <f>SUM(I9:I12)</f>
        <v>0</v>
      </c>
      <c r="J13" s="1017"/>
      <c r="K13" s="1016">
        <f>SUM(K9:K12)</f>
        <v>0</v>
      </c>
      <c r="L13" s="1016">
        <f>SUM(L9:L12)</f>
        <v>0</v>
      </c>
      <c r="M13" s="1016">
        <f>SUM(M9:M12)</f>
        <v>0</v>
      </c>
      <c r="N13" s="1016">
        <f>SUM(N9:N12)</f>
        <v>0</v>
      </c>
      <c r="O13" s="1016">
        <f>SUM(O9:O12)</f>
        <v>0</v>
      </c>
      <c r="P13" s="1018"/>
      <c r="Q13" s="1015"/>
      <c r="R13" s="1015"/>
      <c r="S13" s="1019"/>
      <c r="T13" s="1015"/>
      <c r="U13" s="1015"/>
      <c r="V13" s="1015"/>
      <c r="W13" s="1015"/>
      <c r="X13" s="1015"/>
      <c r="Y13" s="1015"/>
      <c r="Z13" s="1015"/>
      <c r="AA13" s="1015"/>
    </row>
    <row r="14" spans="1:28" s="1020" customFormat="1" x14ac:dyDescent="0.2">
      <c r="A14" s="952"/>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020" customFormat="1" x14ac:dyDescent="0.2">
      <c r="A15" s="952"/>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4"/>
  <dimension ref="A1:D53"/>
  <sheetViews>
    <sheetView topLeftCell="A23" zoomScaleNormal="100" zoomScaleSheetLayoutView="100" workbookViewId="0">
      <selection activeCell="B39" sqref="B39"/>
    </sheetView>
  </sheetViews>
  <sheetFormatPr baseColWidth="10" defaultColWidth="12.44140625" defaultRowHeight="10.199999999999999" x14ac:dyDescent="0.2"/>
  <cols>
    <col min="1" max="1" width="19.6640625" style="873" customWidth="1"/>
    <col min="2" max="2" width="50.6640625" style="873" customWidth="1"/>
    <col min="3" max="4" width="17.6640625" style="871" customWidth="1"/>
    <col min="5" max="16384" width="12.44140625" style="873"/>
  </cols>
  <sheetData>
    <row r="1" spans="1:4" x14ac:dyDescent="0.2">
      <c r="A1" s="967" t="s">
        <v>115</v>
      </c>
      <c r="B1" s="967"/>
      <c r="D1" s="872"/>
    </row>
    <row r="2" spans="1:4" x14ac:dyDescent="0.2">
      <c r="A2" s="967" t="s">
        <v>42</v>
      </c>
      <c r="B2" s="967"/>
    </row>
    <row r="3" spans="1:4" s="928" customFormat="1" x14ac:dyDescent="0.2">
      <c r="C3" s="968"/>
      <c r="D3" s="968"/>
    </row>
    <row r="4" spans="1:4" s="928" customFormat="1" x14ac:dyDescent="0.2">
      <c r="C4" s="968"/>
      <c r="D4" s="968"/>
    </row>
    <row r="5" spans="1:4" s="928" customFormat="1" ht="11.25" customHeight="1" x14ac:dyDescent="0.2">
      <c r="A5" s="955" t="s">
        <v>709</v>
      </c>
      <c r="B5" s="955"/>
      <c r="C5" s="929"/>
      <c r="D5" s="995" t="s">
        <v>708</v>
      </c>
    </row>
    <row r="6" spans="1:4" ht="11.25" customHeight="1" x14ac:dyDescent="0.2">
      <c r="A6" s="972"/>
      <c r="B6" s="972"/>
      <c r="C6" s="973"/>
      <c r="D6" s="1021"/>
    </row>
    <row r="7" spans="1:4" ht="15" customHeight="1" x14ac:dyDescent="0.2">
      <c r="A7" s="880" t="s">
        <v>102</v>
      </c>
      <c r="B7" s="881" t="s">
        <v>101</v>
      </c>
      <c r="C7" s="882" t="s">
        <v>100</v>
      </c>
      <c r="D7" s="882" t="s">
        <v>227</v>
      </c>
    </row>
    <row r="8" spans="1:4" ht="20.399999999999999" x14ac:dyDescent="0.2">
      <c r="A8" s="892" t="s">
        <v>11290</v>
      </c>
      <c r="B8" s="892" t="s">
        <v>11291</v>
      </c>
      <c r="C8" s="894">
        <v>1561162.48</v>
      </c>
      <c r="D8" s="229" t="s">
        <v>11292</v>
      </c>
    </row>
    <row r="9" spans="1:4" ht="20.399999999999999" x14ac:dyDescent="0.2">
      <c r="A9" s="892" t="s">
        <v>11293</v>
      </c>
      <c r="B9" s="892" t="s">
        <v>11291</v>
      </c>
      <c r="C9" s="894">
        <v>43185078.810000002</v>
      </c>
      <c r="D9" s="229" t="s">
        <v>11292</v>
      </c>
    </row>
    <row r="10" spans="1:4" ht="20.399999999999999" x14ac:dyDescent="0.2">
      <c r="A10" s="892" t="s">
        <v>11294</v>
      </c>
      <c r="B10" s="892" t="s">
        <v>11295</v>
      </c>
      <c r="C10" s="894">
        <v>474534</v>
      </c>
      <c r="D10" s="229" t="s">
        <v>11292</v>
      </c>
    </row>
    <row r="11" spans="1:4" ht="30.6" x14ac:dyDescent="0.2">
      <c r="A11" s="892" t="s">
        <v>11296</v>
      </c>
      <c r="B11" s="892" t="s">
        <v>11297</v>
      </c>
      <c r="C11" s="894">
        <v>653767</v>
      </c>
      <c r="D11" s="229" t="s">
        <v>11298</v>
      </c>
    </row>
    <row r="12" spans="1:4" ht="30.6" x14ac:dyDescent="0.2">
      <c r="A12" s="892" t="s">
        <v>11299</v>
      </c>
      <c r="B12" s="892" t="s">
        <v>11300</v>
      </c>
      <c r="C12" s="894">
        <v>387339.4</v>
      </c>
      <c r="D12" s="229" t="s">
        <v>11298</v>
      </c>
    </row>
    <row r="13" spans="1:4" ht="30.6" x14ac:dyDescent="0.2">
      <c r="A13" s="892" t="s">
        <v>11301</v>
      </c>
      <c r="B13" s="892" t="s">
        <v>11302</v>
      </c>
      <c r="C13" s="894">
        <v>467786.16</v>
      </c>
      <c r="D13" s="229" t="s">
        <v>11298</v>
      </c>
    </row>
    <row r="14" spans="1:4" ht="30.6" x14ac:dyDescent="0.2">
      <c r="A14" s="892" t="s">
        <v>11303</v>
      </c>
      <c r="B14" s="892" t="s">
        <v>11304</v>
      </c>
      <c r="C14" s="894">
        <v>1677</v>
      </c>
      <c r="D14" s="229" t="s">
        <v>11298</v>
      </c>
    </row>
    <row r="15" spans="1:4" ht="30.6" x14ac:dyDescent="0.2">
      <c r="A15" s="892" t="s">
        <v>11305</v>
      </c>
      <c r="B15" s="892" t="s">
        <v>11306</v>
      </c>
      <c r="C15" s="894">
        <v>2320</v>
      </c>
      <c r="D15" s="229" t="s">
        <v>11298</v>
      </c>
    </row>
    <row r="16" spans="1:4" ht="30.6" x14ac:dyDescent="0.2">
      <c r="A16" s="892" t="s">
        <v>11307</v>
      </c>
      <c r="B16" s="892" t="s">
        <v>11308</v>
      </c>
      <c r="C16" s="894">
        <v>170</v>
      </c>
      <c r="D16" s="229" t="s">
        <v>11298</v>
      </c>
    </row>
    <row r="17" spans="1:4" ht="30.6" x14ac:dyDescent="0.2">
      <c r="A17" s="892" t="s">
        <v>11309</v>
      </c>
      <c r="B17" s="892" t="s">
        <v>11310</v>
      </c>
      <c r="C17" s="894">
        <v>40</v>
      </c>
      <c r="D17" s="229" t="s">
        <v>11298</v>
      </c>
    </row>
    <row r="18" spans="1:4" ht="30.6" x14ac:dyDescent="0.2">
      <c r="A18" s="892" t="s">
        <v>11311</v>
      </c>
      <c r="B18" s="892" t="s">
        <v>11312</v>
      </c>
      <c r="C18" s="894">
        <v>13.5</v>
      </c>
      <c r="D18" s="229" t="s">
        <v>11298</v>
      </c>
    </row>
    <row r="19" spans="1:4" ht="30.6" x14ac:dyDescent="0.2">
      <c r="A19" s="892" t="s">
        <v>11313</v>
      </c>
      <c r="B19" s="892" t="s">
        <v>11314</v>
      </c>
      <c r="C19" s="894">
        <v>30971</v>
      </c>
      <c r="D19" s="229" t="s">
        <v>11298</v>
      </c>
    </row>
    <row r="20" spans="1:4" ht="30.6" x14ac:dyDescent="0.2">
      <c r="A20" s="892" t="s">
        <v>11315</v>
      </c>
      <c r="B20" s="892" t="s">
        <v>11316</v>
      </c>
      <c r="C20" s="894">
        <v>612</v>
      </c>
      <c r="D20" s="229" t="s">
        <v>11298</v>
      </c>
    </row>
    <row r="21" spans="1:4" ht="30.6" x14ac:dyDescent="0.2">
      <c r="A21" s="892" t="s">
        <v>11317</v>
      </c>
      <c r="B21" s="892" t="s">
        <v>11318</v>
      </c>
      <c r="C21" s="894">
        <v>5624</v>
      </c>
      <c r="D21" s="229" t="s">
        <v>11298</v>
      </c>
    </row>
    <row r="22" spans="1:4" ht="30.6" x14ac:dyDescent="0.2">
      <c r="A22" s="892" t="s">
        <v>11319</v>
      </c>
      <c r="B22" s="892" t="s">
        <v>11320</v>
      </c>
      <c r="C22" s="894">
        <v>412</v>
      </c>
      <c r="D22" s="229" t="s">
        <v>11298</v>
      </c>
    </row>
    <row r="23" spans="1:4" ht="30.6" x14ac:dyDescent="0.2">
      <c r="A23" s="892" t="s">
        <v>11321</v>
      </c>
      <c r="B23" s="892" t="s">
        <v>11322</v>
      </c>
      <c r="C23" s="894">
        <v>4205</v>
      </c>
      <c r="D23" s="229" t="s">
        <v>11298</v>
      </c>
    </row>
    <row r="24" spans="1:4" ht="30.6" x14ac:dyDescent="0.2">
      <c r="A24" s="892" t="s">
        <v>11323</v>
      </c>
      <c r="B24" s="892" t="s">
        <v>11324</v>
      </c>
      <c r="C24" s="894">
        <v>3294</v>
      </c>
      <c r="D24" s="229" t="s">
        <v>11298</v>
      </c>
    </row>
    <row r="25" spans="1:4" ht="30.6" x14ac:dyDescent="0.2">
      <c r="A25" s="892" t="s">
        <v>11325</v>
      </c>
      <c r="B25" s="892" t="s">
        <v>11326</v>
      </c>
      <c r="C25" s="894">
        <v>1376380.14</v>
      </c>
      <c r="D25" s="229" t="s">
        <v>11298</v>
      </c>
    </row>
    <row r="26" spans="1:4" ht="30.6" x14ac:dyDescent="0.2">
      <c r="A26" s="892" t="s">
        <v>11327</v>
      </c>
      <c r="B26" s="892" t="s">
        <v>11328</v>
      </c>
      <c r="C26" s="894">
        <v>49</v>
      </c>
      <c r="D26" s="229" t="s">
        <v>11298</v>
      </c>
    </row>
    <row r="27" spans="1:4" ht="30.6" x14ac:dyDescent="0.2">
      <c r="A27" s="892" t="s">
        <v>11329</v>
      </c>
      <c r="B27" s="892" t="s">
        <v>11330</v>
      </c>
      <c r="C27" s="894">
        <v>1526042.92</v>
      </c>
      <c r="D27" s="229" t="s">
        <v>11298</v>
      </c>
    </row>
    <row r="28" spans="1:4" s="884" customFormat="1" x14ac:dyDescent="0.2">
      <c r="A28" s="914"/>
      <c r="B28" s="914" t="s">
        <v>598</v>
      </c>
      <c r="C28" s="901">
        <f>SUM(C8:C27)</f>
        <v>49681478.409999996</v>
      </c>
      <c r="D28" s="887"/>
    </row>
    <row r="29" spans="1:4" s="884" customFormat="1" x14ac:dyDescent="0.2">
      <c r="A29" s="951"/>
      <c r="B29" s="951"/>
      <c r="C29" s="897"/>
      <c r="D29" s="897"/>
    </row>
    <row r="30" spans="1:4" s="884" customFormat="1" x14ac:dyDescent="0.2">
      <c r="A30" s="951"/>
      <c r="B30" s="951"/>
      <c r="C30" s="897"/>
      <c r="D30" s="897"/>
    </row>
    <row r="31" spans="1:4" x14ac:dyDescent="0.2">
      <c r="A31" s="898"/>
      <c r="B31" s="898"/>
      <c r="C31" s="1022"/>
      <c r="D31" s="1022"/>
    </row>
    <row r="32" spans="1:4" ht="21.75" customHeight="1" x14ac:dyDescent="0.2">
      <c r="A32" s="955" t="s">
        <v>597</v>
      </c>
      <c r="B32" s="955"/>
      <c r="C32" s="1023"/>
      <c r="D32" s="995" t="s">
        <v>596</v>
      </c>
    </row>
    <row r="33" spans="1:4" x14ac:dyDescent="0.2">
      <c r="A33" s="972"/>
      <c r="B33" s="972"/>
      <c r="C33" s="973"/>
      <c r="D33" s="1021"/>
    </row>
    <row r="34" spans="1:4" ht="15" customHeight="1" x14ac:dyDescent="0.2">
      <c r="A34" s="880" t="s">
        <v>102</v>
      </c>
      <c r="B34" s="881" t="s">
        <v>101</v>
      </c>
      <c r="C34" s="882" t="s">
        <v>100</v>
      </c>
      <c r="D34" s="882" t="s">
        <v>227</v>
      </c>
    </row>
    <row r="35" spans="1:4" x14ac:dyDescent="0.2">
      <c r="A35" s="892" t="s">
        <v>11331</v>
      </c>
      <c r="B35" s="892" t="s">
        <v>2841</v>
      </c>
      <c r="C35" s="894">
        <v>52192955.039999999</v>
      </c>
      <c r="D35" s="229" t="s">
        <v>9537</v>
      </c>
    </row>
    <row r="36" spans="1:4" x14ac:dyDescent="0.2">
      <c r="A36" s="914"/>
      <c r="B36" s="914" t="s">
        <v>569</v>
      </c>
      <c r="C36" s="901">
        <f>SUM(C35:C35)</f>
        <v>52192955.039999999</v>
      </c>
      <c r="D36" s="887"/>
    </row>
    <row r="37" spans="1:4" x14ac:dyDescent="0.2">
      <c r="A37" s="898"/>
      <c r="B37" s="898"/>
      <c r="C37" s="1022"/>
      <c r="D37" s="1022"/>
    </row>
    <row r="38" spans="1:4" x14ac:dyDescent="0.2">
      <c r="A38" s="898"/>
      <c r="B38" s="898"/>
      <c r="C38" s="1022"/>
      <c r="D38" s="1022"/>
    </row>
    <row r="39" spans="1:4" x14ac:dyDescent="0.2">
      <c r="A39" s="898"/>
      <c r="B39" s="898"/>
      <c r="C39" s="1022"/>
      <c r="D39" s="1022"/>
    </row>
    <row r="40" spans="1:4" x14ac:dyDescent="0.2">
      <c r="A40" s="898"/>
      <c r="B40" s="898"/>
      <c r="C40" s="1022"/>
      <c r="D40" s="1022"/>
    </row>
    <row r="41" spans="1:4" x14ac:dyDescent="0.2">
      <c r="A41" s="898"/>
      <c r="B41" s="898"/>
      <c r="C41" s="1022"/>
      <c r="D41" s="1022"/>
    </row>
    <row r="42" spans="1:4" x14ac:dyDescent="0.2">
      <c r="A42" s="898"/>
      <c r="B42" s="898"/>
      <c r="C42" s="1022"/>
      <c r="D42" s="1022"/>
    </row>
    <row r="43" spans="1:4" x14ac:dyDescent="0.2">
      <c r="A43" s="898"/>
      <c r="B43" s="898"/>
      <c r="C43" s="1022"/>
      <c r="D43" s="1022"/>
    </row>
    <row r="44" spans="1:4" x14ac:dyDescent="0.2">
      <c r="A44" s="898"/>
      <c r="B44" s="898"/>
      <c r="C44" s="1022"/>
      <c r="D44" s="1022"/>
    </row>
    <row r="45" spans="1:4" x14ac:dyDescent="0.2">
      <c r="A45" s="898"/>
      <c r="B45" s="898"/>
      <c r="C45" s="1022"/>
      <c r="D45" s="1022"/>
    </row>
    <row r="46" spans="1:4" x14ac:dyDescent="0.2">
      <c r="A46" s="898"/>
      <c r="B46" s="898"/>
      <c r="C46" s="1022"/>
      <c r="D46" s="1022"/>
    </row>
    <row r="47" spans="1:4" x14ac:dyDescent="0.2">
      <c r="A47" s="898"/>
      <c r="B47" s="898"/>
      <c r="C47" s="1022"/>
      <c r="D47" s="1022"/>
    </row>
    <row r="48" spans="1:4" x14ac:dyDescent="0.2">
      <c r="A48" s="898"/>
      <c r="B48" s="898"/>
      <c r="C48" s="1022"/>
      <c r="D48" s="1022"/>
    </row>
    <row r="49" spans="1:4" x14ac:dyDescent="0.2">
      <c r="A49" s="898"/>
      <c r="B49" s="898"/>
      <c r="C49" s="1022"/>
      <c r="D49" s="1022"/>
    </row>
    <row r="50" spans="1:4" x14ac:dyDescent="0.2">
      <c r="A50" s="898"/>
      <c r="B50" s="898"/>
      <c r="C50" s="1022"/>
      <c r="D50" s="1022"/>
    </row>
    <row r="51" spans="1:4" x14ac:dyDescent="0.2">
      <c r="A51" s="898"/>
      <c r="B51" s="898"/>
      <c r="C51" s="1022"/>
      <c r="D51" s="1022"/>
    </row>
    <row r="52" spans="1:4" x14ac:dyDescent="0.2">
      <c r="A52" s="898"/>
      <c r="B52" s="898"/>
      <c r="C52" s="1022"/>
      <c r="D52" s="1022"/>
    </row>
    <row r="53" spans="1:4" x14ac:dyDescent="0.2">
      <c r="A53" s="898"/>
      <c r="B53" s="898"/>
      <c r="C53" s="1022"/>
      <c r="D53" s="1022"/>
    </row>
  </sheetData>
  <dataValidations count="4">
    <dataValidation allowBlank="1" showInputMessage="1" showErrorMessage="1" prompt="Características cualitativas significativas que les impacten financieramente." sqref="D7 D34"/>
    <dataValidation allowBlank="1" showInputMessage="1" showErrorMessage="1" prompt="Corresponde al nombre o descripción de la cuenta de acuerdo al Plan de Cuentas emitido por el CONAC." sqref="B7 B34"/>
    <dataValidation allowBlank="1" showInputMessage="1" showErrorMessage="1" prompt="Corresponde al número de la cuenta de acuerdo al Plan de Cuentas emitido por el CONAC (DOF 23/12/2015)." sqref="A7 A34"/>
    <dataValidation allowBlank="1" showInputMessage="1" showErrorMessage="1" prompt="Saldo final de la Información Financiera Trimestral que se presenta (trimestral: 1er, 2do, 3ro. o 4to.)." sqref="C7 C34"/>
  </dataValidations>
  <printOptions horizontalCentered="1"/>
  <pageMargins left="0.31496062992125984" right="0.31496062992125984" top="0.98425196850393704" bottom="0.98425196850393704" header="0.31496062992125984" footer="0.31496062992125984"/>
  <pageSetup scale="78" orientation="portrait" r:id="rId1"/>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5">
    <pageSetUpPr fitToPage="1"/>
  </sheetPr>
  <dimension ref="A1:E23"/>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873" customWidth="1"/>
    <col min="2" max="2" width="50.6640625" style="873" customWidth="1"/>
    <col min="3" max="3" width="17.6640625" style="874" customWidth="1"/>
    <col min="4" max="5" width="17.6640625" style="873" customWidth="1"/>
    <col min="6" max="6" width="11.44140625" style="873" customWidth="1"/>
    <col min="7" max="16384" width="11.44140625" style="873"/>
  </cols>
  <sheetData>
    <row r="1" spans="1:5" x14ac:dyDescent="0.2">
      <c r="A1" s="967" t="s">
        <v>115</v>
      </c>
      <c r="B1" s="967"/>
      <c r="C1" s="871"/>
      <c r="E1" s="872"/>
    </row>
    <row r="2" spans="1:5" x14ac:dyDescent="0.2">
      <c r="A2" s="967" t="s">
        <v>42</v>
      </c>
      <c r="B2" s="967"/>
      <c r="C2" s="871"/>
    </row>
    <row r="3" spans="1:5" x14ac:dyDescent="0.2">
      <c r="A3" s="928"/>
      <c r="B3" s="928"/>
      <c r="C3" s="968"/>
      <c r="D3" s="928"/>
      <c r="E3" s="928"/>
    </row>
    <row r="4" spans="1:5" x14ac:dyDescent="0.2">
      <c r="A4" s="928"/>
      <c r="B4" s="928"/>
      <c r="C4" s="968"/>
      <c r="D4" s="928"/>
      <c r="E4" s="928"/>
    </row>
    <row r="5" spans="1:5" ht="11.25" customHeight="1" x14ac:dyDescent="0.2">
      <c r="A5" s="955" t="s">
        <v>718</v>
      </c>
      <c r="B5" s="955"/>
      <c r="C5" s="968"/>
      <c r="E5" s="995" t="s">
        <v>717</v>
      </c>
    </row>
    <row r="6" spans="1:5" x14ac:dyDescent="0.2">
      <c r="A6" s="972"/>
      <c r="B6" s="972"/>
      <c r="C6" s="973"/>
      <c r="D6" s="972"/>
      <c r="E6" s="1021"/>
    </row>
    <row r="7" spans="1:5" ht="15" customHeight="1" x14ac:dyDescent="0.2">
      <c r="A7" s="880" t="s">
        <v>102</v>
      </c>
      <c r="B7" s="881" t="s">
        <v>101</v>
      </c>
      <c r="C7" s="882" t="s">
        <v>100</v>
      </c>
      <c r="D7" s="1024" t="s">
        <v>519</v>
      </c>
      <c r="E7" s="882" t="s">
        <v>227</v>
      </c>
    </row>
    <row r="8" spans="1:5" x14ac:dyDescent="0.2">
      <c r="A8" s="1025" t="s">
        <v>11332</v>
      </c>
      <c r="B8" s="1025" t="s">
        <v>11333</v>
      </c>
      <c r="C8" s="1026">
        <v>7954661.54</v>
      </c>
      <c r="D8" s="235" t="s">
        <v>6583</v>
      </c>
      <c r="E8" s="235" t="s">
        <v>6583</v>
      </c>
    </row>
    <row r="9" spans="1:5" x14ac:dyDescent="0.2">
      <c r="A9" s="1025" t="s">
        <v>11334</v>
      </c>
      <c r="B9" s="1025" t="s">
        <v>11335</v>
      </c>
      <c r="C9" s="1026">
        <v>5443275.9100000001</v>
      </c>
      <c r="D9" s="235" t="s">
        <v>6583</v>
      </c>
      <c r="E9" s="235" t="s">
        <v>6583</v>
      </c>
    </row>
    <row r="10" spans="1:5" x14ac:dyDescent="0.2">
      <c r="A10" s="1025" t="s">
        <v>11336</v>
      </c>
      <c r="B10" s="1025" t="s">
        <v>11337</v>
      </c>
      <c r="C10" s="1026">
        <v>2883429.1</v>
      </c>
      <c r="D10" s="235" t="s">
        <v>6583</v>
      </c>
      <c r="E10" s="235" t="s">
        <v>6583</v>
      </c>
    </row>
    <row r="11" spans="1:5" ht="20.399999999999999" x14ac:dyDescent="0.2">
      <c r="A11" s="1025" t="s">
        <v>11338</v>
      </c>
      <c r="B11" s="1025" t="s">
        <v>11339</v>
      </c>
      <c r="C11" s="1026">
        <v>441373.11</v>
      </c>
      <c r="D11" s="235" t="s">
        <v>11340</v>
      </c>
      <c r="E11" s="923" t="s">
        <v>11341</v>
      </c>
    </row>
    <row r="12" spans="1:5" x14ac:dyDescent="0.2">
      <c r="A12" s="1025" t="s">
        <v>11342</v>
      </c>
      <c r="B12" s="1025" t="s">
        <v>6470</v>
      </c>
      <c r="C12" s="1026">
        <v>23406.51</v>
      </c>
      <c r="D12" s="235" t="s">
        <v>11340</v>
      </c>
      <c r="E12" s="923" t="s">
        <v>11340</v>
      </c>
    </row>
    <row r="13" spans="1:5" ht="51" x14ac:dyDescent="0.2">
      <c r="A13" s="1025" t="s">
        <v>11343</v>
      </c>
      <c r="B13" s="1025" t="s">
        <v>11344</v>
      </c>
      <c r="C13" s="1026">
        <v>1359685.77</v>
      </c>
      <c r="D13" s="235" t="s">
        <v>11340</v>
      </c>
      <c r="E13" s="923" t="s">
        <v>11345</v>
      </c>
    </row>
    <row r="14" spans="1:5" ht="40.799999999999997" x14ac:dyDescent="0.2">
      <c r="A14" s="1025" t="s">
        <v>11346</v>
      </c>
      <c r="B14" s="1025" t="s">
        <v>11347</v>
      </c>
      <c r="C14" s="1026">
        <v>61353.15</v>
      </c>
      <c r="D14" s="235" t="s">
        <v>11340</v>
      </c>
      <c r="E14" s="923" t="s">
        <v>11348</v>
      </c>
    </row>
    <row r="15" spans="1:5" ht="20.399999999999999" x14ac:dyDescent="0.2">
      <c r="A15" s="1025" t="s">
        <v>11349</v>
      </c>
      <c r="B15" s="1025" t="s">
        <v>11350</v>
      </c>
      <c r="C15" s="1026">
        <v>5294</v>
      </c>
      <c r="D15" s="235" t="s">
        <v>11340</v>
      </c>
      <c r="E15" s="923" t="s">
        <v>11351</v>
      </c>
    </row>
    <row r="16" spans="1:5" ht="20.399999999999999" x14ac:dyDescent="0.2">
      <c r="A16" s="1025" t="s">
        <v>11352</v>
      </c>
      <c r="B16" s="1025" t="s">
        <v>11353</v>
      </c>
      <c r="C16" s="1026">
        <v>3749</v>
      </c>
      <c r="D16" s="235" t="s">
        <v>11340</v>
      </c>
      <c r="E16" s="923" t="s">
        <v>11354</v>
      </c>
    </row>
    <row r="17" spans="1:5" ht="20.399999999999999" x14ac:dyDescent="0.2">
      <c r="A17" s="1025" t="s">
        <v>11355</v>
      </c>
      <c r="B17" s="1025" t="s">
        <v>11356</v>
      </c>
      <c r="C17" s="1026">
        <v>568301.06000000006</v>
      </c>
      <c r="D17" s="235" t="s">
        <v>11340</v>
      </c>
      <c r="E17" s="923" t="s">
        <v>11357</v>
      </c>
    </row>
    <row r="18" spans="1:5" ht="20.399999999999999" x14ac:dyDescent="0.2">
      <c r="A18" s="1025" t="s">
        <v>11358</v>
      </c>
      <c r="B18" s="1025" t="s">
        <v>11359</v>
      </c>
      <c r="C18" s="1026">
        <v>622701.72</v>
      </c>
      <c r="D18" s="235" t="s">
        <v>11340</v>
      </c>
      <c r="E18" s="923" t="s">
        <v>11357</v>
      </c>
    </row>
    <row r="19" spans="1:5" ht="30.6" x14ac:dyDescent="0.2">
      <c r="A19" s="1025" t="s">
        <v>11360</v>
      </c>
      <c r="B19" s="1025" t="s">
        <v>11361</v>
      </c>
      <c r="C19" s="1026">
        <v>59232.02</v>
      </c>
      <c r="D19" s="235" t="s">
        <v>11340</v>
      </c>
      <c r="E19" s="923" t="s">
        <v>11362</v>
      </c>
    </row>
    <row r="20" spans="1:5" ht="30.6" x14ac:dyDescent="0.2">
      <c r="A20" s="1025" t="s">
        <v>11363</v>
      </c>
      <c r="B20" s="1025" t="s">
        <v>11364</v>
      </c>
      <c r="C20" s="1026">
        <v>6104.75</v>
      </c>
      <c r="D20" s="235" t="s">
        <v>11340</v>
      </c>
      <c r="E20" s="923" t="s">
        <v>11365</v>
      </c>
    </row>
    <row r="21" spans="1:5" ht="20.399999999999999" x14ac:dyDescent="0.2">
      <c r="A21" s="1025" t="s">
        <v>11366</v>
      </c>
      <c r="B21" s="1025" t="s">
        <v>11367</v>
      </c>
      <c r="C21" s="1026">
        <v>12636.5</v>
      </c>
      <c r="D21" s="235" t="s">
        <v>11340</v>
      </c>
      <c r="E21" s="923" t="s">
        <v>11368</v>
      </c>
    </row>
    <row r="22" spans="1:5" ht="30.6" x14ac:dyDescent="0.2">
      <c r="A22" s="1025" t="s">
        <v>11369</v>
      </c>
      <c r="B22" s="1025" t="s">
        <v>11370</v>
      </c>
      <c r="C22" s="1026">
        <v>307500</v>
      </c>
      <c r="D22" s="235" t="s">
        <v>11340</v>
      </c>
      <c r="E22" s="923" t="s">
        <v>11371</v>
      </c>
    </row>
    <row r="23" spans="1:5" x14ac:dyDescent="0.2">
      <c r="A23" s="1027"/>
      <c r="B23" s="914" t="s">
        <v>710</v>
      </c>
      <c r="C23" s="902">
        <f>SUM(C8:C22)</f>
        <v>19752704.139999993</v>
      </c>
      <c r="D23" s="1028"/>
      <c r="E23" s="1028"/>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orientation="portrait" r:id="rId1"/>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6"/>
  <dimension ref="A1:H192"/>
  <sheetViews>
    <sheetView zoomScaleNormal="100" zoomScaleSheetLayoutView="100" workbookViewId="0">
      <selection activeCell="B1" sqref="B1"/>
    </sheetView>
  </sheetViews>
  <sheetFormatPr baseColWidth="10" defaultColWidth="11.44140625" defaultRowHeight="10.199999999999999" x14ac:dyDescent="0.2"/>
  <cols>
    <col min="1" max="1" width="20.6640625" style="898" customWidth="1"/>
    <col min="2" max="2" width="50.6640625" style="898" customWidth="1"/>
    <col min="3" max="3" width="17.6640625" style="1022" customWidth="1"/>
    <col min="4" max="4" width="17.6640625" style="1043" customWidth="1"/>
    <col min="5" max="5" width="17.6640625" style="1044" customWidth="1"/>
    <col min="6" max="8" width="11.44140625" style="898"/>
    <col min="9" max="16384" width="11.44140625" style="873"/>
  </cols>
  <sheetData>
    <row r="1" spans="1:8" s="928" customFormat="1" ht="11.25" customHeight="1" x14ac:dyDescent="0.2">
      <c r="A1" s="967" t="s">
        <v>115</v>
      </c>
      <c r="B1" s="967"/>
      <c r="C1" s="968"/>
      <c r="D1" s="1029"/>
      <c r="E1" s="872"/>
    </row>
    <row r="2" spans="1:8" s="928" customFormat="1" ht="11.25" customHeight="1" x14ac:dyDescent="0.2">
      <c r="A2" s="967" t="s">
        <v>42</v>
      </c>
      <c r="B2" s="967"/>
      <c r="C2" s="968"/>
      <c r="D2" s="1029"/>
      <c r="E2" s="1030"/>
    </row>
    <row r="3" spans="1:8" s="928" customFormat="1" ht="10.5" customHeight="1" x14ac:dyDescent="0.2">
      <c r="C3" s="968"/>
      <c r="D3" s="1029"/>
      <c r="E3" s="1030"/>
    </row>
    <row r="4" spans="1:8" s="928" customFormat="1" ht="10.5" customHeight="1" x14ac:dyDescent="0.2">
      <c r="C4" s="968"/>
      <c r="D4" s="1029"/>
      <c r="E4" s="1030"/>
    </row>
    <row r="5" spans="1:8" s="928" customFormat="1" ht="11.25" customHeight="1" x14ac:dyDescent="0.2">
      <c r="A5" s="875" t="s">
        <v>1016</v>
      </c>
      <c r="B5" s="875"/>
      <c r="C5" s="968"/>
      <c r="D5" s="1031"/>
      <c r="E5" s="1032" t="s">
        <v>1015</v>
      </c>
    </row>
    <row r="6" spans="1:8" ht="11.25" customHeight="1" x14ac:dyDescent="0.2">
      <c r="A6" s="878"/>
      <c r="B6" s="878"/>
      <c r="C6" s="869"/>
      <c r="D6" s="1033"/>
      <c r="E6" s="868"/>
      <c r="F6" s="873"/>
      <c r="G6" s="873"/>
      <c r="H6" s="873"/>
    </row>
    <row r="7" spans="1:8" ht="15" customHeight="1" x14ac:dyDescent="0.2">
      <c r="A7" s="880" t="s">
        <v>102</v>
      </c>
      <c r="B7" s="881" t="s">
        <v>101</v>
      </c>
      <c r="C7" s="882" t="s">
        <v>100</v>
      </c>
      <c r="D7" s="1034" t="s">
        <v>1014</v>
      </c>
      <c r="E7" s="1035" t="s">
        <v>1013</v>
      </c>
      <c r="F7" s="873"/>
      <c r="G7" s="873"/>
      <c r="H7" s="873"/>
    </row>
    <row r="8" spans="1:8" x14ac:dyDescent="0.2">
      <c r="A8" s="892" t="s">
        <v>11372</v>
      </c>
      <c r="B8" s="892" t="s">
        <v>7919</v>
      </c>
      <c r="C8" s="913">
        <v>1897097.17</v>
      </c>
      <c r="D8" s="1036">
        <f t="shared" ref="D8:D71" si="0">ROUND(C8/$C$191,6)</f>
        <v>2.0899999999999998E-2</v>
      </c>
      <c r="E8" s="1037"/>
    </row>
    <row r="9" spans="1:8" x14ac:dyDescent="0.2">
      <c r="A9" s="892" t="s">
        <v>11373</v>
      </c>
      <c r="B9" s="892" t="s">
        <v>11374</v>
      </c>
      <c r="C9" s="913">
        <v>3219638.68</v>
      </c>
      <c r="D9" s="1036">
        <f t="shared" si="0"/>
        <v>3.5471000000000003E-2</v>
      </c>
      <c r="E9" s="1037"/>
    </row>
    <row r="10" spans="1:8" x14ac:dyDescent="0.2">
      <c r="A10" s="892" t="s">
        <v>11375</v>
      </c>
      <c r="B10" s="892" t="s">
        <v>11376</v>
      </c>
      <c r="C10" s="913">
        <v>4709688.76</v>
      </c>
      <c r="D10" s="1036">
        <f t="shared" si="0"/>
        <v>5.1887000000000003E-2</v>
      </c>
      <c r="E10" s="1037"/>
    </row>
    <row r="11" spans="1:8" x14ac:dyDescent="0.2">
      <c r="A11" s="892" t="s">
        <v>11377</v>
      </c>
      <c r="B11" s="892" t="s">
        <v>11378</v>
      </c>
      <c r="C11" s="913">
        <v>3824839.56</v>
      </c>
      <c r="D11" s="1036">
        <f t="shared" si="0"/>
        <v>4.2139000000000003E-2</v>
      </c>
      <c r="E11" s="1037"/>
    </row>
    <row r="12" spans="1:8" x14ac:dyDescent="0.2">
      <c r="A12" s="892" t="s">
        <v>11379</v>
      </c>
      <c r="B12" s="892" t="s">
        <v>11380</v>
      </c>
      <c r="C12" s="913">
        <v>3761271.82</v>
      </c>
      <c r="D12" s="1036">
        <f t="shared" si="0"/>
        <v>4.1438000000000003E-2</v>
      </c>
      <c r="E12" s="1037"/>
    </row>
    <row r="13" spans="1:8" x14ac:dyDescent="0.2">
      <c r="A13" s="892" t="s">
        <v>11381</v>
      </c>
      <c r="B13" s="892" t="s">
        <v>11382</v>
      </c>
      <c r="C13" s="913">
        <v>815495.13</v>
      </c>
      <c r="D13" s="1036">
        <f t="shared" si="0"/>
        <v>8.9840000000000007E-3</v>
      </c>
      <c r="E13" s="1037"/>
    </row>
    <row r="14" spans="1:8" x14ac:dyDescent="0.2">
      <c r="A14" s="892" t="s">
        <v>11383</v>
      </c>
      <c r="B14" s="892" t="s">
        <v>11384</v>
      </c>
      <c r="C14" s="913">
        <v>376171.58</v>
      </c>
      <c r="D14" s="1036">
        <f t="shared" si="0"/>
        <v>4.1440000000000001E-3</v>
      </c>
      <c r="E14" s="1037"/>
    </row>
    <row r="15" spans="1:8" x14ac:dyDescent="0.2">
      <c r="A15" s="892" t="s">
        <v>11385</v>
      </c>
      <c r="B15" s="892" t="s">
        <v>11382</v>
      </c>
      <c r="C15" s="913">
        <v>1056731.3</v>
      </c>
      <c r="D15" s="1036">
        <f t="shared" si="0"/>
        <v>1.1642E-2</v>
      </c>
      <c r="E15" s="1037"/>
    </row>
    <row r="16" spans="1:8" x14ac:dyDescent="0.2">
      <c r="A16" s="892" t="s">
        <v>11386</v>
      </c>
      <c r="B16" s="892" t="s">
        <v>11382</v>
      </c>
      <c r="C16" s="913">
        <v>7724</v>
      </c>
      <c r="D16" s="1036">
        <f t="shared" si="0"/>
        <v>8.5000000000000006E-5</v>
      </c>
      <c r="E16" s="1037"/>
    </row>
    <row r="17" spans="1:5" x14ac:dyDescent="0.2">
      <c r="A17" s="892" t="s">
        <v>11387</v>
      </c>
      <c r="B17" s="892" t="s">
        <v>11374</v>
      </c>
      <c r="C17" s="913">
        <v>116420.7</v>
      </c>
      <c r="D17" s="1036">
        <f t="shared" si="0"/>
        <v>1.2830000000000001E-3</v>
      </c>
      <c r="E17" s="1037"/>
    </row>
    <row r="18" spans="1:5" x14ac:dyDescent="0.2">
      <c r="A18" s="892" t="s">
        <v>11388</v>
      </c>
      <c r="B18" s="892" t="s">
        <v>7919</v>
      </c>
      <c r="C18" s="913">
        <v>55597.9</v>
      </c>
      <c r="D18" s="1036">
        <f t="shared" si="0"/>
        <v>6.1300000000000005E-4</v>
      </c>
      <c r="E18" s="1037"/>
    </row>
    <row r="19" spans="1:5" x14ac:dyDescent="0.2">
      <c r="A19" s="892" t="s">
        <v>11389</v>
      </c>
      <c r="B19" s="892" t="s">
        <v>11374</v>
      </c>
      <c r="C19" s="913">
        <v>108949.69</v>
      </c>
      <c r="D19" s="1036">
        <f t="shared" si="0"/>
        <v>1.1999999999999999E-3</v>
      </c>
      <c r="E19" s="1037"/>
    </row>
    <row r="20" spans="1:5" x14ac:dyDescent="0.2">
      <c r="A20" s="892" t="s">
        <v>11390</v>
      </c>
      <c r="B20" s="892" t="s">
        <v>11376</v>
      </c>
      <c r="C20" s="913">
        <v>154973.22</v>
      </c>
      <c r="D20" s="1036">
        <f t="shared" si="0"/>
        <v>1.707E-3</v>
      </c>
      <c r="E20" s="1037"/>
    </row>
    <row r="21" spans="1:5" x14ac:dyDescent="0.2">
      <c r="A21" s="892" t="s">
        <v>11391</v>
      </c>
      <c r="B21" s="892" t="s">
        <v>11378</v>
      </c>
      <c r="C21" s="913">
        <v>131502.14000000001</v>
      </c>
      <c r="D21" s="1036">
        <f t="shared" si="0"/>
        <v>1.449E-3</v>
      </c>
      <c r="E21" s="1037"/>
    </row>
    <row r="22" spans="1:5" x14ac:dyDescent="0.2">
      <c r="A22" s="892" t="s">
        <v>11392</v>
      </c>
      <c r="B22" s="892" t="s">
        <v>11380</v>
      </c>
      <c r="C22" s="913">
        <v>123281.78</v>
      </c>
      <c r="D22" s="1036">
        <f t="shared" si="0"/>
        <v>1.358E-3</v>
      </c>
      <c r="E22" s="1037"/>
    </row>
    <row r="23" spans="1:5" x14ac:dyDescent="0.2">
      <c r="A23" s="892" t="s">
        <v>11393</v>
      </c>
      <c r="B23" s="892" t="s">
        <v>11382</v>
      </c>
      <c r="C23" s="913">
        <v>24961.88</v>
      </c>
      <c r="D23" s="1036">
        <f t="shared" si="0"/>
        <v>2.7500000000000002E-4</v>
      </c>
      <c r="E23" s="1037"/>
    </row>
    <row r="24" spans="1:5" x14ac:dyDescent="0.2">
      <c r="A24" s="892" t="s">
        <v>11394</v>
      </c>
      <c r="B24" s="892" t="s">
        <v>11384</v>
      </c>
      <c r="C24" s="913">
        <v>11963.64</v>
      </c>
      <c r="D24" s="1036">
        <f t="shared" si="0"/>
        <v>1.3200000000000001E-4</v>
      </c>
      <c r="E24" s="1037"/>
    </row>
    <row r="25" spans="1:5" x14ac:dyDescent="0.2">
      <c r="A25" s="892" t="s">
        <v>11395</v>
      </c>
      <c r="B25" s="892" t="s">
        <v>7919</v>
      </c>
      <c r="C25" s="913">
        <v>285419.94</v>
      </c>
      <c r="D25" s="1036">
        <f t="shared" si="0"/>
        <v>3.1440000000000001E-3</v>
      </c>
      <c r="E25" s="1037"/>
    </row>
    <row r="26" spans="1:5" x14ac:dyDescent="0.2">
      <c r="A26" s="892" t="s">
        <v>11396</v>
      </c>
      <c r="B26" s="892" t="s">
        <v>11374</v>
      </c>
      <c r="C26" s="913">
        <v>479439.78</v>
      </c>
      <c r="D26" s="1036">
        <f t="shared" si="0"/>
        <v>5.2820000000000002E-3</v>
      </c>
      <c r="E26" s="1037"/>
    </row>
    <row r="27" spans="1:5" x14ac:dyDescent="0.2">
      <c r="A27" s="892" t="s">
        <v>11397</v>
      </c>
      <c r="B27" s="892" t="s">
        <v>11376</v>
      </c>
      <c r="C27" s="913">
        <v>726155</v>
      </c>
      <c r="D27" s="1036">
        <f t="shared" si="0"/>
        <v>8.0000000000000002E-3</v>
      </c>
      <c r="E27" s="1037"/>
    </row>
    <row r="28" spans="1:5" x14ac:dyDescent="0.2">
      <c r="A28" s="892" t="s">
        <v>11398</v>
      </c>
      <c r="B28" s="892" t="s">
        <v>11378</v>
      </c>
      <c r="C28" s="913">
        <v>608945.34</v>
      </c>
      <c r="D28" s="1036">
        <f t="shared" si="0"/>
        <v>6.7089999999999997E-3</v>
      </c>
      <c r="E28" s="1037"/>
    </row>
    <row r="29" spans="1:5" x14ac:dyDescent="0.2">
      <c r="A29" s="892" t="s">
        <v>11399</v>
      </c>
      <c r="B29" s="892" t="s">
        <v>11380</v>
      </c>
      <c r="C29" s="913">
        <v>583059.64</v>
      </c>
      <c r="D29" s="1036">
        <f t="shared" si="0"/>
        <v>6.424E-3</v>
      </c>
      <c r="E29" s="1037"/>
    </row>
    <row r="30" spans="1:5" x14ac:dyDescent="0.2">
      <c r="A30" s="892" t="s">
        <v>11400</v>
      </c>
      <c r="B30" s="892" t="s">
        <v>11382</v>
      </c>
      <c r="C30" s="913">
        <v>119803.97</v>
      </c>
      <c r="D30" s="1036">
        <f t="shared" si="0"/>
        <v>1.32E-3</v>
      </c>
      <c r="E30" s="1037"/>
    </row>
    <row r="31" spans="1:5" x14ac:dyDescent="0.2">
      <c r="A31" s="892" t="s">
        <v>11401</v>
      </c>
      <c r="B31" s="892" t="s">
        <v>11384</v>
      </c>
      <c r="C31" s="913">
        <v>56019.28</v>
      </c>
      <c r="D31" s="1036">
        <f t="shared" si="0"/>
        <v>6.1700000000000004E-4</v>
      </c>
      <c r="E31" s="1037"/>
    </row>
    <row r="32" spans="1:5" x14ac:dyDescent="0.2">
      <c r="A32" s="892" t="s">
        <v>11402</v>
      </c>
      <c r="B32" s="892" t="s">
        <v>7919</v>
      </c>
      <c r="C32" s="913">
        <v>153199.49</v>
      </c>
      <c r="D32" s="1036">
        <f t="shared" si="0"/>
        <v>1.688E-3</v>
      </c>
      <c r="E32" s="1037"/>
    </row>
    <row r="33" spans="1:5" x14ac:dyDescent="0.2">
      <c r="A33" s="892" t="s">
        <v>11403</v>
      </c>
      <c r="B33" s="892" t="s">
        <v>11374</v>
      </c>
      <c r="C33" s="913">
        <v>336742.42</v>
      </c>
      <c r="D33" s="1036">
        <f t="shared" si="0"/>
        <v>3.7100000000000002E-3</v>
      </c>
      <c r="E33" s="1037"/>
    </row>
    <row r="34" spans="1:5" x14ac:dyDescent="0.2">
      <c r="A34" s="892" t="s">
        <v>11404</v>
      </c>
      <c r="B34" s="892" t="s">
        <v>11376</v>
      </c>
      <c r="C34" s="913">
        <v>491601.69</v>
      </c>
      <c r="D34" s="1036">
        <f t="shared" si="0"/>
        <v>5.4159999999999998E-3</v>
      </c>
      <c r="E34" s="1037"/>
    </row>
    <row r="35" spans="1:5" x14ac:dyDescent="0.2">
      <c r="A35" s="892" t="s">
        <v>11405</v>
      </c>
      <c r="B35" s="892" t="s">
        <v>11378</v>
      </c>
      <c r="C35" s="913">
        <v>411203.64</v>
      </c>
      <c r="D35" s="1036">
        <f t="shared" si="0"/>
        <v>4.5300000000000002E-3</v>
      </c>
      <c r="E35" s="1037"/>
    </row>
    <row r="36" spans="1:5" x14ac:dyDescent="0.2">
      <c r="A36" s="892" t="s">
        <v>11406</v>
      </c>
      <c r="B36" s="892" t="s">
        <v>11380</v>
      </c>
      <c r="C36" s="913">
        <v>407095.6</v>
      </c>
      <c r="D36" s="1036">
        <f t="shared" si="0"/>
        <v>4.4850000000000003E-3</v>
      </c>
      <c r="E36" s="1037"/>
    </row>
    <row r="37" spans="1:5" x14ac:dyDescent="0.2">
      <c r="A37" s="892" t="s">
        <v>11407</v>
      </c>
      <c r="B37" s="892" t="s">
        <v>11382</v>
      </c>
      <c r="C37" s="913">
        <v>77165.8</v>
      </c>
      <c r="D37" s="1036">
        <f t="shared" si="0"/>
        <v>8.4999999999999995E-4</v>
      </c>
      <c r="E37" s="1037"/>
    </row>
    <row r="38" spans="1:5" x14ac:dyDescent="0.2">
      <c r="A38" s="892" t="s">
        <v>11408</v>
      </c>
      <c r="B38" s="892" t="s">
        <v>11384</v>
      </c>
      <c r="C38" s="913">
        <v>35499.21</v>
      </c>
      <c r="D38" s="1036">
        <f t="shared" si="0"/>
        <v>3.9100000000000002E-4</v>
      </c>
      <c r="E38" s="1037"/>
    </row>
    <row r="39" spans="1:5" x14ac:dyDescent="0.2">
      <c r="A39" s="892" t="s">
        <v>11409</v>
      </c>
      <c r="B39" s="892" t="s">
        <v>7919</v>
      </c>
      <c r="C39" s="913">
        <v>84355.68</v>
      </c>
      <c r="D39" s="1036">
        <f t="shared" si="0"/>
        <v>9.2900000000000003E-4</v>
      </c>
      <c r="E39" s="1037"/>
    </row>
    <row r="40" spans="1:5" x14ac:dyDescent="0.2">
      <c r="A40" s="892" t="s">
        <v>11410</v>
      </c>
      <c r="B40" s="892" t="s">
        <v>11374</v>
      </c>
      <c r="C40" s="913">
        <v>179377.01</v>
      </c>
      <c r="D40" s="1036">
        <f t="shared" si="0"/>
        <v>1.9759999999999999E-3</v>
      </c>
      <c r="E40" s="1037"/>
    </row>
    <row r="41" spans="1:5" x14ac:dyDescent="0.2">
      <c r="A41" s="892" t="s">
        <v>11411</v>
      </c>
      <c r="B41" s="892" t="s">
        <v>11376</v>
      </c>
      <c r="C41" s="913">
        <v>266072.17</v>
      </c>
      <c r="D41" s="1036">
        <f t="shared" si="0"/>
        <v>2.931E-3</v>
      </c>
      <c r="E41" s="1037"/>
    </row>
    <row r="42" spans="1:5" x14ac:dyDescent="0.2">
      <c r="A42" s="892" t="s">
        <v>11412</v>
      </c>
      <c r="B42" s="892" t="s">
        <v>11378</v>
      </c>
      <c r="C42" s="913">
        <v>220275.5</v>
      </c>
      <c r="D42" s="1036">
        <f t="shared" si="0"/>
        <v>2.4269999999999999E-3</v>
      </c>
      <c r="E42" s="1037"/>
    </row>
    <row r="43" spans="1:5" x14ac:dyDescent="0.2">
      <c r="A43" s="892" t="s">
        <v>11413</v>
      </c>
      <c r="B43" s="892" t="s">
        <v>11380</v>
      </c>
      <c r="C43" s="913">
        <v>213417.7</v>
      </c>
      <c r="D43" s="1036">
        <f t="shared" si="0"/>
        <v>2.3509999999999998E-3</v>
      </c>
      <c r="E43" s="1037"/>
    </row>
    <row r="44" spans="1:5" x14ac:dyDescent="0.2">
      <c r="A44" s="892" t="s">
        <v>11414</v>
      </c>
      <c r="B44" s="892" t="s">
        <v>11382</v>
      </c>
      <c r="C44" s="913">
        <v>45770.34</v>
      </c>
      <c r="D44" s="1036">
        <f t="shared" si="0"/>
        <v>5.04E-4</v>
      </c>
      <c r="E44" s="1037"/>
    </row>
    <row r="45" spans="1:5" x14ac:dyDescent="0.2">
      <c r="A45" s="892" t="s">
        <v>11415</v>
      </c>
      <c r="B45" s="892" t="s">
        <v>11384</v>
      </c>
      <c r="C45" s="913">
        <v>19725.66</v>
      </c>
      <c r="D45" s="1036">
        <f t="shared" si="0"/>
        <v>2.1699999999999999E-4</v>
      </c>
      <c r="E45" s="1037"/>
    </row>
    <row r="46" spans="1:5" x14ac:dyDescent="0.2">
      <c r="A46" s="892" t="s">
        <v>11416</v>
      </c>
      <c r="B46" s="892" t="s">
        <v>7919</v>
      </c>
      <c r="C46" s="913">
        <v>86665.74</v>
      </c>
      <c r="D46" s="1036">
        <f t="shared" si="0"/>
        <v>9.5500000000000001E-4</v>
      </c>
      <c r="E46" s="1037"/>
    </row>
    <row r="47" spans="1:5" x14ac:dyDescent="0.2">
      <c r="A47" s="892" t="s">
        <v>11417</v>
      </c>
      <c r="B47" s="892" t="s">
        <v>11374</v>
      </c>
      <c r="C47" s="913">
        <v>184586.13</v>
      </c>
      <c r="D47" s="1036">
        <f t="shared" si="0"/>
        <v>2.0339999999999998E-3</v>
      </c>
      <c r="E47" s="1037"/>
    </row>
    <row r="48" spans="1:5" x14ac:dyDescent="0.2">
      <c r="A48" s="892" t="s">
        <v>11418</v>
      </c>
      <c r="B48" s="892" t="s">
        <v>11376</v>
      </c>
      <c r="C48" s="913">
        <v>273813.93</v>
      </c>
      <c r="D48" s="1036">
        <f t="shared" si="0"/>
        <v>3.0170000000000002E-3</v>
      </c>
      <c r="E48" s="1037"/>
    </row>
    <row r="49" spans="1:5" x14ac:dyDescent="0.2">
      <c r="A49" s="892" t="s">
        <v>11419</v>
      </c>
      <c r="B49" s="892" t="s">
        <v>11378</v>
      </c>
      <c r="C49" s="913">
        <v>226614.21</v>
      </c>
      <c r="D49" s="1036">
        <f t="shared" si="0"/>
        <v>2.4970000000000001E-3</v>
      </c>
      <c r="E49" s="1037"/>
    </row>
    <row r="50" spans="1:5" x14ac:dyDescent="0.2">
      <c r="A50" s="892" t="s">
        <v>11420</v>
      </c>
      <c r="B50" s="892" t="s">
        <v>11380</v>
      </c>
      <c r="C50" s="913">
        <v>219076.8</v>
      </c>
      <c r="D50" s="1036">
        <f t="shared" si="0"/>
        <v>2.4139999999999999E-3</v>
      </c>
      <c r="E50" s="1037"/>
    </row>
    <row r="51" spans="1:5" x14ac:dyDescent="0.2">
      <c r="A51" s="892" t="s">
        <v>11421</v>
      </c>
      <c r="B51" s="892" t="s">
        <v>11382</v>
      </c>
      <c r="C51" s="913">
        <v>47143.43</v>
      </c>
      <c r="D51" s="1036">
        <f t="shared" si="0"/>
        <v>5.1900000000000004E-4</v>
      </c>
      <c r="E51" s="1037"/>
    </row>
    <row r="52" spans="1:5" x14ac:dyDescent="0.2">
      <c r="A52" s="892" t="s">
        <v>11422</v>
      </c>
      <c r="B52" s="892" t="s">
        <v>11384</v>
      </c>
      <c r="C52" s="913">
        <v>20317.439999999999</v>
      </c>
      <c r="D52" s="1036">
        <f t="shared" si="0"/>
        <v>2.24E-4</v>
      </c>
      <c r="E52" s="1037"/>
    </row>
    <row r="53" spans="1:5" x14ac:dyDescent="0.2">
      <c r="A53" s="892" t="s">
        <v>11423</v>
      </c>
      <c r="B53" s="892" t="s">
        <v>7919</v>
      </c>
      <c r="C53" s="913">
        <v>94300.02</v>
      </c>
      <c r="D53" s="1036">
        <f t="shared" si="0"/>
        <v>1.039E-3</v>
      </c>
      <c r="E53" s="1037"/>
    </row>
    <row r="54" spans="1:5" x14ac:dyDescent="0.2">
      <c r="A54" s="892" t="s">
        <v>11424</v>
      </c>
      <c r="B54" s="892" t="s">
        <v>11374</v>
      </c>
      <c r="C54" s="913">
        <v>159788.28</v>
      </c>
      <c r="D54" s="1036">
        <f t="shared" si="0"/>
        <v>1.7600000000000001E-3</v>
      </c>
      <c r="E54" s="1037"/>
    </row>
    <row r="55" spans="1:5" x14ac:dyDescent="0.2">
      <c r="A55" s="892" t="s">
        <v>11425</v>
      </c>
      <c r="B55" s="892" t="s">
        <v>11376</v>
      </c>
      <c r="C55" s="913">
        <v>229249.87</v>
      </c>
      <c r="D55" s="1036">
        <f t="shared" si="0"/>
        <v>2.526E-3</v>
      </c>
      <c r="E55" s="1037"/>
    </row>
    <row r="56" spans="1:5" x14ac:dyDescent="0.2">
      <c r="A56" s="892" t="s">
        <v>11426</v>
      </c>
      <c r="B56" s="892" t="s">
        <v>11378</v>
      </c>
      <c r="C56" s="913">
        <v>183602.2</v>
      </c>
      <c r="D56" s="1036">
        <f t="shared" si="0"/>
        <v>2.0230000000000001E-3</v>
      </c>
      <c r="E56" s="1037"/>
    </row>
    <row r="57" spans="1:5" x14ac:dyDescent="0.2">
      <c r="A57" s="892" t="s">
        <v>11427</v>
      </c>
      <c r="B57" s="892" t="s">
        <v>11380</v>
      </c>
      <c r="C57" s="913">
        <v>180433.11</v>
      </c>
      <c r="D57" s="1036">
        <f t="shared" si="0"/>
        <v>1.9880000000000002E-3</v>
      </c>
      <c r="E57" s="1037"/>
    </row>
    <row r="58" spans="1:5" x14ac:dyDescent="0.2">
      <c r="A58" s="892" t="s">
        <v>11428</v>
      </c>
      <c r="B58" s="892" t="s">
        <v>11382</v>
      </c>
      <c r="C58" s="913">
        <v>39587.870000000003</v>
      </c>
      <c r="D58" s="1036">
        <f t="shared" si="0"/>
        <v>4.3600000000000003E-4</v>
      </c>
      <c r="E58" s="1037"/>
    </row>
    <row r="59" spans="1:5" x14ac:dyDescent="0.2">
      <c r="A59" s="892" t="s">
        <v>11429</v>
      </c>
      <c r="B59" s="892" t="s">
        <v>11384</v>
      </c>
      <c r="C59" s="913">
        <v>18129.259999999998</v>
      </c>
      <c r="D59" s="1036">
        <f t="shared" si="0"/>
        <v>2.0000000000000001E-4</v>
      </c>
      <c r="E59" s="1037"/>
    </row>
    <row r="60" spans="1:5" x14ac:dyDescent="0.2">
      <c r="A60" s="892" t="s">
        <v>11430</v>
      </c>
      <c r="B60" s="892" t="s">
        <v>11374</v>
      </c>
      <c r="C60" s="913">
        <v>601509.26</v>
      </c>
      <c r="D60" s="1036">
        <f t="shared" si="0"/>
        <v>6.6270000000000001E-3</v>
      </c>
      <c r="E60" s="1037"/>
    </row>
    <row r="61" spans="1:5" x14ac:dyDescent="0.2">
      <c r="A61" s="892" t="s">
        <v>11431</v>
      </c>
      <c r="B61" s="892" t="s">
        <v>7919</v>
      </c>
      <c r="C61" s="913">
        <v>89036.35</v>
      </c>
      <c r="D61" s="1036">
        <f t="shared" si="0"/>
        <v>9.810000000000001E-4</v>
      </c>
      <c r="E61" s="1037"/>
    </row>
    <row r="62" spans="1:5" x14ac:dyDescent="0.2">
      <c r="A62" s="892" t="s">
        <v>11432</v>
      </c>
      <c r="B62" s="892" t="s">
        <v>11374</v>
      </c>
      <c r="C62" s="913">
        <v>212188.85</v>
      </c>
      <c r="D62" s="1036">
        <f t="shared" si="0"/>
        <v>2.3379999999999998E-3</v>
      </c>
      <c r="E62" s="1037"/>
    </row>
    <row r="63" spans="1:5" x14ac:dyDescent="0.2">
      <c r="A63" s="892" t="s">
        <v>11433</v>
      </c>
      <c r="B63" s="892" t="s">
        <v>11376</v>
      </c>
      <c r="C63" s="913">
        <v>291001.27</v>
      </c>
      <c r="D63" s="1036">
        <f t="shared" si="0"/>
        <v>3.2060000000000001E-3</v>
      </c>
      <c r="E63" s="1037"/>
    </row>
    <row r="64" spans="1:5" x14ac:dyDescent="0.2">
      <c r="A64" s="892" t="s">
        <v>11434</v>
      </c>
      <c r="B64" s="892" t="s">
        <v>11378</v>
      </c>
      <c r="C64" s="913">
        <v>247358.5</v>
      </c>
      <c r="D64" s="1036">
        <f t="shared" si="0"/>
        <v>2.725E-3</v>
      </c>
      <c r="E64" s="1037"/>
    </row>
    <row r="65" spans="1:5" x14ac:dyDescent="0.2">
      <c r="A65" s="892" t="s">
        <v>11435</v>
      </c>
      <c r="B65" s="892" t="s">
        <v>11380</v>
      </c>
      <c r="C65" s="913">
        <v>266025.09999999998</v>
      </c>
      <c r="D65" s="1036">
        <f t="shared" si="0"/>
        <v>2.931E-3</v>
      </c>
      <c r="E65" s="1037"/>
    </row>
    <row r="66" spans="1:5" x14ac:dyDescent="0.2">
      <c r="A66" s="892" t="s">
        <v>11436</v>
      </c>
      <c r="B66" s="892" t="s">
        <v>11382</v>
      </c>
      <c r="C66" s="913">
        <v>32786.339999999997</v>
      </c>
      <c r="D66" s="1036">
        <f t="shared" si="0"/>
        <v>3.6099999999999999E-4</v>
      </c>
      <c r="E66" s="1037"/>
    </row>
    <row r="67" spans="1:5" x14ac:dyDescent="0.2">
      <c r="A67" s="892" t="s">
        <v>11437</v>
      </c>
      <c r="B67" s="892" t="s">
        <v>11384</v>
      </c>
      <c r="C67" s="913">
        <v>21348.46</v>
      </c>
      <c r="D67" s="1036">
        <f t="shared" si="0"/>
        <v>2.3499999999999999E-4</v>
      </c>
      <c r="E67" s="1037"/>
    </row>
    <row r="68" spans="1:5" x14ac:dyDescent="0.2">
      <c r="A68" s="892" t="s">
        <v>11438</v>
      </c>
      <c r="B68" s="892" t="s">
        <v>7919</v>
      </c>
      <c r="C68" s="913">
        <v>117938.51</v>
      </c>
      <c r="D68" s="1036">
        <f t="shared" si="0"/>
        <v>1.299E-3</v>
      </c>
      <c r="E68" s="1037"/>
    </row>
    <row r="69" spans="1:5" x14ac:dyDescent="0.2">
      <c r="A69" s="892" t="s">
        <v>11439</v>
      </c>
      <c r="B69" s="892" t="s">
        <v>11374</v>
      </c>
      <c r="C69" s="913">
        <v>280529.84999999998</v>
      </c>
      <c r="D69" s="1036">
        <f t="shared" si="0"/>
        <v>3.091E-3</v>
      </c>
      <c r="E69" s="1037"/>
    </row>
    <row r="70" spans="1:5" x14ac:dyDescent="0.2">
      <c r="A70" s="892" t="s">
        <v>11440</v>
      </c>
      <c r="B70" s="892" t="s">
        <v>11376</v>
      </c>
      <c r="C70" s="913">
        <v>385463.45</v>
      </c>
      <c r="D70" s="1036">
        <f t="shared" si="0"/>
        <v>4.2469999999999999E-3</v>
      </c>
      <c r="E70" s="1037"/>
    </row>
    <row r="71" spans="1:5" x14ac:dyDescent="0.2">
      <c r="A71" s="892" t="s">
        <v>11441</v>
      </c>
      <c r="B71" s="892" t="s">
        <v>11378</v>
      </c>
      <c r="C71" s="913">
        <v>327666.42</v>
      </c>
      <c r="D71" s="1036">
        <f t="shared" si="0"/>
        <v>3.6099999999999999E-3</v>
      </c>
      <c r="E71" s="1037"/>
    </row>
    <row r="72" spans="1:5" x14ac:dyDescent="0.2">
      <c r="A72" s="892" t="s">
        <v>11442</v>
      </c>
      <c r="B72" s="892" t="s">
        <v>11380</v>
      </c>
      <c r="C72" s="913">
        <v>352925.55</v>
      </c>
      <c r="D72" s="1036">
        <f t="shared" ref="D72:D135" si="1">ROUND(C72/$C$191,6)</f>
        <v>3.888E-3</v>
      </c>
      <c r="E72" s="1037"/>
    </row>
    <row r="73" spans="1:5" x14ac:dyDescent="0.2">
      <c r="A73" s="892" t="s">
        <v>11443</v>
      </c>
      <c r="B73" s="892" t="s">
        <v>11382</v>
      </c>
      <c r="C73" s="913">
        <v>43429.14</v>
      </c>
      <c r="D73" s="1036">
        <f t="shared" si="1"/>
        <v>4.7800000000000002E-4</v>
      </c>
      <c r="E73" s="1037"/>
    </row>
    <row r="74" spans="1:5" x14ac:dyDescent="0.2">
      <c r="A74" s="892" t="s">
        <v>11444</v>
      </c>
      <c r="B74" s="892" t="s">
        <v>11384</v>
      </c>
      <c r="C74" s="913">
        <v>28300.58</v>
      </c>
      <c r="D74" s="1036">
        <f t="shared" si="1"/>
        <v>3.1199999999999999E-4</v>
      </c>
      <c r="E74" s="1037"/>
    </row>
    <row r="75" spans="1:5" x14ac:dyDescent="0.2">
      <c r="A75" s="892" t="s">
        <v>11445</v>
      </c>
      <c r="B75" s="892" t="s">
        <v>7919</v>
      </c>
      <c r="C75" s="913">
        <v>18316.990000000002</v>
      </c>
      <c r="D75" s="1036">
        <f t="shared" si="1"/>
        <v>2.02E-4</v>
      </c>
      <c r="E75" s="1037"/>
    </row>
    <row r="76" spans="1:5" x14ac:dyDescent="0.2">
      <c r="A76" s="892" t="s">
        <v>11446</v>
      </c>
      <c r="B76" s="892" t="s">
        <v>11374</v>
      </c>
      <c r="C76" s="913">
        <v>36641.440000000002</v>
      </c>
      <c r="D76" s="1036">
        <f t="shared" si="1"/>
        <v>4.0400000000000001E-4</v>
      </c>
      <c r="E76" s="1037"/>
    </row>
    <row r="77" spans="1:5" x14ac:dyDescent="0.2">
      <c r="A77" s="892" t="s">
        <v>11447</v>
      </c>
      <c r="B77" s="892" t="s">
        <v>11376</v>
      </c>
      <c r="C77" s="913">
        <v>51055.6</v>
      </c>
      <c r="D77" s="1036">
        <f t="shared" si="1"/>
        <v>5.62E-4</v>
      </c>
      <c r="E77" s="1037"/>
    </row>
    <row r="78" spans="1:5" x14ac:dyDescent="0.2">
      <c r="A78" s="892" t="s">
        <v>11448</v>
      </c>
      <c r="B78" s="892" t="s">
        <v>11378</v>
      </c>
      <c r="C78" s="913">
        <v>42483.34</v>
      </c>
      <c r="D78" s="1036">
        <f t="shared" si="1"/>
        <v>4.6799999999999999E-4</v>
      </c>
      <c r="E78" s="1037"/>
    </row>
    <row r="79" spans="1:5" x14ac:dyDescent="0.2">
      <c r="A79" s="892" t="s">
        <v>11449</v>
      </c>
      <c r="B79" s="892" t="s">
        <v>11380</v>
      </c>
      <c r="C79" s="913">
        <v>42993.7</v>
      </c>
      <c r="D79" s="1036">
        <f t="shared" si="1"/>
        <v>4.7399999999999997E-4</v>
      </c>
      <c r="E79" s="1037"/>
    </row>
    <row r="80" spans="1:5" x14ac:dyDescent="0.2">
      <c r="A80" s="892" t="s">
        <v>11450</v>
      </c>
      <c r="B80" s="892" t="s">
        <v>11382</v>
      </c>
      <c r="C80" s="913">
        <v>8320.6299999999992</v>
      </c>
      <c r="D80" s="1036">
        <f t="shared" si="1"/>
        <v>9.2E-5</v>
      </c>
      <c r="E80" s="1037"/>
    </row>
    <row r="81" spans="1:5" x14ac:dyDescent="0.2">
      <c r="A81" s="892" t="s">
        <v>11451</v>
      </c>
      <c r="B81" s="892" t="s">
        <v>11384</v>
      </c>
      <c r="C81" s="913">
        <v>3958.17</v>
      </c>
      <c r="D81" s="1036">
        <f t="shared" si="1"/>
        <v>4.3999999999999999E-5</v>
      </c>
      <c r="E81" s="1037"/>
    </row>
    <row r="82" spans="1:5" x14ac:dyDescent="0.2">
      <c r="A82" s="892" t="s">
        <v>11452</v>
      </c>
      <c r="B82" s="892" t="s">
        <v>7919</v>
      </c>
      <c r="C82" s="913">
        <v>19958.16</v>
      </c>
      <c r="D82" s="1036">
        <f t="shared" si="1"/>
        <v>2.2000000000000001E-4</v>
      </c>
      <c r="E82" s="1037"/>
    </row>
    <row r="83" spans="1:5" x14ac:dyDescent="0.2">
      <c r="A83" s="892" t="s">
        <v>11453</v>
      </c>
      <c r="B83" s="892" t="s">
        <v>11374</v>
      </c>
      <c r="C83" s="913">
        <v>36641.440000000002</v>
      </c>
      <c r="D83" s="1036">
        <f t="shared" si="1"/>
        <v>4.0400000000000001E-4</v>
      </c>
      <c r="E83" s="1037"/>
    </row>
    <row r="84" spans="1:5" x14ac:dyDescent="0.2">
      <c r="A84" s="892" t="s">
        <v>11454</v>
      </c>
      <c r="B84" s="892" t="s">
        <v>11376</v>
      </c>
      <c r="C84" s="913">
        <v>51816.68</v>
      </c>
      <c r="D84" s="1036">
        <f t="shared" si="1"/>
        <v>5.71E-4</v>
      </c>
      <c r="E84" s="1037"/>
    </row>
    <row r="85" spans="1:5" x14ac:dyDescent="0.2">
      <c r="A85" s="892" t="s">
        <v>11455</v>
      </c>
      <c r="B85" s="892" t="s">
        <v>11378</v>
      </c>
      <c r="C85" s="913">
        <v>42898.18</v>
      </c>
      <c r="D85" s="1036">
        <f t="shared" si="1"/>
        <v>4.73E-4</v>
      </c>
      <c r="E85" s="1037"/>
    </row>
    <row r="86" spans="1:5" x14ac:dyDescent="0.2">
      <c r="A86" s="892" t="s">
        <v>11456</v>
      </c>
      <c r="B86" s="892" t="s">
        <v>11380</v>
      </c>
      <c r="C86" s="913">
        <v>43171.47</v>
      </c>
      <c r="D86" s="1036">
        <f t="shared" si="1"/>
        <v>4.7600000000000002E-4</v>
      </c>
      <c r="E86" s="1037"/>
    </row>
    <row r="87" spans="1:5" x14ac:dyDescent="0.2">
      <c r="A87" s="892" t="s">
        <v>11457</v>
      </c>
      <c r="B87" s="892" t="s">
        <v>11382</v>
      </c>
      <c r="C87" s="913">
        <v>8320.6299999999992</v>
      </c>
      <c r="D87" s="1036">
        <f t="shared" si="1"/>
        <v>9.2E-5</v>
      </c>
      <c r="E87" s="1037"/>
    </row>
    <row r="88" spans="1:5" x14ac:dyDescent="0.2">
      <c r="A88" s="892" t="s">
        <v>11458</v>
      </c>
      <c r="B88" s="892" t="s">
        <v>11384</v>
      </c>
      <c r="C88" s="913">
        <v>4052.33</v>
      </c>
      <c r="D88" s="1036">
        <f t="shared" si="1"/>
        <v>4.5000000000000003E-5</v>
      </c>
      <c r="E88" s="1037"/>
    </row>
    <row r="89" spans="1:5" x14ac:dyDescent="0.2">
      <c r="A89" s="892" t="s">
        <v>11459</v>
      </c>
      <c r="B89" s="892" t="s">
        <v>7919</v>
      </c>
      <c r="C89" s="913">
        <v>189464.75</v>
      </c>
      <c r="D89" s="1036">
        <f t="shared" si="1"/>
        <v>2.0869999999999999E-3</v>
      </c>
      <c r="E89" s="1037"/>
    </row>
    <row r="90" spans="1:5" x14ac:dyDescent="0.2">
      <c r="A90" s="892" t="s">
        <v>11460</v>
      </c>
      <c r="B90" s="892" t="s">
        <v>11374</v>
      </c>
      <c r="C90" s="913">
        <v>319618.76</v>
      </c>
      <c r="D90" s="1036">
        <f t="shared" si="1"/>
        <v>3.5209999999999998E-3</v>
      </c>
      <c r="E90" s="1037"/>
    </row>
    <row r="91" spans="1:5" x14ac:dyDescent="0.2">
      <c r="A91" s="892" t="s">
        <v>11461</v>
      </c>
      <c r="B91" s="892" t="s">
        <v>11376</v>
      </c>
      <c r="C91" s="913">
        <v>470141.28</v>
      </c>
      <c r="D91" s="1036">
        <f t="shared" si="1"/>
        <v>5.1799999999999997E-3</v>
      </c>
      <c r="E91" s="1037"/>
    </row>
    <row r="92" spans="1:5" x14ac:dyDescent="0.2">
      <c r="A92" s="892" t="s">
        <v>11462</v>
      </c>
      <c r="B92" s="892" t="s">
        <v>11378</v>
      </c>
      <c r="C92" s="913">
        <v>378945.34</v>
      </c>
      <c r="D92" s="1036">
        <f t="shared" si="1"/>
        <v>4.1749999999999999E-3</v>
      </c>
      <c r="E92" s="1037"/>
    </row>
    <row r="93" spans="1:5" x14ac:dyDescent="0.2">
      <c r="A93" s="892" t="s">
        <v>11463</v>
      </c>
      <c r="B93" s="892" t="s">
        <v>11380</v>
      </c>
      <c r="C93" s="913">
        <v>371903.31</v>
      </c>
      <c r="D93" s="1036">
        <f t="shared" si="1"/>
        <v>4.0969999999999999E-3</v>
      </c>
      <c r="E93" s="1037"/>
    </row>
    <row r="94" spans="1:5" x14ac:dyDescent="0.2">
      <c r="A94" s="892" t="s">
        <v>11464</v>
      </c>
      <c r="B94" s="892" t="s">
        <v>11382</v>
      </c>
      <c r="C94" s="913">
        <v>80450.06</v>
      </c>
      <c r="D94" s="1036">
        <f t="shared" si="1"/>
        <v>8.8599999999999996E-4</v>
      </c>
      <c r="E94" s="1037"/>
    </row>
    <row r="95" spans="1:5" x14ac:dyDescent="0.2">
      <c r="A95" s="892" t="s">
        <v>11465</v>
      </c>
      <c r="B95" s="892" t="s">
        <v>11384</v>
      </c>
      <c r="C95" s="913">
        <v>36679.29</v>
      </c>
      <c r="D95" s="1036">
        <f t="shared" si="1"/>
        <v>4.0400000000000001E-4</v>
      </c>
      <c r="E95" s="1037"/>
    </row>
    <row r="96" spans="1:5" x14ac:dyDescent="0.2">
      <c r="A96" s="892" t="s">
        <v>11466</v>
      </c>
      <c r="B96" s="892" t="s">
        <v>7919</v>
      </c>
      <c r="C96" s="913">
        <v>117938.51</v>
      </c>
      <c r="D96" s="1036">
        <f t="shared" si="1"/>
        <v>1.299E-3</v>
      </c>
      <c r="E96" s="1037"/>
    </row>
    <row r="97" spans="1:5" x14ac:dyDescent="0.2">
      <c r="A97" s="892" t="s">
        <v>11467</v>
      </c>
      <c r="B97" s="892" t="s">
        <v>11374</v>
      </c>
      <c r="C97" s="913">
        <v>280529.84999999998</v>
      </c>
      <c r="D97" s="1036">
        <f t="shared" si="1"/>
        <v>3.091E-3</v>
      </c>
      <c r="E97" s="1037"/>
    </row>
    <row r="98" spans="1:5" x14ac:dyDescent="0.2">
      <c r="A98" s="892" t="s">
        <v>11468</v>
      </c>
      <c r="B98" s="892" t="s">
        <v>11376</v>
      </c>
      <c r="C98" s="913">
        <v>385463.45</v>
      </c>
      <c r="D98" s="1036">
        <f t="shared" si="1"/>
        <v>4.2469999999999999E-3</v>
      </c>
      <c r="E98" s="1037"/>
    </row>
    <row r="99" spans="1:5" x14ac:dyDescent="0.2">
      <c r="A99" s="892" t="s">
        <v>11469</v>
      </c>
      <c r="B99" s="892" t="s">
        <v>11378</v>
      </c>
      <c r="C99" s="913">
        <v>327666.42</v>
      </c>
      <c r="D99" s="1036">
        <f t="shared" si="1"/>
        <v>3.6099999999999999E-3</v>
      </c>
      <c r="E99" s="1037"/>
    </row>
    <row r="100" spans="1:5" x14ac:dyDescent="0.2">
      <c r="A100" s="892" t="s">
        <v>11470</v>
      </c>
      <c r="B100" s="892" t="s">
        <v>11380</v>
      </c>
      <c r="C100" s="913">
        <v>352925.55</v>
      </c>
      <c r="D100" s="1036">
        <f t="shared" si="1"/>
        <v>3.888E-3</v>
      </c>
      <c r="E100" s="1037"/>
    </row>
    <row r="101" spans="1:5" x14ac:dyDescent="0.2">
      <c r="A101" s="892" t="s">
        <v>11471</v>
      </c>
      <c r="B101" s="892" t="s">
        <v>11382</v>
      </c>
      <c r="C101" s="913">
        <v>43429.14</v>
      </c>
      <c r="D101" s="1036">
        <f t="shared" si="1"/>
        <v>4.7800000000000002E-4</v>
      </c>
      <c r="E101" s="1037"/>
    </row>
    <row r="102" spans="1:5" x14ac:dyDescent="0.2">
      <c r="A102" s="892" t="s">
        <v>11472</v>
      </c>
      <c r="B102" s="892" t="s">
        <v>11384</v>
      </c>
      <c r="C102" s="913">
        <v>28300.58</v>
      </c>
      <c r="D102" s="1036">
        <f t="shared" si="1"/>
        <v>3.1199999999999999E-4</v>
      </c>
      <c r="E102" s="1037"/>
    </row>
    <row r="103" spans="1:5" x14ac:dyDescent="0.2">
      <c r="A103" s="892" t="s">
        <v>11473</v>
      </c>
      <c r="B103" s="892" t="s">
        <v>11374</v>
      </c>
      <c r="C103" s="913">
        <v>188325.09</v>
      </c>
      <c r="D103" s="1036">
        <f t="shared" si="1"/>
        <v>2.075E-3</v>
      </c>
      <c r="E103" s="1037"/>
    </row>
    <row r="104" spans="1:5" x14ac:dyDescent="0.2">
      <c r="A104" s="892" t="s">
        <v>11474</v>
      </c>
      <c r="B104" s="892" t="s">
        <v>11374</v>
      </c>
      <c r="C104" s="913">
        <v>150</v>
      </c>
      <c r="D104" s="1036">
        <f t="shared" si="1"/>
        <v>1.9999999999999999E-6</v>
      </c>
      <c r="E104" s="1037"/>
    </row>
    <row r="105" spans="1:5" x14ac:dyDescent="0.2">
      <c r="A105" s="892" t="s">
        <v>11475</v>
      </c>
      <c r="B105" s="892" t="s">
        <v>11374</v>
      </c>
      <c r="C105" s="913">
        <v>124246.83</v>
      </c>
      <c r="D105" s="1036">
        <f t="shared" si="1"/>
        <v>1.369E-3</v>
      </c>
      <c r="E105" s="1037"/>
    </row>
    <row r="106" spans="1:5" x14ac:dyDescent="0.2">
      <c r="A106" s="892" t="s">
        <v>11476</v>
      </c>
      <c r="B106" s="892" t="s">
        <v>11374</v>
      </c>
      <c r="C106" s="913">
        <v>31332.6</v>
      </c>
      <c r="D106" s="1036">
        <f t="shared" si="1"/>
        <v>3.4499999999999998E-4</v>
      </c>
      <c r="E106" s="1037"/>
    </row>
    <row r="107" spans="1:5" x14ac:dyDescent="0.2">
      <c r="A107" s="892" t="s">
        <v>11477</v>
      </c>
      <c r="B107" s="892" t="s">
        <v>11374</v>
      </c>
      <c r="C107" s="913">
        <v>1978.54</v>
      </c>
      <c r="D107" s="1036">
        <f t="shared" si="1"/>
        <v>2.1999999999999999E-5</v>
      </c>
      <c r="E107" s="1037"/>
    </row>
    <row r="108" spans="1:5" x14ac:dyDescent="0.2">
      <c r="A108" s="892" t="s">
        <v>11478</v>
      </c>
      <c r="B108" s="892" t="s">
        <v>11374</v>
      </c>
      <c r="C108" s="913">
        <v>8566.25</v>
      </c>
      <c r="D108" s="1036">
        <f t="shared" si="1"/>
        <v>9.3999999999999994E-5</v>
      </c>
      <c r="E108" s="1037"/>
    </row>
    <row r="109" spans="1:5" x14ac:dyDescent="0.2">
      <c r="A109" s="892" t="s">
        <v>11479</v>
      </c>
      <c r="B109" s="892" t="s">
        <v>11374</v>
      </c>
      <c r="C109" s="913">
        <v>12349.98</v>
      </c>
      <c r="D109" s="1036">
        <f t="shared" si="1"/>
        <v>1.36E-4</v>
      </c>
      <c r="E109" s="1037"/>
    </row>
    <row r="110" spans="1:5" x14ac:dyDescent="0.2">
      <c r="A110" s="892" t="s">
        <v>11480</v>
      </c>
      <c r="B110" s="892" t="s">
        <v>11374</v>
      </c>
      <c r="C110" s="913">
        <v>3358.32</v>
      </c>
      <c r="D110" s="1036">
        <f t="shared" si="1"/>
        <v>3.6999999999999998E-5</v>
      </c>
      <c r="E110" s="1037"/>
    </row>
    <row r="111" spans="1:5" x14ac:dyDescent="0.2">
      <c r="A111" s="892" t="s">
        <v>11481</v>
      </c>
      <c r="B111" s="892" t="s">
        <v>11374</v>
      </c>
      <c r="C111" s="913">
        <v>620.5</v>
      </c>
      <c r="D111" s="1036">
        <f t="shared" si="1"/>
        <v>6.9999999999999999E-6</v>
      </c>
      <c r="E111" s="1037"/>
    </row>
    <row r="112" spans="1:5" x14ac:dyDescent="0.2">
      <c r="A112" s="892" t="s">
        <v>11482</v>
      </c>
      <c r="B112" s="892" t="s">
        <v>11374</v>
      </c>
      <c r="C112" s="913">
        <v>3239.26</v>
      </c>
      <c r="D112" s="1036">
        <f t="shared" si="1"/>
        <v>3.6000000000000001E-5</v>
      </c>
      <c r="E112" s="1037"/>
    </row>
    <row r="113" spans="1:5" x14ac:dyDescent="0.2">
      <c r="A113" s="892" t="s">
        <v>11483</v>
      </c>
      <c r="B113" s="892" t="s">
        <v>11374</v>
      </c>
      <c r="C113" s="913">
        <v>1404.4</v>
      </c>
      <c r="D113" s="1036">
        <f t="shared" si="1"/>
        <v>1.5E-5</v>
      </c>
      <c r="E113" s="1037"/>
    </row>
    <row r="114" spans="1:5" x14ac:dyDescent="0.2">
      <c r="A114" s="892" t="s">
        <v>11484</v>
      </c>
      <c r="B114" s="892" t="s">
        <v>11374</v>
      </c>
      <c r="C114" s="913">
        <v>5211.01</v>
      </c>
      <c r="D114" s="1036">
        <f t="shared" si="1"/>
        <v>5.7000000000000003E-5</v>
      </c>
      <c r="E114" s="1037"/>
    </row>
    <row r="115" spans="1:5" x14ac:dyDescent="0.2">
      <c r="A115" s="892" t="s">
        <v>11485</v>
      </c>
      <c r="B115" s="892" t="s">
        <v>11374</v>
      </c>
      <c r="C115" s="913">
        <v>8779.6299999999992</v>
      </c>
      <c r="D115" s="1036">
        <f t="shared" si="1"/>
        <v>9.7E-5</v>
      </c>
      <c r="E115" s="1037"/>
    </row>
    <row r="116" spans="1:5" x14ac:dyDescent="0.2">
      <c r="A116" s="892" t="s">
        <v>11486</v>
      </c>
      <c r="B116" s="892" t="s">
        <v>11382</v>
      </c>
      <c r="C116" s="913">
        <v>2224.48</v>
      </c>
      <c r="D116" s="1036">
        <f t="shared" si="1"/>
        <v>2.5000000000000001E-5</v>
      </c>
      <c r="E116" s="1037"/>
    </row>
    <row r="117" spans="1:5" x14ac:dyDescent="0.2">
      <c r="A117" s="892" t="s">
        <v>11487</v>
      </c>
      <c r="B117" s="892" t="s">
        <v>11374</v>
      </c>
      <c r="C117" s="913">
        <v>796194.6</v>
      </c>
      <c r="D117" s="1036">
        <f t="shared" si="1"/>
        <v>8.7720000000000003E-3</v>
      </c>
      <c r="E117" s="1037"/>
    </row>
    <row r="118" spans="1:5" x14ac:dyDescent="0.2">
      <c r="A118" s="892" t="s">
        <v>11488</v>
      </c>
      <c r="B118" s="892" t="s">
        <v>11382</v>
      </c>
      <c r="C118" s="913">
        <v>24172.080000000002</v>
      </c>
      <c r="D118" s="1036">
        <f t="shared" si="1"/>
        <v>2.6600000000000001E-4</v>
      </c>
      <c r="E118" s="1037"/>
    </row>
    <row r="119" spans="1:5" x14ac:dyDescent="0.2">
      <c r="A119" s="892" t="s">
        <v>11489</v>
      </c>
      <c r="B119" s="892" t="s">
        <v>11374</v>
      </c>
      <c r="C119" s="913">
        <v>13166.08</v>
      </c>
      <c r="D119" s="1036">
        <f t="shared" si="1"/>
        <v>1.45E-4</v>
      </c>
      <c r="E119" s="1037"/>
    </row>
    <row r="120" spans="1:5" x14ac:dyDescent="0.2">
      <c r="A120" s="892" t="s">
        <v>11490</v>
      </c>
      <c r="B120" s="892" t="s">
        <v>11374</v>
      </c>
      <c r="C120" s="913">
        <v>452.4</v>
      </c>
      <c r="D120" s="1036">
        <f t="shared" si="1"/>
        <v>5.0000000000000004E-6</v>
      </c>
      <c r="E120" s="1037"/>
    </row>
    <row r="121" spans="1:5" x14ac:dyDescent="0.2">
      <c r="A121" s="892" t="s">
        <v>11491</v>
      </c>
      <c r="B121" s="892" t="s">
        <v>11374</v>
      </c>
      <c r="C121" s="913">
        <v>118.93</v>
      </c>
      <c r="D121" s="1036">
        <f t="shared" si="1"/>
        <v>9.9999999999999995E-7</v>
      </c>
      <c r="E121" s="1037"/>
    </row>
    <row r="122" spans="1:5" x14ac:dyDescent="0.2">
      <c r="A122" s="892" t="s">
        <v>11492</v>
      </c>
      <c r="B122" s="892" t="s">
        <v>11374</v>
      </c>
      <c r="C122" s="913">
        <v>2568.58</v>
      </c>
      <c r="D122" s="1036">
        <f t="shared" si="1"/>
        <v>2.8E-5</v>
      </c>
      <c r="E122" s="1037"/>
    </row>
    <row r="123" spans="1:5" x14ac:dyDescent="0.2">
      <c r="A123" s="892" t="s">
        <v>11493</v>
      </c>
      <c r="B123" s="892" t="s">
        <v>11374</v>
      </c>
      <c r="C123" s="913">
        <v>8342.26</v>
      </c>
      <c r="D123" s="1036">
        <f t="shared" si="1"/>
        <v>9.2E-5</v>
      </c>
      <c r="E123" s="1037"/>
    </row>
    <row r="124" spans="1:5" x14ac:dyDescent="0.2">
      <c r="A124" s="892" t="s">
        <v>11494</v>
      </c>
      <c r="B124" s="892" t="s">
        <v>11374</v>
      </c>
      <c r="C124" s="913">
        <v>658.01</v>
      </c>
      <c r="D124" s="1036">
        <f t="shared" si="1"/>
        <v>6.9999999999999999E-6</v>
      </c>
      <c r="E124" s="1037"/>
    </row>
    <row r="125" spans="1:5" x14ac:dyDescent="0.2">
      <c r="A125" s="892" t="s">
        <v>11495</v>
      </c>
      <c r="B125" s="892" t="s">
        <v>11374</v>
      </c>
      <c r="C125" s="913">
        <v>66598.539999999994</v>
      </c>
      <c r="D125" s="1036">
        <f t="shared" si="1"/>
        <v>7.3399999999999995E-4</v>
      </c>
      <c r="E125" s="1037"/>
    </row>
    <row r="126" spans="1:5" x14ac:dyDescent="0.2">
      <c r="A126" s="892" t="s">
        <v>11496</v>
      </c>
      <c r="B126" s="892" t="s">
        <v>11374</v>
      </c>
      <c r="C126" s="913">
        <v>85798.55</v>
      </c>
      <c r="D126" s="1036">
        <f t="shared" si="1"/>
        <v>9.4499999999999998E-4</v>
      </c>
      <c r="E126" s="1037"/>
    </row>
    <row r="127" spans="1:5" x14ac:dyDescent="0.2">
      <c r="A127" s="892" t="s">
        <v>11497</v>
      </c>
      <c r="B127" s="892" t="s">
        <v>11374</v>
      </c>
      <c r="C127" s="913">
        <v>300</v>
      </c>
      <c r="D127" s="1036">
        <f t="shared" si="1"/>
        <v>3.0000000000000001E-6</v>
      </c>
      <c r="E127" s="1037"/>
    </row>
    <row r="128" spans="1:5" x14ac:dyDescent="0.2">
      <c r="A128" s="892" t="s">
        <v>11498</v>
      </c>
      <c r="B128" s="892" t="s">
        <v>11374</v>
      </c>
      <c r="C128" s="913">
        <v>1213.78</v>
      </c>
      <c r="D128" s="1036">
        <f t="shared" si="1"/>
        <v>1.2999999999999999E-5</v>
      </c>
      <c r="E128" s="1037"/>
    </row>
    <row r="129" spans="1:5" x14ac:dyDescent="0.2">
      <c r="A129" s="892" t="s">
        <v>11499</v>
      </c>
      <c r="B129" s="892" t="s">
        <v>11374</v>
      </c>
      <c r="C129" s="913">
        <v>215132</v>
      </c>
      <c r="D129" s="1036">
        <f t="shared" si="1"/>
        <v>2.3700000000000001E-3</v>
      </c>
      <c r="E129" s="1037"/>
    </row>
    <row r="130" spans="1:5" x14ac:dyDescent="0.2">
      <c r="A130" s="892" t="s">
        <v>11500</v>
      </c>
      <c r="B130" s="892" t="s">
        <v>11374</v>
      </c>
      <c r="C130" s="913">
        <v>52810</v>
      </c>
      <c r="D130" s="1036">
        <f t="shared" si="1"/>
        <v>5.8200000000000005E-4</v>
      </c>
      <c r="E130" s="1037"/>
    </row>
    <row r="131" spans="1:5" x14ac:dyDescent="0.2">
      <c r="A131" s="892" t="s">
        <v>11501</v>
      </c>
      <c r="B131" s="892" t="s">
        <v>11374</v>
      </c>
      <c r="C131" s="913">
        <v>58740.75</v>
      </c>
      <c r="D131" s="1036">
        <f t="shared" si="1"/>
        <v>6.4700000000000001E-4</v>
      </c>
      <c r="E131" s="1037"/>
    </row>
    <row r="132" spans="1:5" x14ac:dyDescent="0.2">
      <c r="A132" s="892" t="s">
        <v>11502</v>
      </c>
      <c r="B132" s="892" t="s">
        <v>11374</v>
      </c>
      <c r="C132" s="913">
        <v>104922</v>
      </c>
      <c r="D132" s="1036">
        <f t="shared" si="1"/>
        <v>1.1559999999999999E-3</v>
      </c>
      <c r="E132" s="1037"/>
    </row>
    <row r="133" spans="1:5" x14ac:dyDescent="0.2">
      <c r="A133" s="892" t="s">
        <v>11503</v>
      </c>
      <c r="B133" s="892" t="s">
        <v>11376</v>
      </c>
      <c r="C133" s="913">
        <v>9422</v>
      </c>
      <c r="D133" s="1036">
        <f t="shared" si="1"/>
        <v>1.0399999999999999E-4</v>
      </c>
      <c r="E133" s="1037"/>
    </row>
    <row r="134" spans="1:5" x14ac:dyDescent="0.2">
      <c r="A134" s="892" t="s">
        <v>11504</v>
      </c>
      <c r="B134" s="892" t="s">
        <v>11374</v>
      </c>
      <c r="C134" s="913">
        <v>49356.76</v>
      </c>
      <c r="D134" s="1036">
        <f t="shared" si="1"/>
        <v>5.44E-4</v>
      </c>
      <c r="E134" s="1037"/>
    </row>
    <row r="135" spans="1:5" x14ac:dyDescent="0.2">
      <c r="A135" s="892" t="s">
        <v>11505</v>
      </c>
      <c r="B135" s="892" t="s">
        <v>11374</v>
      </c>
      <c r="C135" s="913">
        <v>2684.35</v>
      </c>
      <c r="D135" s="1036">
        <f t="shared" si="1"/>
        <v>3.0000000000000001E-5</v>
      </c>
      <c r="E135" s="1037"/>
    </row>
    <row r="136" spans="1:5" x14ac:dyDescent="0.2">
      <c r="A136" s="892" t="s">
        <v>11506</v>
      </c>
      <c r="B136" s="892" t="s">
        <v>11374</v>
      </c>
      <c r="C136" s="913">
        <v>20920</v>
      </c>
      <c r="D136" s="1036">
        <f t="shared" ref="D136:D190" si="2">ROUND(C136/$C$191,6)</f>
        <v>2.3000000000000001E-4</v>
      </c>
      <c r="E136" s="1037"/>
    </row>
    <row r="137" spans="1:5" x14ac:dyDescent="0.2">
      <c r="A137" s="892" t="s">
        <v>11507</v>
      </c>
      <c r="B137" s="892" t="s">
        <v>11508</v>
      </c>
      <c r="C137" s="913">
        <v>47690.63</v>
      </c>
      <c r="D137" s="1036">
        <f t="shared" si="2"/>
        <v>5.2499999999999997E-4</v>
      </c>
      <c r="E137" s="1037"/>
    </row>
    <row r="138" spans="1:5" x14ac:dyDescent="0.2">
      <c r="A138" s="892" t="s">
        <v>11509</v>
      </c>
      <c r="B138" s="892" t="s">
        <v>11374</v>
      </c>
      <c r="C138" s="913">
        <v>5412</v>
      </c>
      <c r="D138" s="1036">
        <f t="shared" si="2"/>
        <v>6.0000000000000002E-5</v>
      </c>
      <c r="E138" s="1037"/>
    </row>
    <row r="139" spans="1:5" x14ac:dyDescent="0.2">
      <c r="A139" s="892" t="s">
        <v>11510</v>
      </c>
      <c r="B139" s="892" t="s">
        <v>11374</v>
      </c>
      <c r="C139" s="913">
        <v>237757.3</v>
      </c>
      <c r="D139" s="1036">
        <f t="shared" si="2"/>
        <v>2.6189999999999998E-3</v>
      </c>
      <c r="E139" s="1037"/>
    </row>
    <row r="140" spans="1:5" x14ac:dyDescent="0.2">
      <c r="A140" s="892" t="s">
        <v>11511</v>
      </c>
      <c r="B140" s="892" t="s">
        <v>11374</v>
      </c>
      <c r="C140" s="913">
        <v>1839187.19</v>
      </c>
      <c r="D140" s="1036">
        <f t="shared" si="2"/>
        <v>2.0261999999999999E-2</v>
      </c>
      <c r="E140" s="1037"/>
    </row>
    <row r="141" spans="1:5" x14ac:dyDescent="0.2">
      <c r="A141" s="892" t="s">
        <v>11512</v>
      </c>
      <c r="B141" s="892" t="s">
        <v>11374</v>
      </c>
      <c r="C141" s="913">
        <v>208197.25</v>
      </c>
      <c r="D141" s="1036">
        <f t="shared" si="2"/>
        <v>2.294E-3</v>
      </c>
      <c r="E141" s="1037"/>
    </row>
    <row r="142" spans="1:5" x14ac:dyDescent="0.2">
      <c r="A142" s="892" t="s">
        <v>11513</v>
      </c>
      <c r="B142" s="892" t="s">
        <v>11374</v>
      </c>
      <c r="C142" s="913">
        <v>80736</v>
      </c>
      <c r="D142" s="1036">
        <f t="shared" si="2"/>
        <v>8.8900000000000003E-4</v>
      </c>
      <c r="E142" s="1037"/>
    </row>
    <row r="143" spans="1:5" x14ac:dyDescent="0.2">
      <c r="A143" s="892" t="s">
        <v>11514</v>
      </c>
      <c r="B143" s="892" t="s">
        <v>11382</v>
      </c>
      <c r="C143" s="913">
        <v>272613.59000000003</v>
      </c>
      <c r="D143" s="1036">
        <f t="shared" si="2"/>
        <v>3.003E-3</v>
      </c>
      <c r="E143" s="1037"/>
    </row>
    <row r="144" spans="1:5" x14ac:dyDescent="0.2">
      <c r="A144" s="892" t="s">
        <v>11515</v>
      </c>
      <c r="B144" s="892" t="s">
        <v>11374</v>
      </c>
      <c r="C144" s="913">
        <v>63520.22</v>
      </c>
      <c r="D144" s="1036">
        <f t="shared" si="2"/>
        <v>6.9999999999999999E-4</v>
      </c>
      <c r="E144" s="1037"/>
    </row>
    <row r="145" spans="1:5" x14ac:dyDescent="0.2">
      <c r="A145" s="892" t="s">
        <v>11516</v>
      </c>
      <c r="B145" s="892" t="s">
        <v>11374</v>
      </c>
      <c r="C145" s="913">
        <v>744026.12</v>
      </c>
      <c r="D145" s="1036">
        <f t="shared" si="2"/>
        <v>8.1969999999999994E-3</v>
      </c>
      <c r="E145" s="1037"/>
    </row>
    <row r="146" spans="1:5" x14ac:dyDescent="0.2">
      <c r="A146" s="892" t="s">
        <v>11517</v>
      </c>
      <c r="B146" s="892" t="s">
        <v>11382</v>
      </c>
      <c r="C146" s="913">
        <v>17172</v>
      </c>
      <c r="D146" s="1036">
        <f t="shared" si="2"/>
        <v>1.8900000000000001E-4</v>
      </c>
      <c r="E146" s="1037"/>
    </row>
    <row r="147" spans="1:5" x14ac:dyDescent="0.2">
      <c r="A147" s="892" t="s">
        <v>11518</v>
      </c>
      <c r="B147" s="892" t="s">
        <v>11374</v>
      </c>
      <c r="C147" s="913">
        <v>81006.81</v>
      </c>
      <c r="D147" s="1036">
        <f t="shared" si="2"/>
        <v>8.92E-4</v>
      </c>
      <c r="E147" s="1037"/>
    </row>
    <row r="148" spans="1:5" x14ac:dyDescent="0.2">
      <c r="A148" s="892" t="s">
        <v>11519</v>
      </c>
      <c r="B148" s="892" t="s">
        <v>11376</v>
      </c>
      <c r="C148" s="913">
        <v>393633.19</v>
      </c>
      <c r="D148" s="1036">
        <f t="shared" si="2"/>
        <v>4.3369999999999997E-3</v>
      </c>
      <c r="E148" s="1037"/>
    </row>
    <row r="149" spans="1:5" x14ac:dyDescent="0.2">
      <c r="A149" s="892" t="s">
        <v>11520</v>
      </c>
      <c r="B149" s="892" t="s">
        <v>11374</v>
      </c>
      <c r="C149" s="913">
        <v>1003215.66</v>
      </c>
      <c r="D149" s="1036">
        <f t="shared" si="2"/>
        <v>1.1051999999999999E-2</v>
      </c>
      <c r="E149" s="1037"/>
    </row>
    <row r="150" spans="1:5" x14ac:dyDescent="0.2">
      <c r="A150" s="892" t="s">
        <v>11521</v>
      </c>
      <c r="B150" s="892" t="s">
        <v>11374</v>
      </c>
      <c r="C150" s="913">
        <v>343167.68</v>
      </c>
      <c r="D150" s="1036">
        <f t="shared" si="2"/>
        <v>3.7810000000000001E-3</v>
      </c>
      <c r="E150" s="1037"/>
    </row>
    <row r="151" spans="1:5" x14ac:dyDescent="0.2">
      <c r="A151" s="892" t="s">
        <v>11522</v>
      </c>
      <c r="B151" s="892" t="s">
        <v>11374</v>
      </c>
      <c r="C151" s="913">
        <v>7101.93</v>
      </c>
      <c r="D151" s="1036">
        <f t="shared" si="2"/>
        <v>7.7999999999999999E-5</v>
      </c>
      <c r="E151" s="1037"/>
    </row>
    <row r="152" spans="1:5" x14ac:dyDescent="0.2">
      <c r="A152" s="892" t="s">
        <v>11523</v>
      </c>
      <c r="B152" s="892" t="s">
        <v>11374</v>
      </c>
      <c r="C152" s="913">
        <v>247749.13</v>
      </c>
      <c r="D152" s="1036">
        <f t="shared" si="2"/>
        <v>2.7290000000000001E-3</v>
      </c>
      <c r="E152" s="1037"/>
    </row>
    <row r="153" spans="1:5" x14ac:dyDescent="0.2">
      <c r="A153" s="892" t="s">
        <v>11524</v>
      </c>
      <c r="B153" s="892" t="s">
        <v>11374</v>
      </c>
      <c r="C153" s="913">
        <v>14395.6</v>
      </c>
      <c r="D153" s="1036">
        <f t="shared" si="2"/>
        <v>1.5899999999999999E-4</v>
      </c>
      <c r="E153" s="1037"/>
    </row>
    <row r="154" spans="1:5" x14ac:dyDescent="0.2">
      <c r="A154" s="892" t="s">
        <v>11525</v>
      </c>
      <c r="B154" s="892" t="s">
        <v>11374</v>
      </c>
      <c r="C154" s="913">
        <v>436549.76</v>
      </c>
      <c r="D154" s="1036">
        <f t="shared" si="2"/>
        <v>4.8089999999999999E-3</v>
      </c>
      <c r="E154" s="1037"/>
    </row>
    <row r="155" spans="1:5" x14ac:dyDescent="0.2">
      <c r="A155" s="892" t="s">
        <v>11526</v>
      </c>
      <c r="B155" s="892" t="s">
        <v>11527</v>
      </c>
      <c r="C155" s="913">
        <v>980.2</v>
      </c>
      <c r="D155" s="1036">
        <f t="shared" si="2"/>
        <v>1.1E-5</v>
      </c>
      <c r="E155" s="1037"/>
    </row>
    <row r="156" spans="1:5" x14ac:dyDescent="0.2">
      <c r="A156" s="892" t="s">
        <v>11528</v>
      </c>
      <c r="B156" s="892" t="s">
        <v>11384</v>
      </c>
      <c r="C156" s="913">
        <v>225502.26</v>
      </c>
      <c r="D156" s="1036">
        <f t="shared" si="2"/>
        <v>2.4840000000000001E-3</v>
      </c>
      <c r="E156" s="1037"/>
    </row>
    <row r="157" spans="1:5" x14ac:dyDescent="0.2">
      <c r="A157" s="892" t="s">
        <v>11529</v>
      </c>
      <c r="B157" s="892" t="s">
        <v>11384</v>
      </c>
      <c r="C157" s="913">
        <v>42718.57</v>
      </c>
      <c r="D157" s="1036">
        <f t="shared" si="2"/>
        <v>4.7100000000000001E-4</v>
      </c>
      <c r="E157" s="1037"/>
    </row>
    <row r="158" spans="1:5" x14ac:dyDescent="0.2">
      <c r="A158" s="892" t="s">
        <v>11530</v>
      </c>
      <c r="B158" s="892" t="s">
        <v>11384</v>
      </c>
      <c r="C158" s="913">
        <v>765</v>
      </c>
      <c r="D158" s="1036">
        <f t="shared" si="2"/>
        <v>7.9999999999999996E-6</v>
      </c>
      <c r="E158" s="1037"/>
    </row>
    <row r="159" spans="1:5" x14ac:dyDescent="0.2">
      <c r="A159" s="892" t="s">
        <v>11531</v>
      </c>
      <c r="B159" s="892" t="s">
        <v>11384</v>
      </c>
      <c r="C159" s="913">
        <v>17864</v>
      </c>
      <c r="D159" s="1036">
        <f t="shared" si="2"/>
        <v>1.9699999999999999E-4</v>
      </c>
      <c r="E159" s="1037"/>
    </row>
    <row r="160" spans="1:5" x14ac:dyDescent="0.2">
      <c r="A160" s="892" t="s">
        <v>11532</v>
      </c>
      <c r="B160" s="892" t="s">
        <v>11374</v>
      </c>
      <c r="C160" s="913">
        <v>31952</v>
      </c>
      <c r="D160" s="1036">
        <f t="shared" si="2"/>
        <v>3.5199999999999999E-4</v>
      </c>
      <c r="E160" s="1037"/>
    </row>
    <row r="161" spans="1:5" x14ac:dyDescent="0.2">
      <c r="A161" s="892" t="s">
        <v>11533</v>
      </c>
      <c r="B161" s="892" t="s">
        <v>11374</v>
      </c>
      <c r="C161" s="913">
        <v>27029.42</v>
      </c>
      <c r="D161" s="1036">
        <f t="shared" si="2"/>
        <v>2.9799999999999998E-4</v>
      </c>
      <c r="E161" s="1037"/>
    </row>
    <row r="162" spans="1:5" x14ac:dyDescent="0.2">
      <c r="A162" s="892" t="s">
        <v>11534</v>
      </c>
      <c r="B162" s="892" t="s">
        <v>11374</v>
      </c>
      <c r="C162" s="913">
        <v>49929.77</v>
      </c>
      <c r="D162" s="1036">
        <f t="shared" si="2"/>
        <v>5.5000000000000003E-4</v>
      </c>
      <c r="E162" s="1037"/>
    </row>
    <row r="163" spans="1:5" x14ac:dyDescent="0.2">
      <c r="A163" s="892" t="s">
        <v>11535</v>
      </c>
      <c r="B163" s="892" t="s">
        <v>7919</v>
      </c>
      <c r="C163" s="913">
        <v>98257.12</v>
      </c>
      <c r="D163" s="1036">
        <f t="shared" si="2"/>
        <v>1.083E-3</v>
      </c>
      <c r="E163" s="1037"/>
    </row>
    <row r="164" spans="1:5" x14ac:dyDescent="0.2">
      <c r="A164" s="892" t="s">
        <v>11536</v>
      </c>
      <c r="B164" s="892" t="s">
        <v>7919</v>
      </c>
      <c r="C164" s="913">
        <v>2400</v>
      </c>
      <c r="D164" s="1036">
        <f t="shared" si="2"/>
        <v>2.5999999999999998E-5</v>
      </c>
      <c r="E164" s="1037"/>
    </row>
    <row r="165" spans="1:5" x14ac:dyDescent="0.2">
      <c r="A165" s="892" t="s">
        <v>11537</v>
      </c>
      <c r="B165" s="892" t="s">
        <v>7919</v>
      </c>
      <c r="C165" s="913">
        <v>98708.63</v>
      </c>
      <c r="D165" s="1036">
        <f t="shared" si="2"/>
        <v>1.0870000000000001E-3</v>
      </c>
      <c r="E165" s="1037"/>
    </row>
    <row r="166" spans="1:5" x14ac:dyDescent="0.2">
      <c r="A166" s="892" t="s">
        <v>11538</v>
      </c>
      <c r="B166" s="892" t="s">
        <v>7919</v>
      </c>
      <c r="C166" s="913">
        <v>13295.48</v>
      </c>
      <c r="D166" s="1036">
        <f t="shared" si="2"/>
        <v>1.46E-4</v>
      </c>
      <c r="E166" s="1037"/>
    </row>
    <row r="167" spans="1:5" x14ac:dyDescent="0.2">
      <c r="A167" s="892" t="s">
        <v>11539</v>
      </c>
      <c r="B167" s="892" t="s">
        <v>11374</v>
      </c>
      <c r="C167" s="913">
        <v>26635.72</v>
      </c>
      <c r="D167" s="1036">
        <f t="shared" si="2"/>
        <v>2.9300000000000002E-4</v>
      </c>
      <c r="E167" s="1037"/>
    </row>
    <row r="168" spans="1:5" x14ac:dyDescent="0.2">
      <c r="A168" s="892" t="s">
        <v>11540</v>
      </c>
      <c r="B168" s="892" t="s">
        <v>11376</v>
      </c>
      <c r="C168" s="913">
        <v>13548.8</v>
      </c>
      <c r="D168" s="1036">
        <f t="shared" si="2"/>
        <v>1.4899999999999999E-4</v>
      </c>
      <c r="E168" s="1037"/>
    </row>
    <row r="169" spans="1:5" x14ac:dyDescent="0.2">
      <c r="A169" s="892" t="s">
        <v>11541</v>
      </c>
      <c r="B169" s="892" t="s">
        <v>11378</v>
      </c>
      <c r="C169" s="913">
        <v>5781.6</v>
      </c>
      <c r="D169" s="1036">
        <f t="shared" si="2"/>
        <v>6.3999999999999997E-5</v>
      </c>
      <c r="E169" s="1037"/>
    </row>
    <row r="170" spans="1:5" x14ac:dyDescent="0.2">
      <c r="A170" s="892" t="s">
        <v>11542</v>
      </c>
      <c r="B170" s="892" t="s">
        <v>11380</v>
      </c>
      <c r="C170" s="913">
        <v>10395.39</v>
      </c>
      <c r="D170" s="1036">
        <f t="shared" si="2"/>
        <v>1.15E-4</v>
      </c>
      <c r="E170" s="1037"/>
    </row>
    <row r="171" spans="1:5" x14ac:dyDescent="0.2">
      <c r="A171" s="892" t="s">
        <v>11543</v>
      </c>
      <c r="B171" s="892" t="s">
        <v>11376</v>
      </c>
      <c r="C171" s="913">
        <v>170838.73</v>
      </c>
      <c r="D171" s="1036">
        <f t="shared" si="2"/>
        <v>1.882E-3</v>
      </c>
      <c r="E171" s="1037"/>
    </row>
    <row r="172" spans="1:5" x14ac:dyDescent="0.2">
      <c r="A172" s="892" t="s">
        <v>11544</v>
      </c>
      <c r="B172" s="892" t="s">
        <v>7919</v>
      </c>
      <c r="C172" s="913">
        <v>48605.87</v>
      </c>
      <c r="D172" s="1036">
        <f t="shared" si="2"/>
        <v>5.3499999999999999E-4</v>
      </c>
      <c r="E172" s="1037"/>
    </row>
    <row r="173" spans="1:5" x14ac:dyDescent="0.2">
      <c r="A173" s="892" t="s">
        <v>11545</v>
      </c>
      <c r="B173" s="892" t="s">
        <v>11374</v>
      </c>
      <c r="C173" s="913">
        <v>82904.19</v>
      </c>
      <c r="D173" s="1036">
        <f t="shared" si="2"/>
        <v>9.1299999999999997E-4</v>
      </c>
      <c r="E173" s="1037"/>
    </row>
    <row r="174" spans="1:5" x14ac:dyDescent="0.2">
      <c r="A174" s="892" t="s">
        <v>11546</v>
      </c>
      <c r="B174" s="892" t="s">
        <v>11376</v>
      </c>
      <c r="C174" s="913">
        <v>121586.27</v>
      </c>
      <c r="D174" s="1036">
        <f t="shared" si="2"/>
        <v>1.34E-3</v>
      </c>
      <c r="E174" s="1037"/>
    </row>
    <row r="175" spans="1:5" x14ac:dyDescent="0.2">
      <c r="A175" s="892" t="s">
        <v>11547</v>
      </c>
      <c r="B175" s="892" t="s">
        <v>11378</v>
      </c>
      <c r="C175" s="913">
        <v>99016.22</v>
      </c>
      <c r="D175" s="1036">
        <f t="shared" si="2"/>
        <v>1.091E-3</v>
      </c>
      <c r="E175" s="1037"/>
    </row>
    <row r="176" spans="1:5" x14ac:dyDescent="0.2">
      <c r="A176" s="892" t="s">
        <v>11548</v>
      </c>
      <c r="B176" s="892" t="s">
        <v>11380</v>
      </c>
      <c r="C176" s="913">
        <v>97965.26</v>
      </c>
      <c r="D176" s="1036">
        <f t="shared" si="2"/>
        <v>1.0790000000000001E-3</v>
      </c>
      <c r="E176" s="1037"/>
    </row>
    <row r="177" spans="1:5" x14ac:dyDescent="0.2">
      <c r="A177" s="892" t="s">
        <v>11549</v>
      </c>
      <c r="B177" s="892" t="s">
        <v>11382</v>
      </c>
      <c r="C177" s="913">
        <v>41541.26</v>
      </c>
      <c r="D177" s="1036">
        <f t="shared" si="2"/>
        <v>4.5800000000000002E-4</v>
      </c>
      <c r="E177" s="1037"/>
    </row>
    <row r="178" spans="1:5" x14ac:dyDescent="0.2">
      <c r="A178" s="892" t="s">
        <v>11550</v>
      </c>
      <c r="B178" s="892" t="s">
        <v>11551</v>
      </c>
      <c r="C178" s="913">
        <v>9609.31</v>
      </c>
      <c r="D178" s="1036">
        <f t="shared" si="2"/>
        <v>1.06E-4</v>
      </c>
      <c r="E178" s="1037"/>
    </row>
    <row r="179" spans="1:5" x14ac:dyDescent="0.2">
      <c r="A179" s="892" t="s">
        <v>11552</v>
      </c>
      <c r="B179" s="892" t="s">
        <v>11380</v>
      </c>
      <c r="C179" s="913">
        <v>105883</v>
      </c>
      <c r="D179" s="1036">
        <f t="shared" si="2"/>
        <v>1.1670000000000001E-3</v>
      </c>
      <c r="E179" s="1037"/>
    </row>
    <row r="180" spans="1:5" x14ac:dyDescent="0.2">
      <c r="A180" s="892" t="s">
        <v>11553</v>
      </c>
      <c r="B180" s="892" t="s">
        <v>11380</v>
      </c>
      <c r="C180" s="913">
        <v>518603.18</v>
      </c>
      <c r="D180" s="1036">
        <f t="shared" si="2"/>
        <v>5.7130000000000002E-3</v>
      </c>
      <c r="E180" s="1037"/>
    </row>
    <row r="181" spans="1:5" x14ac:dyDescent="0.2">
      <c r="A181" s="892" t="s">
        <v>11554</v>
      </c>
      <c r="B181" s="892" t="s">
        <v>7919</v>
      </c>
      <c r="C181" s="913">
        <v>139200</v>
      </c>
      <c r="D181" s="1036">
        <f t="shared" si="2"/>
        <v>1.534E-3</v>
      </c>
      <c r="E181" s="1037"/>
    </row>
    <row r="182" spans="1:5" x14ac:dyDescent="0.2">
      <c r="A182" s="892" t="s">
        <v>11555</v>
      </c>
      <c r="B182" s="892" t="s">
        <v>7919</v>
      </c>
      <c r="C182" s="913">
        <v>2104542.2999999998</v>
      </c>
      <c r="D182" s="1036">
        <f t="shared" si="2"/>
        <v>2.3185999999999998E-2</v>
      </c>
      <c r="E182" s="1037"/>
    </row>
    <row r="183" spans="1:5" x14ac:dyDescent="0.2">
      <c r="A183" s="892" t="s">
        <v>11556</v>
      </c>
      <c r="B183" s="892" t="s">
        <v>7919</v>
      </c>
      <c r="C183" s="913">
        <v>352310.66</v>
      </c>
      <c r="D183" s="1036">
        <f t="shared" si="2"/>
        <v>3.8809999999999999E-3</v>
      </c>
      <c r="E183" s="1037"/>
    </row>
    <row r="184" spans="1:5" x14ac:dyDescent="0.2">
      <c r="A184" s="892" t="s">
        <v>11557</v>
      </c>
      <c r="B184" s="892" t="s">
        <v>7919</v>
      </c>
      <c r="C184" s="913">
        <v>812687.13</v>
      </c>
      <c r="D184" s="1036">
        <f t="shared" si="2"/>
        <v>8.9529999999999992E-3</v>
      </c>
      <c r="E184" s="1037"/>
    </row>
    <row r="185" spans="1:5" x14ac:dyDescent="0.2">
      <c r="A185" s="892" t="s">
        <v>11558</v>
      </c>
      <c r="B185" s="892" t="s">
        <v>7919</v>
      </c>
      <c r="C185" s="913">
        <v>59539.94</v>
      </c>
      <c r="D185" s="1036">
        <f t="shared" si="2"/>
        <v>6.5600000000000001E-4</v>
      </c>
      <c r="E185" s="1037"/>
    </row>
    <row r="186" spans="1:5" x14ac:dyDescent="0.2">
      <c r="A186" s="892" t="s">
        <v>11559</v>
      </c>
      <c r="B186" s="892" t="s">
        <v>7919</v>
      </c>
      <c r="C186" s="913">
        <v>179469.69</v>
      </c>
      <c r="D186" s="1036">
        <f t="shared" si="2"/>
        <v>1.977E-3</v>
      </c>
      <c r="E186" s="1037"/>
    </row>
    <row r="187" spans="1:5" ht="30.6" x14ac:dyDescent="0.2">
      <c r="A187" s="892" t="s">
        <v>11560</v>
      </c>
      <c r="B187" s="892" t="s">
        <v>11561</v>
      </c>
      <c r="C187" s="913">
        <v>36856776.939999998</v>
      </c>
      <c r="D187" s="1036">
        <f t="shared" si="2"/>
        <v>0.406053</v>
      </c>
      <c r="E187" s="1037" t="s">
        <v>11562</v>
      </c>
    </row>
    <row r="188" spans="1:5" x14ac:dyDescent="0.2">
      <c r="A188" s="892" t="s">
        <v>11563</v>
      </c>
      <c r="B188" s="892" t="s">
        <v>11374</v>
      </c>
      <c r="C188" s="913">
        <v>4935229.6399999997</v>
      </c>
      <c r="D188" s="1036">
        <f t="shared" si="2"/>
        <v>5.4371999999999997E-2</v>
      </c>
      <c r="E188" s="1037"/>
    </row>
    <row r="189" spans="1:5" x14ac:dyDescent="0.2">
      <c r="A189" s="892" t="s">
        <v>11564</v>
      </c>
      <c r="B189" s="892" t="s">
        <v>11565</v>
      </c>
      <c r="C189" s="913">
        <v>126169.34</v>
      </c>
      <c r="D189" s="1036">
        <f t="shared" si="2"/>
        <v>1.39E-3</v>
      </c>
      <c r="E189" s="1037"/>
    </row>
    <row r="190" spans="1:5" x14ac:dyDescent="0.2">
      <c r="A190" s="892" t="s">
        <v>11566</v>
      </c>
      <c r="B190" s="892" t="s">
        <v>11567</v>
      </c>
      <c r="C190" s="913">
        <v>40000</v>
      </c>
      <c r="D190" s="1036">
        <f t="shared" si="2"/>
        <v>4.4099999999999999E-4</v>
      </c>
      <c r="E190" s="1037"/>
    </row>
    <row r="191" spans="1:5" x14ac:dyDescent="0.2">
      <c r="A191" s="914"/>
      <c r="B191" s="914" t="s">
        <v>719</v>
      </c>
      <c r="C191" s="915">
        <f>SUM(C8:C190)</f>
        <v>90768288.289999977</v>
      </c>
      <c r="D191" s="1038">
        <f>SUM(D8:D190)</f>
        <v>0.9999979999999995</v>
      </c>
      <c r="E191" s="976"/>
    </row>
    <row r="192" spans="1:5" x14ac:dyDescent="0.2">
      <c r="A192" s="1039"/>
      <c r="B192" s="1039"/>
      <c r="C192" s="1040"/>
      <c r="D192" s="1041"/>
      <c r="E192" s="1042"/>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rintOptions horizontalCentered="1"/>
  <pageMargins left="0.31496062992125984" right="0.31496062992125984" top="0.74803149606299213" bottom="0.74803149606299213" header="0.31496062992125984" footer="0.31496062992125984"/>
  <pageSetup scale="77" orientation="portrait" r:id="rId1"/>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7"/>
  <dimension ref="A1:G32"/>
  <sheetViews>
    <sheetView topLeftCell="A6" zoomScaleNormal="100" zoomScaleSheetLayoutView="100" workbookViewId="0">
      <selection activeCell="G29" sqref="G29"/>
    </sheetView>
  </sheetViews>
  <sheetFormatPr baseColWidth="10" defaultColWidth="11.44140625" defaultRowHeight="10.199999999999999" x14ac:dyDescent="0.2"/>
  <cols>
    <col min="1" max="1" width="20.6640625" style="873" customWidth="1"/>
    <col min="2" max="2" width="50.6640625" style="873" customWidth="1"/>
    <col min="3" max="5" width="17.6640625" style="874" customWidth="1"/>
    <col min="6" max="7" width="17.6640625" style="873" customWidth="1"/>
    <col min="8" max="16384" width="11.44140625" style="873"/>
  </cols>
  <sheetData>
    <row r="1" spans="1:7" s="928" customFormat="1" ht="11.25" customHeight="1" x14ac:dyDescent="0.2">
      <c r="A1" s="967" t="s">
        <v>115</v>
      </c>
      <c r="B1" s="967"/>
      <c r="C1" s="929"/>
      <c r="D1" s="929"/>
      <c r="E1" s="929"/>
      <c r="F1" s="1045"/>
      <c r="G1" s="872"/>
    </row>
    <row r="2" spans="1:7" s="928" customFormat="1" ht="11.25" customHeight="1" x14ac:dyDescent="0.2">
      <c r="A2" s="967" t="s">
        <v>42</v>
      </c>
      <c r="B2" s="967"/>
      <c r="C2" s="929"/>
      <c r="D2" s="929"/>
      <c r="E2" s="929"/>
    </row>
    <row r="3" spans="1:7" s="928" customFormat="1" x14ac:dyDescent="0.2">
      <c r="C3" s="929"/>
      <c r="D3" s="929"/>
      <c r="E3" s="929"/>
    </row>
    <row r="4" spans="1:7" s="928" customFormat="1" x14ac:dyDescent="0.2">
      <c r="C4" s="929"/>
      <c r="D4" s="929"/>
      <c r="E4" s="929"/>
    </row>
    <row r="5" spans="1:7" s="928" customFormat="1" ht="11.25" customHeight="1" x14ac:dyDescent="0.2">
      <c r="A5" s="875" t="s">
        <v>1024</v>
      </c>
      <c r="B5" s="875"/>
      <c r="C5" s="929"/>
      <c r="D5" s="929"/>
      <c r="E5" s="929"/>
      <c r="G5" s="995" t="s">
        <v>1023</v>
      </c>
    </row>
    <row r="6" spans="1:7" s="989" customFormat="1" x14ac:dyDescent="0.2">
      <c r="A6" s="108"/>
      <c r="B6" s="108"/>
      <c r="C6" s="161"/>
      <c r="D6" s="988"/>
      <c r="E6" s="988"/>
    </row>
    <row r="7" spans="1:7" ht="15" customHeight="1" x14ac:dyDescent="0.2">
      <c r="A7" s="880" t="s">
        <v>102</v>
      </c>
      <c r="B7" s="881" t="s">
        <v>101</v>
      </c>
      <c r="C7" s="949" t="s">
        <v>301</v>
      </c>
      <c r="D7" s="949" t="s">
        <v>300</v>
      </c>
      <c r="E7" s="1046" t="s">
        <v>1022</v>
      </c>
      <c r="F7" s="974" t="s">
        <v>99</v>
      </c>
      <c r="G7" s="974" t="s">
        <v>519</v>
      </c>
    </row>
    <row r="8" spans="1:7" x14ac:dyDescent="0.2">
      <c r="A8" s="892" t="s">
        <v>11568</v>
      </c>
      <c r="B8" s="892" t="s">
        <v>11569</v>
      </c>
      <c r="C8" s="913">
        <v>85489997.359999999</v>
      </c>
      <c r="D8" s="913">
        <v>85489997.359999999</v>
      </c>
      <c r="E8" s="913">
        <f>+D8-C8</f>
        <v>0</v>
      </c>
      <c r="F8" s="975" t="s">
        <v>3942</v>
      </c>
      <c r="G8" s="947" t="s">
        <v>7890</v>
      </c>
    </row>
    <row r="9" spans="1:7" x14ac:dyDescent="0.2">
      <c r="A9" s="892" t="s">
        <v>11570</v>
      </c>
      <c r="B9" s="892" t="s">
        <v>11571</v>
      </c>
      <c r="C9" s="913">
        <v>29899999.890000001</v>
      </c>
      <c r="D9" s="913">
        <v>29899999.890000001</v>
      </c>
      <c r="E9" s="913">
        <f t="shared" ref="E9:E31" si="0">+D9-C9</f>
        <v>0</v>
      </c>
      <c r="F9" s="975" t="s">
        <v>3942</v>
      </c>
      <c r="G9" s="947" t="s">
        <v>7890</v>
      </c>
    </row>
    <row r="10" spans="1:7" x14ac:dyDescent="0.2">
      <c r="A10" s="892" t="s">
        <v>11572</v>
      </c>
      <c r="B10" s="892" t="s">
        <v>11573</v>
      </c>
      <c r="C10" s="913">
        <v>2800932</v>
      </c>
      <c r="D10" s="913">
        <v>2800932</v>
      </c>
      <c r="E10" s="913">
        <f t="shared" si="0"/>
        <v>0</v>
      </c>
      <c r="F10" s="975" t="s">
        <v>3942</v>
      </c>
      <c r="G10" s="947" t="s">
        <v>11574</v>
      </c>
    </row>
    <row r="11" spans="1:7" x14ac:dyDescent="0.2">
      <c r="A11" s="892" t="s">
        <v>11575</v>
      </c>
      <c r="B11" s="892" t="s">
        <v>11576</v>
      </c>
      <c r="C11" s="913">
        <v>242920.62</v>
      </c>
      <c r="D11" s="913">
        <v>242920.62</v>
      </c>
      <c r="E11" s="913">
        <f t="shared" si="0"/>
        <v>0</v>
      </c>
      <c r="F11" s="975" t="s">
        <v>11577</v>
      </c>
      <c r="G11" s="947" t="s">
        <v>7890</v>
      </c>
    </row>
    <row r="12" spans="1:7" x14ac:dyDescent="0.2">
      <c r="A12" s="892" t="s">
        <v>11578</v>
      </c>
      <c r="B12" s="892" t="s">
        <v>11579</v>
      </c>
      <c r="C12" s="913">
        <v>2500000</v>
      </c>
      <c r="D12" s="913">
        <v>2500000</v>
      </c>
      <c r="E12" s="913">
        <f t="shared" si="0"/>
        <v>0</v>
      </c>
      <c r="F12" s="975" t="s">
        <v>3942</v>
      </c>
      <c r="G12" s="947" t="s">
        <v>7890</v>
      </c>
    </row>
    <row r="13" spans="1:7" x14ac:dyDescent="0.2">
      <c r="A13" s="892" t="s">
        <v>11580</v>
      </c>
      <c r="B13" s="892" t="s">
        <v>11581</v>
      </c>
      <c r="C13" s="913">
        <v>19361888.199999999</v>
      </c>
      <c r="D13" s="913">
        <v>19361888.199999999</v>
      </c>
      <c r="E13" s="913">
        <f t="shared" si="0"/>
        <v>0</v>
      </c>
      <c r="F13" s="975" t="s">
        <v>3942</v>
      </c>
      <c r="G13" s="947" t="s">
        <v>11582</v>
      </c>
    </row>
    <row r="14" spans="1:7" x14ac:dyDescent="0.2">
      <c r="A14" s="892" t="s">
        <v>11583</v>
      </c>
      <c r="B14" s="892" t="s">
        <v>11584</v>
      </c>
      <c r="C14" s="913">
        <v>684016</v>
      </c>
      <c r="D14" s="913">
        <v>684016</v>
      </c>
      <c r="E14" s="913">
        <f t="shared" si="0"/>
        <v>0</v>
      </c>
      <c r="F14" s="913" t="s">
        <v>3942</v>
      </c>
      <c r="G14" s="947" t="s">
        <v>7890</v>
      </c>
    </row>
    <row r="15" spans="1:7" x14ac:dyDescent="0.2">
      <c r="A15" s="892" t="s">
        <v>11585</v>
      </c>
      <c r="B15" s="892" t="s">
        <v>11586</v>
      </c>
      <c r="C15" s="913">
        <v>30000000</v>
      </c>
      <c r="D15" s="913">
        <v>30000000</v>
      </c>
      <c r="E15" s="913">
        <f t="shared" si="0"/>
        <v>0</v>
      </c>
      <c r="F15" s="947" t="s">
        <v>3942</v>
      </c>
      <c r="G15" s="947" t="s">
        <v>7890</v>
      </c>
    </row>
    <row r="16" spans="1:7" x14ac:dyDescent="0.2">
      <c r="A16" s="892" t="s">
        <v>11587</v>
      </c>
      <c r="B16" s="892" t="s">
        <v>11588</v>
      </c>
      <c r="C16" s="913">
        <v>45161.08</v>
      </c>
      <c r="D16" s="913">
        <v>45161.08</v>
      </c>
      <c r="E16" s="913">
        <f t="shared" si="0"/>
        <v>0</v>
      </c>
      <c r="F16" s="947" t="s">
        <v>3942</v>
      </c>
      <c r="G16" s="947" t="s">
        <v>7890</v>
      </c>
    </row>
    <row r="17" spans="1:7" x14ac:dyDescent="0.2">
      <c r="A17" s="892" t="s">
        <v>11589</v>
      </c>
      <c r="B17" s="892" t="s">
        <v>11590</v>
      </c>
      <c r="C17" s="913">
        <v>46704.24</v>
      </c>
      <c r="D17" s="913">
        <v>46704.24</v>
      </c>
      <c r="E17" s="913">
        <f t="shared" si="0"/>
        <v>0</v>
      </c>
      <c r="F17" s="947" t="s">
        <v>3942</v>
      </c>
      <c r="G17" s="947" t="s">
        <v>7890</v>
      </c>
    </row>
    <row r="18" spans="1:7" x14ac:dyDescent="0.2">
      <c r="A18" s="892" t="s">
        <v>11591</v>
      </c>
      <c r="B18" s="892" t="s">
        <v>11592</v>
      </c>
      <c r="C18" s="913">
        <v>17436474.120000001</v>
      </c>
      <c r="D18" s="913">
        <v>17436474.120000001</v>
      </c>
      <c r="E18" s="913">
        <f t="shared" si="0"/>
        <v>0</v>
      </c>
      <c r="F18" s="947" t="s">
        <v>11577</v>
      </c>
      <c r="G18" s="947" t="s">
        <v>7890</v>
      </c>
    </row>
    <row r="19" spans="1:7" x14ac:dyDescent="0.2">
      <c r="A19" s="892" t="s">
        <v>11593</v>
      </c>
      <c r="B19" s="892" t="s">
        <v>11594</v>
      </c>
      <c r="C19" s="913">
        <v>15381893.859999999</v>
      </c>
      <c r="D19" s="913">
        <v>15381893.859999999</v>
      </c>
      <c r="E19" s="913">
        <f t="shared" si="0"/>
        <v>0</v>
      </c>
      <c r="F19" s="947" t="s">
        <v>11577</v>
      </c>
      <c r="G19" s="947" t="s">
        <v>11574</v>
      </c>
    </row>
    <row r="20" spans="1:7" x14ac:dyDescent="0.2">
      <c r="A20" s="892" t="s">
        <v>11595</v>
      </c>
      <c r="B20" s="892" t="s">
        <v>11596</v>
      </c>
      <c r="C20" s="913">
        <v>4581331.16</v>
      </c>
      <c r="D20" s="913">
        <v>4581331.16</v>
      </c>
      <c r="E20" s="913">
        <f t="shared" si="0"/>
        <v>0</v>
      </c>
      <c r="F20" s="947" t="s">
        <v>11577</v>
      </c>
      <c r="G20" s="947" t="s">
        <v>7890</v>
      </c>
    </row>
    <row r="21" spans="1:7" x14ac:dyDescent="0.2">
      <c r="A21" s="892" t="s">
        <v>11597</v>
      </c>
      <c r="B21" s="892" t="s">
        <v>11598</v>
      </c>
      <c r="C21" s="913">
        <v>28749473.260000002</v>
      </c>
      <c r="D21" s="913">
        <v>28749473.260000002</v>
      </c>
      <c r="E21" s="913">
        <f t="shared" si="0"/>
        <v>0</v>
      </c>
      <c r="F21" s="947" t="s">
        <v>11577</v>
      </c>
      <c r="G21" s="947" t="s">
        <v>7890</v>
      </c>
    </row>
    <row r="22" spans="1:7" x14ac:dyDescent="0.2">
      <c r="A22" s="892" t="s">
        <v>11599</v>
      </c>
      <c r="B22" s="892" t="s">
        <v>11600</v>
      </c>
      <c r="C22" s="913">
        <v>3</v>
      </c>
      <c r="D22" s="913">
        <v>3</v>
      </c>
      <c r="E22" s="913">
        <f t="shared" si="0"/>
        <v>0</v>
      </c>
      <c r="F22" s="947" t="s">
        <v>11577</v>
      </c>
      <c r="G22" s="947" t="s">
        <v>7890</v>
      </c>
    </row>
    <row r="23" spans="1:7" x14ac:dyDescent="0.2">
      <c r="A23" s="892" t="s">
        <v>11601</v>
      </c>
      <c r="B23" s="892" t="s">
        <v>11602</v>
      </c>
      <c r="C23" s="913">
        <v>6450697.1799999997</v>
      </c>
      <c r="D23" s="913">
        <v>11325673.18</v>
      </c>
      <c r="E23" s="913">
        <f t="shared" si="0"/>
        <v>4874976</v>
      </c>
      <c r="F23" s="947" t="s">
        <v>11577</v>
      </c>
      <c r="G23" s="947" t="s">
        <v>7890</v>
      </c>
    </row>
    <row r="24" spans="1:7" x14ac:dyDescent="0.2">
      <c r="A24" s="892" t="s">
        <v>11603</v>
      </c>
      <c r="B24" s="892" t="s">
        <v>11604</v>
      </c>
      <c r="C24" s="913">
        <v>69105316</v>
      </c>
      <c r="D24" s="913">
        <v>69105316</v>
      </c>
      <c r="E24" s="913">
        <f t="shared" si="0"/>
        <v>0</v>
      </c>
      <c r="F24" s="947" t="s">
        <v>11605</v>
      </c>
      <c r="G24" s="947" t="s">
        <v>11606</v>
      </c>
    </row>
    <row r="25" spans="1:7" x14ac:dyDescent="0.2">
      <c r="A25" s="892" t="s">
        <v>11607</v>
      </c>
      <c r="B25" s="892" t="s">
        <v>11608</v>
      </c>
      <c r="C25" s="913">
        <v>-8623830</v>
      </c>
      <c r="D25" s="913">
        <v>-8623830</v>
      </c>
      <c r="E25" s="913">
        <f t="shared" si="0"/>
        <v>0</v>
      </c>
      <c r="F25" s="947" t="s">
        <v>11605</v>
      </c>
      <c r="G25" s="947" t="s">
        <v>11606</v>
      </c>
    </row>
    <row r="26" spans="1:7" x14ac:dyDescent="0.2">
      <c r="A26" s="892" t="s">
        <v>11609</v>
      </c>
      <c r="B26" s="892" t="s">
        <v>11610</v>
      </c>
      <c r="C26" s="913">
        <v>-6917254</v>
      </c>
      <c r="D26" s="913">
        <v>-6917254</v>
      </c>
      <c r="E26" s="913">
        <f t="shared" si="0"/>
        <v>0</v>
      </c>
      <c r="F26" s="947" t="s">
        <v>11605</v>
      </c>
      <c r="G26" s="947" t="s">
        <v>11606</v>
      </c>
    </row>
    <row r="27" spans="1:7" x14ac:dyDescent="0.2">
      <c r="A27" s="892" t="s">
        <v>11611</v>
      </c>
      <c r="B27" s="892" t="s">
        <v>11610</v>
      </c>
      <c r="C27" s="913">
        <v>188084</v>
      </c>
      <c r="D27" s="913">
        <v>188084</v>
      </c>
      <c r="E27" s="913">
        <f t="shared" si="0"/>
        <v>0</v>
      </c>
      <c r="F27" s="947" t="s">
        <v>11605</v>
      </c>
      <c r="G27" s="947" t="s">
        <v>11606</v>
      </c>
    </row>
    <row r="28" spans="1:7" x14ac:dyDescent="0.2">
      <c r="A28" s="892" t="s">
        <v>11612</v>
      </c>
      <c r="B28" s="892" t="s">
        <v>11610</v>
      </c>
      <c r="C28" s="913">
        <v>-1083762</v>
      </c>
      <c r="D28" s="913">
        <v>-1083762</v>
      </c>
      <c r="E28" s="913">
        <f t="shared" si="0"/>
        <v>0</v>
      </c>
      <c r="F28" s="947" t="s">
        <v>11605</v>
      </c>
      <c r="G28" s="947" t="s">
        <v>11606</v>
      </c>
    </row>
    <row r="29" spans="1:7" x14ac:dyDescent="0.2">
      <c r="A29" s="892" t="s">
        <v>11613</v>
      </c>
      <c r="B29" s="892" t="s">
        <v>11610</v>
      </c>
      <c r="C29" s="913">
        <v>-3271397</v>
      </c>
      <c r="D29" s="913">
        <v>-3271397</v>
      </c>
      <c r="E29" s="913">
        <f t="shared" si="0"/>
        <v>0</v>
      </c>
      <c r="F29" s="947" t="s">
        <v>11605</v>
      </c>
      <c r="G29" s="947" t="s">
        <v>11606</v>
      </c>
    </row>
    <row r="30" spans="1:7" x14ac:dyDescent="0.2">
      <c r="A30" s="892" t="s">
        <v>11614</v>
      </c>
      <c r="B30" s="892" t="s">
        <v>11610</v>
      </c>
      <c r="C30" s="913">
        <v>-289563</v>
      </c>
      <c r="D30" s="913">
        <v>-289563</v>
      </c>
      <c r="E30" s="913">
        <f t="shared" si="0"/>
        <v>0</v>
      </c>
      <c r="F30" s="947" t="s">
        <v>11605</v>
      </c>
      <c r="G30" s="947" t="s">
        <v>11606</v>
      </c>
    </row>
    <row r="31" spans="1:7" x14ac:dyDescent="0.2">
      <c r="A31" s="892" t="s">
        <v>11615</v>
      </c>
      <c r="B31" s="892" t="s">
        <v>11616</v>
      </c>
      <c r="C31" s="913">
        <v>-4193452</v>
      </c>
      <c r="D31" s="913">
        <v>-4193452</v>
      </c>
      <c r="E31" s="913">
        <f t="shared" si="0"/>
        <v>0</v>
      </c>
      <c r="F31" s="947" t="s">
        <v>11605</v>
      </c>
      <c r="G31" s="947" t="s">
        <v>11606</v>
      </c>
    </row>
    <row r="32" spans="1:7" x14ac:dyDescent="0.2">
      <c r="A32" s="939"/>
      <c r="B32" s="914" t="s">
        <v>1017</v>
      </c>
      <c r="C32" s="896">
        <f>SUM(C8:C31)</f>
        <v>288585633.97000003</v>
      </c>
      <c r="D32" s="896">
        <f>SUM(D8:D31)</f>
        <v>293460609.97000003</v>
      </c>
      <c r="E32" s="903">
        <f>SUM(E8:E31)</f>
        <v>4874976</v>
      </c>
      <c r="F32" s="1047"/>
      <c r="G32" s="1047"/>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8"/>
  <dimension ref="A1:F29"/>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873" customWidth="1"/>
    <col min="2" max="2" width="33.109375" style="873" bestFit="1" customWidth="1"/>
    <col min="3" max="5" width="17.6640625" style="874" customWidth="1"/>
    <col min="6" max="6" width="17.6640625" style="873" customWidth="1"/>
    <col min="7" max="16384" width="11.44140625" style="873"/>
  </cols>
  <sheetData>
    <row r="1" spans="1:6" s="928" customFormat="1" x14ac:dyDescent="0.2">
      <c r="A1" s="967" t="s">
        <v>115</v>
      </c>
      <c r="B1" s="967"/>
      <c r="C1" s="929"/>
      <c r="D1" s="929"/>
      <c r="E1" s="929"/>
      <c r="F1" s="872"/>
    </row>
    <row r="2" spans="1:6" s="928" customFormat="1" x14ac:dyDescent="0.2">
      <c r="A2" s="967" t="s">
        <v>42</v>
      </c>
      <c r="B2" s="967"/>
      <c r="C2" s="929"/>
      <c r="D2" s="929"/>
      <c r="E2" s="929"/>
    </row>
    <row r="3" spans="1:6" s="928" customFormat="1" x14ac:dyDescent="0.2">
      <c r="C3" s="929"/>
      <c r="D3" s="929"/>
      <c r="E3" s="929"/>
    </row>
    <row r="4" spans="1:6" s="928" customFormat="1" x14ac:dyDescent="0.2">
      <c r="C4" s="929"/>
      <c r="D4" s="929"/>
      <c r="E4" s="929"/>
    </row>
    <row r="5" spans="1:6" s="928" customFormat="1" ht="11.25" customHeight="1" x14ac:dyDescent="0.2">
      <c r="A5" s="875" t="s">
        <v>1040</v>
      </c>
      <c r="B5" s="875"/>
      <c r="C5" s="929"/>
      <c r="D5" s="929"/>
      <c r="E5" s="929"/>
      <c r="F5" s="995" t="s">
        <v>1039</v>
      </c>
    </row>
    <row r="6" spans="1:6" s="989" customFormat="1" x14ac:dyDescent="0.2">
      <c r="A6" s="108"/>
      <c r="B6" s="108"/>
      <c r="C6" s="161"/>
      <c r="D6" s="988"/>
      <c r="E6" s="988"/>
    </row>
    <row r="7" spans="1:6" ht="15" customHeight="1" x14ac:dyDescent="0.2">
      <c r="A7" s="880" t="s">
        <v>102</v>
      </c>
      <c r="B7" s="881" t="s">
        <v>101</v>
      </c>
      <c r="C7" s="949" t="s">
        <v>301</v>
      </c>
      <c r="D7" s="949" t="s">
        <v>300</v>
      </c>
      <c r="E7" s="1046" t="s">
        <v>1022</v>
      </c>
      <c r="F7" s="1046" t="s">
        <v>519</v>
      </c>
    </row>
    <row r="8" spans="1:6" ht="40.799999999999997" x14ac:dyDescent="0.2">
      <c r="A8" s="892" t="s">
        <v>9886</v>
      </c>
      <c r="B8" s="892" t="s">
        <v>5509</v>
      </c>
      <c r="C8" s="913">
        <v>0</v>
      </c>
      <c r="D8" s="913">
        <v>30858849.299999997</v>
      </c>
      <c r="E8" s="913">
        <f>+D8-C8</f>
        <v>30858849.299999997</v>
      </c>
      <c r="F8" s="1048" t="s">
        <v>11617</v>
      </c>
    </row>
    <row r="9" spans="1:6" ht="20.399999999999999" x14ac:dyDescent="0.2">
      <c r="A9" s="892" t="s">
        <v>11618</v>
      </c>
      <c r="B9" s="892" t="s">
        <v>11619</v>
      </c>
      <c r="C9" s="913">
        <v>-4261516.22</v>
      </c>
      <c r="D9" s="913">
        <v>-4261516.22</v>
      </c>
      <c r="E9" s="913">
        <v>0</v>
      </c>
      <c r="F9" s="1048" t="s">
        <v>11620</v>
      </c>
    </row>
    <row r="10" spans="1:6" ht="20.399999999999999" x14ac:dyDescent="0.2">
      <c r="A10" s="892" t="s">
        <v>11621</v>
      </c>
      <c r="B10" s="892" t="s">
        <v>11622</v>
      </c>
      <c r="C10" s="913">
        <v>-5919026.3499999996</v>
      </c>
      <c r="D10" s="913">
        <v>-5919026.3499999996</v>
      </c>
      <c r="E10" s="913">
        <f t="shared" ref="E10:E28" si="0">+D10-C10</f>
        <v>0</v>
      </c>
      <c r="F10" s="1048" t="s">
        <v>11620</v>
      </c>
    </row>
    <row r="11" spans="1:6" ht="20.399999999999999" x14ac:dyDescent="0.2">
      <c r="A11" s="892" t="s">
        <v>11623</v>
      </c>
      <c r="B11" s="892" t="s">
        <v>11624</v>
      </c>
      <c r="C11" s="913">
        <v>-12919084.1</v>
      </c>
      <c r="D11" s="913">
        <v>-12919084.1</v>
      </c>
      <c r="E11" s="913">
        <f t="shared" si="0"/>
        <v>0</v>
      </c>
      <c r="F11" s="1048" t="s">
        <v>11620</v>
      </c>
    </row>
    <row r="12" spans="1:6" ht="20.399999999999999" x14ac:dyDescent="0.2">
      <c r="A12" s="892" t="s">
        <v>11625</v>
      </c>
      <c r="B12" s="892" t="s">
        <v>11626</v>
      </c>
      <c r="C12" s="913">
        <v>-6871645.6900000004</v>
      </c>
      <c r="D12" s="913">
        <v>-6871645.6900000004</v>
      </c>
      <c r="E12" s="913">
        <f t="shared" si="0"/>
        <v>0</v>
      </c>
      <c r="F12" s="1048" t="s">
        <v>11620</v>
      </c>
    </row>
    <row r="13" spans="1:6" ht="20.399999999999999" x14ac:dyDescent="0.2">
      <c r="A13" s="892" t="s">
        <v>11627</v>
      </c>
      <c r="B13" s="892" t="s">
        <v>11626</v>
      </c>
      <c r="C13" s="913">
        <v>6880102.6600000001</v>
      </c>
      <c r="D13" s="913">
        <v>6880102.6600000001</v>
      </c>
      <c r="E13" s="913">
        <f t="shared" si="0"/>
        <v>0</v>
      </c>
      <c r="F13" s="1048" t="s">
        <v>11620</v>
      </c>
    </row>
    <row r="14" spans="1:6" ht="20.399999999999999" x14ac:dyDescent="0.2">
      <c r="A14" s="892" t="s">
        <v>11628</v>
      </c>
      <c r="B14" s="892" t="s">
        <v>11629</v>
      </c>
      <c r="C14" s="913">
        <v>-17363683.23</v>
      </c>
      <c r="D14" s="913">
        <v>-17363683.23</v>
      </c>
      <c r="E14" s="913">
        <f t="shared" si="0"/>
        <v>0</v>
      </c>
      <c r="F14" s="1048" t="s">
        <v>11620</v>
      </c>
    </row>
    <row r="15" spans="1:6" ht="20.399999999999999" x14ac:dyDescent="0.2">
      <c r="A15" s="892" t="s">
        <v>11630</v>
      </c>
      <c r="B15" s="892" t="s">
        <v>11631</v>
      </c>
      <c r="C15" s="913">
        <v>-22639063.579999998</v>
      </c>
      <c r="D15" s="913">
        <v>-22639063.579999998</v>
      </c>
      <c r="E15" s="913">
        <f t="shared" si="0"/>
        <v>0</v>
      </c>
      <c r="F15" s="1048" t="s">
        <v>11620</v>
      </c>
    </row>
    <row r="16" spans="1:6" ht="20.399999999999999" x14ac:dyDescent="0.2">
      <c r="A16" s="892" t="s">
        <v>11632</v>
      </c>
      <c r="B16" s="892" t="s">
        <v>11633</v>
      </c>
      <c r="C16" s="913">
        <v>-23976303.23</v>
      </c>
      <c r="D16" s="913">
        <v>-23976303.23</v>
      </c>
      <c r="E16" s="913">
        <f t="shared" si="0"/>
        <v>0</v>
      </c>
      <c r="F16" s="1048" t="s">
        <v>11620</v>
      </c>
    </row>
    <row r="17" spans="1:6" ht="20.399999999999999" x14ac:dyDescent="0.2">
      <c r="A17" s="892" t="s">
        <v>11634</v>
      </c>
      <c r="B17" s="892" t="s">
        <v>11635</v>
      </c>
      <c r="C17" s="913">
        <v>-24985846.210000001</v>
      </c>
      <c r="D17" s="913">
        <v>-24985846.210000001</v>
      </c>
      <c r="E17" s="913">
        <f t="shared" si="0"/>
        <v>0</v>
      </c>
      <c r="F17" s="1048" t="s">
        <v>11620</v>
      </c>
    </row>
    <row r="18" spans="1:6" ht="20.399999999999999" x14ac:dyDescent="0.2">
      <c r="A18" s="892" t="s">
        <v>11636</v>
      </c>
      <c r="B18" s="892" t="s">
        <v>11637</v>
      </c>
      <c r="C18" s="913">
        <v>-141609.54999999999</v>
      </c>
      <c r="D18" s="913">
        <v>-141609.54999999999</v>
      </c>
      <c r="E18" s="913">
        <f t="shared" si="0"/>
        <v>0</v>
      </c>
      <c r="F18" s="1048" t="s">
        <v>11620</v>
      </c>
    </row>
    <row r="19" spans="1:6" ht="20.399999999999999" x14ac:dyDescent="0.2">
      <c r="A19" s="892" t="s">
        <v>11638</v>
      </c>
      <c r="B19" s="892" t="s">
        <v>11639</v>
      </c>
      <c r="C19" s="913">
        <v>-1147878.0900000001</v>
      </c>
      <c r="D19" s="913">
        <v>-1147878.0900000001</v>
      </c>
      <c r="E19" s="913">
        <f t="shared" si="0"/>
        <v>0</v>
      </c>
      <c r="F19" s="1048" t="s">
        <v>11620</v>
      </c>
    </row>
    <row r="20" spans="1:6" ht="20.399999999999999" x14ac:dyDescent="0.2">
      <c r="A20" s="892" t="s">
        <v>11640</v>
      </c>
      <c r="B20" s="892" t="s">
        <v>11641</v>
      </c>
      <c r="C20" s="913">
        <v>43924135.159999996</v>
      </c>
      <c r="D20" s="913">
        <v>43924135.159999996</v>
      </c>
      <c r="E20" s="913">
        <f t="shared" si="0"/>
        <v>0</v>
      </c>
      <c r="F20" s="1048" t="s">
        <v>11620</v>
      </c>
    </row>
    <row r="21" spans="1:6" ht="20.399999999999999" x14ac:dyDescent="0.2">
      <c r="A21" s="892" t="s">
        <v>11642</v>
      </c>
      <c r="B21" s="892" t="s">
        <v>11643</v>
      </c>
      <c r="C21" s="913">
        <v>26679986.84</v>
      </c>
      <c r="D21" s="913">
        <v>26679986.84</v>
      </c>
      <c r="E21" s="913">
        <f t="shared" si="0"/>
        <v>0</v>
      </c>
      <c r="F21" s="1048" t="s">
        <v>11620</v>
      </c>
    </row>
    <row r="22" spans="1:6" ht="20.399999999999999" x14ac:dyDescent="0.2">
      <c r="A22" s="892" t="s">
        <v>11644</v>
      </c>
      <c r="B22" s="892" t="s">
        <v>11645</v>
      </c>
      <c r="C22" s="913">
        <v>23342008.760000002</v>
      </c>
      <c r="D22" s="913">
        <v>23342008.760000002</v>
      </c>
      <c r="E22" s="913">
        <f t="shared" si="0"/>
        <v>0</v>
      </c>
      <c r="F22" s="1048" t="s">
        <v>11620</v>
      </c>
    </row>
    <row r="23" spans="1:6" ht="20.399999999999999" x14ac:dyDescent="0.2">
      <c r="A23" s="892" t="s">
        <v>11646</v>
      </c>
      <c r="B23" s="892" t="s">
        <v>3431</v>
      </c>
      <c r="C23" s="913">
        <v>19232135.41</v>
      </c>
      <c r="D23" s="913">
        <v>19232135.41</v>
      </c>
      <c r="E23" s="913">
        <f t="shared" si="0"/>
        <v>0</v>
      </c>
      <c r="F23" s="1048" t="s">
        <v>11620</v>
      </c>
    </row>
    <row r="24" spans="1:6" ht="20.399999999999999" x14ac:dyDescent="0.2">
      <c r="A24" s="892" t="s">
        <v>11647</v>
      </c>
      <c r="B24" s="892" t="s">
        <v>3429</v>
      </c>
      <c r="C24" s="913">
        <v>31249648.68</v>
      </c>
      <c r="D24" s="913">
        <v>31249648.68</v>
      </c>
      <c r="E24" s="913">
        <f t="shared" si="0"/>
        <v>0</v>
      </c>
      <c r="F24" s="1048" t="s">
        <v>11620</v>
      </c>
    </row>
    <row r="25" spans="1:6" ht="20.399999999999999" x14ac:dyDescent="0.2">
      <c r="A25" s="892" t="s">
        <v>11648</v>
      </c>
      <c r="B25" s="892" t="s">
        <v>3427</v>
      </c>
      <c r="C25" s="913">
        <v>27754847.670000002</v>
      </c>
      <c r="D25" s="913">
        <v>27754847.670000002</v>
      </c>
      <c r="E25" s="913">
        <f t="shared" si="0"/>
        <v>0</v>
      </c>
      <c r="F25" s="1048" t="s">
        <v>11620</v>
      </c>
    </row>
    <row r="26" spans="1:6" ht="20.399999999999999" x14ac:dyDescent="0.2">
      <c r="A26" s="892" t="s">
        <v>11649</v>
      </c>
      <c r="B26" s="892" t="s">
        <v>11650</v>
      </c>
      <c r="C26" s="913">
        <v>25749281.66</v>
      </c>
      <c r="D26" s="913">
        <v>25749281.66</v>
      </c>
      <c r="E26" s="913">
        <f t="shared" si="0"/>
        <v>0</v>
      </c>
      <c r="F26" s="1048" t="s">
        <v>11620</v>
      </c>
    </row>
    <row r="27" spans="1:6" ht="20.399999999999999" x14ac:dyDescent="0.2">
      <c r="A27" s="892" t="s">
        <v>11651</v>
      </c>
      <c r="B27" s="892" t="s">
        <v>11652</v>
      </c>
      <c r="C27" s="913">
        <v>40672609.969999999</v>
      </c>
      <c r="D27" s="913">
        <v>40672609.969999999</v>
      </c>
      <c r="E27" s="913">
        <f t="shared" si="0"/>
        <v>0</v>
      </c>
      <c r="F27" s="1048" t="s">
        <v>11620</v>
      </c>
    </row>
    <row r="28" spans="1:6" ht="20.399999999999999" x14ac:dyDescent="0.2">
      <c r="A28" s="892" t="s">
        <v>11653</v>
      </c>
      <c r="B28" s="892" t="s">
        <v>11654</v>
      </c>
      <c r="C28" s="913">
        <v>749903.62</v>
      </c>
      <c r="D28" s="913">
        <v>749903.62</v>
      </c>
      <c r="E28" s="913">
        <f t="shared" si="0"/>
        <v>0</v>
      </c>
      <c r="F28" s="1048" t="s">
        <v>11655</v>
      </c>
    </row>
    <row r="29" spans="1:6" x14ac:dyDescent="0.2">
      <c r="A29" s="914"/>
      <c r="B29" s="914" t="s">
        <v>1025</v>
      </c>
      <c r="C29" s="915">
        <f>SUM(C8:C28)</f>
        <v>126009004.17999999</v>
      </c>
      <c r="D29" s="915">
        <f>SUM(D8:D28)</f>
        <v>156867853.47999999</v>
      </c>
      <c r="E29" s="915">
        <f>SUM(E8:E28)</f>
        <v>30858849.299999997</v>
      </c>
      <c r="F29" s="914"/>
    </row>
  </sheetData>
  <protectedRanges>
    <protectedRange sqref="F29"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9">
    <pageSetUpPr fitToPage="1"/>
  </sheetPr>
  <dimension ref="A1:E20"/>
  <sheetViews>
    <sheetView zoomScaleNormal="100" zoomScaleSheetLayoutView="100" workbookViewId="0">
      <selection activeCell="B17" sqref="B17"/>
    </sheetView>
  </sheetViews>
  <sheetFormatPr baseColWidth="10" defaultColWidth="11.44140625" defaultRowHeight="10.199999999999999" x14ac:dyDescent="0.2"/>
  <cols>
    <col min="1" max="1" width="20.6640625" style="898" customWidth="1"/>
    <col min="2" max="2" width="25" style="898" bestFit="1" customWidth="1"/>
    <col min="3" max="5" width="17.6640625" style="1022" customWidth="1"/>
    <col min="6" max="16384" width="11.44140625" style="873"/>
  </cols>
  <sheetData>
    <row r="1" spans="1:5" s="928" customFormat="1" x14ac:dyDescent="0.2">
      <c r="A1" s="967" t="s">
        <v>115</v>
      </c>
      <c r="B1" s="967"/>
      <c r="C1" s="968"/>
      <c r="D1" s="968"/>
      <c r="E1" s="905"/>
    </row>
    <row r="2" spans="1:5" s="928" customFormat="1" x14ac:dyDescent="0.2">
      <c r="A2" s="967" t="s">
        <v>42</v>
      </c>
      <c r="B2" s="967"/>
      <c r="C2" s="968"/>
      <c r="D2" s="968"/>
      <c r="E2" s="968"/>
    </row>
    <row r="3" spans="1:5" s="928" customFormat="1" x14ac:dyDescent="0.2">
      <c r="C3" s="968"/>
      <c r="D3" s="968"/>
      <c r="E3" s="968"/>
    </row>
    <row r="4" spans="1:5" s="928" customFormat="1" x14ac:dyDescent="0.2">
      <c r="C4" s="968"/>
      <c r="D4" s="968"/>
      <c r="E4" s="968"/>
    </row>
    <row r="5" spans="1:5" s="928" customFormat="1" ht="11.25" customHeight="1" x14ac:dyDescent="0.2">
      <c r="A5" s="959" t="s">
        <v>1067</v>
      </c>
      <c r="C5" s="968"/>
      <c r="D5" s="968"/>
      <c r="E5" s="1049" t="s">
        <v>1066</v>
      </c>
    </row>
    <row r="6" spans="1:5" s="989" customFormat="1" x14ac:dyDescent="0.2">
      <c r="A6" s="900"/>
      <c r="B6" s="900"/>
      <c r="C6" s="1050"/>
      <c r="D6" s="1051"/>
      <c r="E6" s="1051"/>
    </row>
    <row r="7" spans="1:5" ht="15" customHeight="1" x14ac:dyDescent="0.2">
      <c r="A7" s="880" t="s">
        <v>102</v>
      </c>
      <c r="B7" s="881" t="s">
        <v>101</v>
      </c>
      <c r="C7" s="949" t="s">
        <v>301</v>
      </c>
      <c r="D7" s="949" t="s">
        <v>300</v>
      </c>
      <c r="E7" s="949" t="s">
        <v>299</v>
      </c>
    </row>
    <row r="8" spans="1:5" x14ac:dyDescent="0.2">
      <c r="A8" s="947" t="s">
        <v>11656</v>
      </c>
      <c r="B8" s="947" t="s">
        <v>11657</v>
      </c>
      <c r="C8" s="913">
        <v>2000</v>
      </c>
      <c r="D8" s="913">
        <v>2000</v>
      </c>
      <c r="E8" s="913">
        <f t="shared" ref="E8:E18" si="0">+D8-C8</f>
        <v>0</v>
      </c>
    </row>
    <row r="9" spans="1:5" x14ac:dyDescent="0.2">
      <c r="A9" s="947" t="s">
        <v>11658</v>
      </c>
      <c r="B9" s="947" t="s">
        <v>11659</v>
      </c>
      <c r="C9" s="913">
        <v>8256.74</v>
      </c>
      <c r="D9" s="913">
        <v>23372.75</v>
      </c>
      <c r="E9" s="913">
        <f t="shared" si="0"/>
        <v>15116.01</v>
      </c>
    </row>
    <row r="10" spans="1:5" x14ac:dyDescent="0.2">
      <c r="A10" s="947" t="s">
        <v>11660</v>
      </c>
      <c r="B10" s="947" t="s">
        <v>11661</v>
      </c>
      <c r="C10" s="913">
        <v>134053.32999999999</v>
      </c>
      <c r="D10" s="913">
        <v>-103592.97</v>
      </c>
      <c r="E10" s="913">
        <f t="shared" si="0"/>
        <v>-237646.3</v>
      </c>
    </row>
    <row r="11" spans="1:5" x14ac:dyDescent="0.2">
      <c r="A11" s="947" t="s">
        <v>11662</v>
      </c>
      <c r="B11" s="947" t="s">
        <v>11663</v>
      </c>
      <c r="C11" s="913">
        <v>9616</v>
      </c>
      <c r="D11" s="913">
        <v>5000</v>
      </c>
      <c r="E11" s="913">
        <f t="shared" si="0"/>
        <v>-4616</v>
      </c>
    </row>
    <row r="12" spans="1:5" x14ac:dyDescent="0.2">
      <c r="A12" s="947" t="s">
        <v>11664</v>
      </c>
      <c r="B12" s="947" t="s">
        <v>11665</v>
      </c>
      <c r="C12" s="913">
        <v>2458249.33</v>
      </c>
      <c r="D12" s="913">
        <v>5000</v>
      </c>
      <c r="E12" s="913">
        <f t="shared" si="0"/>
        <v>-2453249.33</v>
      </c>
    </row>
    <row r="13" spans="1:5" x14ac:dyDescent="0.2">
      <c r="A13" s="947" t="s">
        <v>11666</v>
      </c>
      <c r="B13" s="947" t="s">
        <v>11667</v>
      </c>
      <c r="C13" s="913">
        <v>6835298.0099999998</v>
      </c>
      <c r="D13" s="913">
        <v>5000</v>
      </c>
      <c r="E13" s="913">
        <f t="shared" si="0"/>
        <v>-6830298.0099999998</v>
      </c>
    </row>
    <row r="14" spans="1:5" x14ac:dyDescent="0.2">
      <c r="A14" s="947" t="s">
        <v>11668</v>
      </c>
      <c r="B14" s="947" t="s">
        <v>11669</v>
      </c>
      <c r="C14" s="913">
        <v>5000</v>
      </c>
      <c r="D14" s="913">
        <v>5000</v>
      </c>
      <c r="E14" s="913">
        <f t="shared" si="0"/>
        <v>0</v>
      </c>
    </row>
    <row r="15" spans="1:5" x14ac:dyDescent="0.2">
      <c r="A15" s="947" t="s">
        <v>11670</v>
      </c>
      <c r="B15" s="947" t="s">
        <v>11671</v>
      </c>
      <c r="C15" s="913">
        <v>33020.29</v>
      </c>
      <c r="D15" s="913">
        <v>5000</v>
      </c>
      <c r="E15" s="913">
        <f t="shared" si="0"/>
        <v>-28020.29</v>
      </c>
    </row>
    <row r="16" spans="1:5" x14ac:dyDescent="0.2">
      <c r="A16" s="947" t="s">
        <v>11672</v>
      </c>
      <c r="B16" s="947" t="s">
        <v>11673</v>
      </c>
      <c r="C16" s="913">
        <v>92655825.659999996</v>
      </c>
      <c r="D16" s="913">
        <v>0</v>
      </c>
      <c r="E16" s="913">
        <f t="shared" si="0"/>
        <v>-92655825.659999996</v>
      </c>
    </row>
    <row r="17" spans="1:5" x14ac:dyDescent="0.2">
      <c r="A17" s="947" t="s">
        <v>11674</v>
      </c>
      <c r="B17" s="947" t="s">
        <v>11675</v>
      </c>
      <c r="C17" s="913">
        <v>0</v>
      </c>
      <c r="D17" s="913">
        <v>127497240.17</v>
      </c>
      <c r="E17" s="913">
        <f>+D17-C17</f>
        <v>127497240.17</v>
      </c>
    </row>
    <row r="18" spans="1:5" ht="20.399999999999999" x14ac:dyDescent="0.2">
      <c r="A18" s="947" t="s">
        <v>11676</v>
      </c>
      <c r="B18" s="947" t="s">
        <v>11677</v>
      </c>
      <c r="C18" s="913">
        <v>93394</v>
      </c>
      <c r="D18" s="913">
        <v>93394</v>
      </c>
      <c r="E18" s="913">
        <f t="shared" si="0"/>
        <v>0</v>
      </c>
    </row>
    <row r="19" spans="1:5" s="884" customFormat="1" x14ac:dyDescent="0.2">
      <c r="A19" s="914"/>
      <c r="B19" s="914" t="s">
        <v>1041</v>
      </c>
      <c r="C19" s="915">
        <f>SUM(C8:C18)</f>
        <v>102234713.36</v>
      </c>
      <c r="D19" s="915">
        <f>SUM(D8:D18)</f>
        <v>127537413.95</v>
      </c>
      <c r="E19" s="915">
        <f>SUM(E8:E18)</f>
        <v>25302700.590000004</v>
      </c>
    </row>
    <row r="20" spans="1:5" s="884" customFormat="1" x14ac:dyDescent="0.2">
      <c r="A20" s="1039"/>
      <c r="B20" s="1039"/>
      <c r="C20" s="1052"/>
      <c r="D20" s="1052"/>
      <c r="E20" s="1052"/>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2" orientation="portrait" r:id="rId1"/>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0"/>
  <dimension ref="A1:D25"/>
  <sheetViews>
    <sheetView zoomScaleNormal="100" zoomScaleSheetLayoutView="100" workbookViewId="0">
      <selection activeCell="B24" sqref="B24"/>
    </sheetView>
  </sheetViews>
  <sheetFormatPr baseColWidth="10" defaultColWidth="11.44140625" defaultRowHeight="10.199999999999999" x14ac:dyDescent="0.2"/>
  <cols>
    <col min="1" max="1" width="20.6640625" style="898" customWidth="1"/>
    <col min="2" max="2" width="50.6640625" style="898" customWidth="1"/>
    <col min="3" max="3" width="17.6640625" style="1022" customWidth="1"/>
    <col min="4" max="4" width="17.6640625" style="1066" customWidth="1"/>
    <col min="5" max="16384" width="11.44140625" style="873"/>
  </cols>
  <sheetData>
    <row r="1" spans="1:4" s="928" customFormat="1" x14ac:dyDescent="0.2">
      <c r="A1" s="967" t="s">
        <v>115</v>
      </c>
      <c r="B1" s="967"/>
      <c r="C1" s="1053"/>
      <c r="D1" s="1054"/>
    </row>
    <row r="2" spans="1:4" s="928" customFormat="1" x14ac:dyDescent="0.2">
      <c r="A2" s="967" t="s">
        <v>42</v>
      </c>
      <c r="B2" s="967"/>
      <c r="C2" s="1053"/>
      <c r="D2" s="1055"/>
    </row>
    <row r="3" spans="1:4" s="928" customFormat="1" x14ac:dyDescent="0.2">
      <c r="A3" s="967"/>
      <c r="B3" s="967"/>
      <c r="C3" s="1053"/>
      <c r="D3" s="1055"/>
    </row>
    <row r="4" spans="1:4" s="928" customFormat="1" x14ac:dyDescent="0.2">
      <c r="C4" s="1053"/>
      <c r="D4" s="1055"/>
    </row>
    <row r="5" spans="1:4" s="928" customFormat="1" ht="11.25" customHeight="1" x14ac:dyDescent="0.2">
      <c r="A5" s="1382" t="s">
        <v>1072</v>
      </c>
      <c r="B5" s="1383"/>
      <c r="C5" s="1053"/>
      <c r="D5" s="1056" t="s">
        <v>1070</v>
      </c>
    </row>
    <row r="6" spans="1:4" x14ac:dyDescent="0.2">
      <c r="A6" s="1057"/>
      <c r="B6" s="1057"/>
      <c r="C6" s="1058"/>
      <c r="D6" s="1059"/>
    </row>
    <row r="7" spans="1:4" ht="15" customHeight="1" x14ac:dyDescent="0.2">
      <c r="A7" s="880" t="s">
        <v>102</v>
      </c>
      <c r="B7" s="881" t="s">
        <v>101</v>
      </c>
      <c r="C7" s="949" t="s">
        <v>299</v>
      </c>
      <c r="D7" s="974" t="s">
        <v>1069</v>
      </c>
    </row>
    <row r="8" spans="1:4" x14ac:dyDescent="0.2">
      <c r="A8" s="1060" t="s">
        <v>10942</v>
      </c>
      <c r="B8" s="1061" t="s">
        <v>10943</v>
      </c>
      <c r="C8" s="1062">
        <v>0</v>
      </c>
      <c r="D8" s="1063">
        <v>0</v>
      </c>
    </row>
    <row r="9" spans="1:4" x14ac:dyDescent="0.2">
      <c r="A9" s="1060" t="s">
        <v>10945</v>
      </c>
      <c r="B9" s="1061" t="s">
        <v>10946</v>
      </c>
      <c r="C9" s="1062">
        <v>0</v>
      </c>
      <c r="D9" s="1063">
        <v>0</v>
      </c>
    </row>
    <row r="10" spans="1:4" x14ac:dyDescent="0.2">
      <c r="A10" s="1060" t="s">
        <v>10947</v>
      </c>
      <c r="B10" s="1061" t="s">
        <v>10948</v>
      </c>
      <c r="C10" s="1062">
        <v>0</v>
      </c>
      <c r="D10" s="1063">
        <v>0</v>
      </c>
    </row>
    <row r="11" spans="1:4" x14ac:dyDescent="0.2">
      <c r="A11" s="1060" t="s">
        <v>10949</v>
      </c>
      <c r="B11" s="1061" t="s">
        <v>10950</v>
      </c>
      <c r="C11" s="1062">
        <v>0</v>
      </c>
      <c r="D11" s="1063">
        <v>0</v>
      </c>
    </row>
    <row r="12" spans="1:4" x14ac:dyDescent="0.2">
      <c r="A12" s="1060" t="s">
        <v>10951</v>
      </c>
      <c r="B12" s="1061" t="s">
        <v>10952</v>
      </c>
      <c r="C12" s="1062">
        <v>0</v>
      </c>
      <c r="D12" s="1063">
        <v>0</v>
      </c>
    </row>
    <row r="13" spans="1:4" x14ac:dyDescent="0.2">
      <c r="A13" s="1060" t="s">
        <v>10953</v>
      </c>
      <c r="B13" s="1060" t="s">
        <v>10954</v>
      </c>
      <c r="C13" s="1062">
        <v>0</v>
      </c>
      <c r="D13" s="1063">
        <v>0</v>
      </c>
    </row>
    <row r="14" spans="1:4" x14ac:dyDescent="0.2">
      <c r="A14" s="914"/>
      <c r="B14" s="914" t="s">
        <v>381</v>
      </c>
      <c r="C14" s="1064">
        <f>SUM(C8:C13)</f>
        <v>0</v>
      </c>
      <c r="D14" s="1065">
        <v>0</v>
      </c>
    </row>
    <row r="17" spans="1:4" x14ac:dyDescent="0.2">
      <c r="A17" s="1382" t="s">
        <v>1071</v>
      </c>
      <c r="B17" s="1383"/>
      <c r="C17" s="1053"/>
      <c r="D17" s="1056" t="s">
        <v>1070</v>
      </c>
    </row>
    <row r="18" spans="1:4" x14ac:dyDescent="0.2">
      <c r="A18" s="1057"/>
      <c r="B18" s="1057"/>
      <c r="C18" s="1058"/>
      <c r="D18" s="1059"/>
    </row>
    <row r="19" spans="1:4" x14ac:dyDescent="0.2">
      <c r="A19" s="880" t="s">
        <v>102</v>
      </c>
      <c r="B19" s="881" t="s">
        <v>101</v>
      </c>
      <c r="C19" s="949" t="s">
        <v>299</v>
      </c>
      <c r="D19" s="974" t="s">
        <v>1069</v>
      </c>
    </row>
    <row r="20" spans="1:4" x14ac:dyDescent="0.2">
      <c r="A20" s="1060" t="s">
        <v>10961</v>
      </c>
      <c r="B20" s="1061" t="s">
        <v>10962</v>
      </c>
      <c r="C20" s="1062">
        <v>54670.8</v>
      </c>
      <c r="D20" s="1063">
        <v>0</v>
      </c>
    </row>
    <row r="21" spans="1:4" x14ac:dyDescent="0.2">
      <c r="A21" s="1060" t="s">
        <v>10968</v>
      </c>
      <c r="B21" s="1061" t="s">
        <v>10969</v>
      </c>
      <c r="C21" s="1062">
        <v>16554.009999999998</v>
      </c>
      <c r="D21" s="1063">
        <v>0</v>
      </c>
    </row>
    <row r="22" spans="1:4" x14ac:dyDescent="0.2">
      <c r="A22" s="1060" t="s">
        <v>10970</v>
      </c>
      <c r="B22" s="1061" t="s">
        <v>10971</v>
      </c>
      <c r="C22" s="1062">
        <v>954564</v>
      </c>
      <c r="D22" s="1063">
        <v>0</v>
      </c>
    </row>
    <row r="23" spans="1:4" x14ac:dyDescent="0.2">
      <c r="A23" s="1060" t="s">
        <v>10975</v>
      </c>
      <c r="B23" s="1061" t="s">
        <v>10976</v>
      </c>
      <c r="C23" s="1062">
        <v>16800.740000000002</v>
      </c>
      <c r="D23" s="1063">
        <v>0</v>
      </c>
    </row>
    <row r="24" spans="1:4" x14ac:dyDescent="0.2">
      <c r="A24" s="1060" t="s">
        <v>11011</v>
      </c>
      <c r="B24" s="1061" t="s">
        <v>11012</v>
      </c>
      <c r="C24" s="1062">
        <v>205192.4</v>
      </c>
      <c r="D24" s="1063">
        <v>0</v>
      </c>
    </row>
    <row r="25" spans="1:4" x14ac:dyDescent="0.2">
      <c r="A25" s="914"/>
      <c r="B25" s="914" t="s">
        <v>1068</v>
      </c>
      <c r="C25" s="1064">
        <f>SUM(C20:C24)</f>
        <v>1247781.95</v>
      </c>
      <c r="D25" s="1065">
        <v>0</v>
      </c>
    </row>
  </sheetData>
  <mergeCells count="2">
    <mergeCell ref="A5:B5"/>
    <mergeCell ref="A17:B17"/>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9"/>
    <dataValidation allowBlank="1" showInputMessage="1" showErrorMessage="1" prompt="Importe (saldo final) de las adquisiciones de bienes muebles e inmuebles efectuadas en el periodo al que corresponde la cuenta pública presentada." sqref="C19"/>
    <dataValidation allowBlank="1" showInputMessage="1" showErrorMessage="1" prompt="Corresponde al nombre o descripción de la cuenta de acuerdo al Plan de Cuentas emitido por el CONAC." sqref="B7 B19"/>
    <dataValidation allowBlank="1" showInputMessage="1" showErrorMessage="1" prompt="Corresponde al número de la cuenta de acuerdo al Plan de Cuentas emitido por el CONAC (DOF 23/12/2015)." sqref="A7 A19"/>
    <dataValidation allowBlank="1" showInputMessage="1" showErrorMessage="1" prompt="Importe (saldo final) de las adquisiciones de bienes muebles e inmuebles efectuadas en el periodo que se presenta." sqref="C7"/>
  </dataValidations>
  <pageMargins left="0.70866141732283472" right="0.70866141732283472" top="0.74803149606299213" bottom="0.74803149606299213" header="0.31496062992125984" footer="0.31496062992125984"/>
  <pageSetup scale="90" orientation="portrait" r:id="rId1"/>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1"/>
  <dimension ref="A1:D43"/>
  <sheetViews>
    <sheetView zoomScaleNormal="100" zoomScaleSheetLayoutView="100" workbookViewId="0">
      <pane ySplit="8" topLeftCell="A9" activePane="bottomLeft" state="frozen"/>
      <selection pane="bottomLeft" activeCell="B11" sqref="B11"/>
    </sheetView>
  </sheetViews>
  <sheetFormatPr baseColWidth="10" defaultColWidth="11.44140625" defaultRowHeight="10.199999999999999" x14ac:dyDescent="0.2"/>
  <cols>
    <col min="1" max="1" width="11.6640625" style="898" customWidth="1"/>
    <col min="2" max="2" width="68" style="898" customWidth="1"/>
    <col min="3" max="3" width="17.6640625" style="1022" customWidth="1"/>
    <col min="4" max="4" width="17.6640625" style="873" customWidth="1"/>
    <col min="5" max="16384" width="11.44140625" style="873"/>
  </cols>
  <sheetData>
    <row r="1" spans="1:4" s="928" customFormat="1" x14ac:dyDescent="0.2">
      <c r="A1" s="967" t="s">
        <v>115</v>
      </c>
      <c r="B1" s="967"/>
      <c r="C1" s="1053"/>
    </row>
    <row r="2" spans="1:4" s="928" customFormat="1" x14ac:dyDescent="0.2">
      <c r="A2" s="967" t="s">
        <v>42</v>
      </c>
      <c r="B2" s="967"/>
      <c r="C2" s="1053"/>
    </row>
    <row r="3" spans="1:4" s="928" customFormat="1" x14ac:dyDescent="0.2">
      <c r="A3" s="967"/>
      <c r="B3" s="967"/>
      <c r="C3" s="1053"/>
    </row>
    <row r="4" spans="1:4" s="928" customFormat="1" x14ac:dyDescent="0.2">
      <c r="A4" s="967"/>
      <c r="B4" s="967"/>
      <c r="C4" s="1053"/>
    </row>
    <row r="5" spans="1:4" s="928" customFormat="1" x14ac:dyDescent="0.2">
      <c r="C5" s="1053"/>
    </row>
    <row r="6" spans="1:4" s="928" customFormat="1" ht="11.25" customHeight="1" x14ac:dyDescent="0.2">
      <c r="A6" s="1382" t="s">
        <v>88</v>
      </c>
      <c r="B6" s="1383"/>
      <c r="C6" s="1053"/>
      <c r="D6" s="1067" t="s">
        <v>1106</v>
      </c>
    </row>
    <row r="7" spans="1:4" x14ac:dyDescent="0.2">
      <c r="A7" s="1057"/>
      <c r="B7" s="1057"/>
      <c r="C7" s="1058"/>
    </row>
    <row r="8" spans="1:4" ht="15" customHeight="1" x14ac:dyDescent="0.2">
      <c r="A8" s="880" t="s">
        <v>102</v>
      </c>
      <c r="B8" s="1068" t="s">
        <v>101</v>
      </c>
      <c r="C8" s="949" t="s">
        <v>301</v>
      </c>
      <c r="D8" s="949" t="s">
        <v>300</v>
      </c>
    </row>
    <row r="9" spans="1:4" x14ac:dyDescent="0.2">
      <c r="A9" s="288">
        <v>5500</v>
      </c>
      <c r="B9" s="290" t="s">
        <v>1105</v>
      </c>
      <c r="C9" s="1069">
        <f>+C10+C19+C22+C28+C30+C32</f>
        <v>0</v>
      </c>
      <c r="D9" s="1070">
        <f>+D10+D19+D22+D28+D30+D32</f>
        <v>45466725.640000001</v>
      </c>
    </row>
    <row r="10" spans="1:4" x14ac:dyDescent="0.2">
      <c r="A10" s="286">
        <v>5510</v>
      </c>
      <c r="B10" s="289" t="s">
        <v>1104</v>
      </c>
      <c r="C10" s="1069">
        <f>SUM(C11:C18)</f>
        <v>0</v>
      </c>
      <c r="D10" s="1070">
        <f>SUM(D11:D18)</f>
        <v>3508549.7199999997</v>
      </c>
    </row>
    <row r="11" spans="1:4" x14ac:dyDescent="0.2">
      <c r="A11" s="286">
        <v>5511</v>
      </c>
      <c r="B11" s="289" t="s">
        <v>1103</v>
      </c>
      <c r="C11" s="1069">
        <v>0</v>
      </c>
      <c r="D11" s="1070">
        <v>0</v>
      </c>
    </row>
    <row r="12" spans="1:4" x14ac:dyDescent="0.2">
      <c r="A12" s="286">
        <v>5512</v>
      </c>
      <c r="B12" s="289" t="s">
        <v>1102</v>
      </c>
      <c r="C12" s="1069">
        <v>0</v>
      </c>
      <c r="D12" s="1070">
        <v>0</v>
      </c>
    </row>
    <row r="13" spans="1:4" x14ac:dyDescent="0.2">
      <c r="A13" s="286">
        <v>5513</v>
      </c>
      <c r="B13" s="289" t="s">
        <v>1101</v>
      </c>
      <c r="C13" s="1069">
        <v>0</v>
      </c>
      <c r="D13" s="1070">
        <v>2104542.2999999998</v>
      </c>
    </row>
    <row r="14" spans="1:4" x14ac:dyDescent="0.2">
      <c r="A14" s="286">
        <v>5514</v>
      </c>
      <c r="B14" s="289" t="s">
        <v>1100</v>
      </c>
      <c r="C14" s="1069">
        <v>0</v>
      </c>
      <c r="D14" s="1070">
        <v>0</v>
      </c>
    </row>
    <row r="15" spans="1:4" x14ac:dyDescent="0.2">
      <c r="A15" s="286">
        <v>5515</v>
      </c>
      <c r="B15" s="289" t="s">
        <v>1099</v>
      </c>
      <c r="C15" s="1069">
        <v>0</v>
      </c>
      <c r="D15" s="1070">
        <v>1224537.73</v>
      </c>
    </row>
    <row r="16" spans="1:4" x14ac:dyDescent="0.2">
      <c r="A16" s="286">
        <v>5516</v>
      </c>
      <c r="B16" s="289" t="s">
        <v>1098</v>
      </c>
      <c r="C16" s="1069">
        <v>0</v>
      </c>
      <c r="D16" s="1070">
        <v>0</v>
      </c>
    </row>
    <row r="17" spans="1:4" x14ac:dyDescent="0.2">
      <c r="A17" s="286">
        <v>5517</v>
      </c>
      <c r="B17" s="289" t="s">
        <v>1097</v>
      </c>
      <c r="C17" s="1069">
        <v>0</v>
      </c>
      <c r="D17" s="1070">
        <v>179469.69</v>
      </c>
    </row>
    <row r="18" spans="1:4" x14ac:dyDescent="0.2">
      <c r="A18" s="286">
        <v>5518</v>
      </c>
      <c r="B18" s="289" t="s">
        <v>1096</v>
      </c>
      <c r="C18" s="1069">
        <v>0</v>
      </c>
      <c r="D18" s="1070">
        <v>0</v>
      </c>
    </row>
    <row r="19" spans="1:4" x14ac:dyDescent="0.2">
      <c r="A19" s="286">
        <v>5520</v>
      </c>
      <c r="B19" s="289" t="s">
        <v>1095</v>
      </c>
      <c r="C19" s="1069">
        <f>SUM(C20:C21)</f>
        <v>0</v>
      </c>
      <c r="D19" s="1070">
        <f>SUM(D20:D21)</f>
        <v>0</v>
      </c>
    </row>
    <row r="20" spans="1:4" x14ac:dyDescent="0.2">
      <c r="A20" s="286">
        <v>5521</v>
      </c>
      <c r="B20" s="289" t="s">
        <v>1094</v>
      </c>
      <c r="C20" s="1069">
        <v>0</v>
      </c>
      <c r="D20" s="1070">
        <v>0</v>
      </c>
    </row>
    <row r="21" spans="1:4" x14ac:dyDescent="0.2">
      <c r="A21" s="286">
        <v>5522</v>
      </c>
      <c r="B21" s="289" t="s">
        <v>1093</v>
      </c>
      <c r="C21" s="1069">
        <v>0</v>
      </c>
      <c r="D21" s="1070">
        <v>0</v>
      </c>
    </row>
    <row r="22" spans="1:4" x14ac:dyDescent="0.2">
      <c r="A22" s="286">
        <v>5530</v>
      </c>
      <c r="B22" s="289" t="s">
        <v>1092</v>
      </c>
      <c r="C22" s="1069">
        <f>SUM(C23:C27)</f>
        <v>0</v>
      </c>
      <c r="D22" s="1070">
        <f>SUM(D23:D27)</f>
        <v>36856776.939999998</v>
      </c>
    </row>
    <row r="23" spans="1:4" x14ac:dyDescent="0.2">
      <c r="A23" s="286">
        <v>5531</v>
      </c>
      <c r="B23" s="289" t="s">
        <v>1091</v>
      </c>
      <c r="C23" s="1069">
        <v>0</v>
      </c>
      <c r="D23" s="1070">
        <v>0</v>
      </c>
    </row>
    <row r="24" spans="1:4" x14ac:dyDescent="0.2">
      <c r="A24" s="286">
        <v>5532</v>
      </c>
      <c r="B24" s="289" t="s">
        <v>1090</v>
      </c>
      <c r="C24" s="1069">
        <v>0</v>
      </c>
      <c r="D24" s="1070">
        <v>36856776.939999998</v>
      </c>
    </row>
    <row r="25" spans="1:4" x14ac:dyDescent="0.2">
      <c r="A25" s="286">
        <v>5533</v>
      </c>
      <c r="B25" s="289" t="s">
        <v>1089</v>
      </c>
      <c r="C25" s="1069">
        <v>0</v>
      </c>
      <c r="D25" s="1070">
        <v>0</v>
      </c>
    </row>
    <row r="26" spans="1:4" x14ac:dyDescent="0.2">
      <c r="A26" s="286">
        <v>5534</v>
      </c>
      <c r="B26" s="289" t="s">
        <v>1088</v>
      </c>
      <c r="C26" s="1069">
        <v>0</v>
      </c>
      <c r="D26" s="1070">
        <v>0</v>
      </c>
    </row>
    <row r="27" spans="1:4" x14ac:dyDescent="0.2">
      <c r="A27" s="286">
        <v>5535</v>
      </c>
      <c r="B27" s="289" t="s">
        <v>1087</v>
      </c>
      <c r="C27" s="1069">
        <v>0</v>
      </c>
      <c r="D27" s="1070">
        <v>0</v>
      </c>
    </row>
    <row r="28" spans="1:4" x14ac:dyDescent="0.2">
      <c r="A28" s="286">
        <v>5540</v>
      </c>
      <c r="B28" s="289" t="s">
        <v>1086</v>
      </c>
      <c r="C28" s="1069">
        <f>SUM(C29)</f>
        <v>0</v>
      </c>
      <c r="D28" s="1070">
        <f>SUM(D29)</f>
        <v>0</v>
      </c>
    </row>
    <row r="29" spans="1:4" x14ac:dyDescent="0.2">
      <c r="A29" s="286">
        <v>5541</v>
      </c>
      <c r="B29" s="289" t="s">
        <v>1086</v>
      </c>
      <c r="C29" s="1069">
        <v>0</v>
      </c>
      <c r="D29" s="1070">
        <v>0</v>
      </c>
    </row>
    <row r="30" spans="1:4" x14ac:dyDescent="0.2">
      <c r="A30" s="286">
        <v>5550</v>
      </c>
      <c r="B30" s="285" t="s">
        <v>1085</v>
      </c>
      <c r="C30" s="1069">
        <f>SUM(C31)</f>
        <v>0</v>
      </c>
      <c r="D30" s="1070">
        <f>SUM(D31)</f>
        <v>0</v>
      </c>
    </row>
    <row r="31" spans="1:4" x14ac:dyDescent="0.2">
      <c r="A31" s="286">
        <v>5551</v>
      </c>
      <c r="B31" s="285" t="s">
        <v>1085</v>
      </c>
      <c r="C31" s="1069">
        <v>0</v>
      </c>
      <c r="D31" s="1070">
        <v>0</v>
      </c>
    </row>
    <row r="32" spans="1:4" x14ac:dyDescent="0.2">
      <c r="A32" s="286">
        <v>5590</v>
      </c>
      <c r="B32" s="285" t="s">
        <v>1084</v>
      </c>
      <c r="C32" s="1069">
        <f>SUM(C33:C40)</f>
        <v>0</v>
      </c>
      <c r="D32" s="1070">
        <f>SUM(D33:D40)</f>
        <v>5101398.9800000004</v>
      </c>
    </row>
    <row r="33" spans="1:4" x14ac:dyDescent="0.2">
      <c r="A33" s="286">
        <v>5591</v>
      </c>
      <c r="B33" s="285" t="s">
        <v>1083</v>
      </c>
      <c r="C33" s="1069">
        <v>0</v>
      </c>
      <c r="D33" s="1070">
        <v>0</v>
      </c>
    </row>
    <row r="34" spans="1:4" x14ac:dyDescent="0.2">
      <c r="A34" s="286">
        <v>5592</v>
      </c>
      <c r="B34" s="285" t="s">
        <v>1082</v>
      </c>
      <c r="C34" s="1069">
        <v>0</v>
      </c>
      <c r="D34" s="1070">
        <v>0</v>
      </c>
    </row>
    <row r="35" spans="1:4" x14ac:dyDescent="0.2">
      <c r="A35" s="286">
        <v>5593</v>
      </c>
      <c r="B35" s="285" t="s">
        <v>1081</v>
      </c>
      <c r="C35" s="1069">
        <v>0</v>
      </c>
      <c r="D35" s="1070">
        <v>0</v>
      </c>
    </row>
    <row r="36" spans="1:4" x14ac:dyDescent="0.2">
      <c r="A36" s="286">
        <v>5594</v>
      </c>
      <c r="B36" s="285" t="s">
        <v>1080</v>
      </c>
      <c r="C36" s="1069">
        <v>0</v>
      </c>
      <c r="D36" s="1070">
        <v>0</v>
      </c>
    </row>
    <row r="37" spans="1:4" x14ac:dyDescent="0.2">
      <c r="A37" s="286">
        <v>5595</v>
      </c>
      <c r="B37" s="285" t="s">
        <v>1079</v>
      </c>
      <c r="C37" s="1069">
        <v>0</v>
      </c>
      <c r="D37" s="1070">
        <v>0</v>
      </c>
    </row>
    <row r="38" spans="1:4" x14ac:dyDescent="0.2">
      <c r="A38" s="286">
        <v>5596</v>
      </c>
      <c r="B38" s="285" t="s">
        <v>1078</v>
      </c>
      <c r="C38" s="1069">
        <v>0</v>
      </c>
      <c r="D38" s="1070">
        <v>0</v>
      </c>
    </row>
    <row r="39" spans="1:4" x14ac:dyDescent="0.2">
      <c r="A39" s="286">
        <v>5597</v>
      </c>
      <c r="B39" s="285" t="s">
        <v>1077</v>
      </c>
      <c r="C39" s="1069">
        <v>0</v>
      </c>
      <c r="D39" s="1070">
        <v>0</v>
      </c>
    </row>
    <row r="40" spans="1:4" x14ac:dyDescent="0.2">
      <c r="A40" s="286">
        <v>5599</v>
      </c>
      <c r="B40" s="285" t="s">
        <v>1076</v>
      </c>
      <c r="C40" s="1069">
        <v>0</v>
      </c>
      <c r="D40" s="1070">
        <v>5101398.9800000004</v>
      </c>
    </row>
    <row r="41" spans="1:4" x14ac:dyDescent="0.2">
      <c r="A41" s="288">
        <v>5600</v>
      </c>
      <c r="B41" s="287" t="s">
        <v>1075</v>
      </c>
      <c r="C41" s="1069">
        <f>+C42</f>
        <v>0</v>
      </c>
      <c r="D41" s="1070">
        <f>+D42</f>
        <v>0</v>
      </c>
    </row>
    <row r="42" spans="1:4" x14ac:dyDescent="0.2">
      <c r="A42" s="286">
        <v>5610</v>
      </c>
      <c r="B42" s="285" t="s">
        <v>1074</v>
      </c>
      <c r="C42" s="1069">
        <f>SUM(C43)</f>
        <v>0</v>
      </c>
      <c r="D42" s="1070">
        <f>SUM(D43)</f>
        <v>0</v>
      </c>
    </row>
    <row r="43" spans="1:4" x14ac:dyDescent="0.2">
      <c r="A43" s="1071">
        <v>5611</v>
      </c>
      <c r="B43" s="1072" t="s">
        <v>1073</v>
      </c>
      <c r="C43" s="1073">
        <v>0</v>
      </c>
      <c r="D43" s="1074">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rintOptions horizontalCentered="1"/>
  <pageMargins left="0.31496062992125984" right="0.31496062992125984" top="0.74803149606299213" bottom="0.74803149606299213" header="0.31496062992125984" footer="0.31496062992125984"/>
  <pageSetup scale="85" orientation="portrait" r:id="rId1"/>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2"/>
  <dimension ref="A1:C20"/>
  <sheetViews>
    <sheetView zoomScaleNormal="100" workbookViewId="0">
      <selection activeCell="A2" sqref="A2"/>
    </sheetView>
  </sheetViews>
  <sheetFormatPr baseColWidth="10" defaultColWidth="11.44140625" defaultRowHeight="10.199999999999999" x14ac:dyDescent="0.2"/>
  <cols>
    <col min="1" max="1" width="20.6640625" style="873" customWidth="1"/>
    <col min="2" max="2" width="50.6640625" style="873" customWidth="1"/>
    <col min="3" max="3" width="17.6640625" style="873" customWidth="1"/>
    <col min="4" max="16384" width="11.44140625" style="873"/>
  </cols>
  <sheetData>
    <row r="1" spans="1:3" x14ac:dyDescent="0.2">
      <c r="A1" s="967" t="s">
        <v>115</v>
      </c>
    </row>
    <row r="2" spans="1:3" x14ac:dyDescent="0.2">
      <c r="A2" s="967"/>
    </row>
    <row r="3" spans="1:3" x14ac:dyDescent="0.2">
      <c r="A3" s="967"/>
    </row>
    <row r="4" spans="1:3" x14ac:dyDescent="0.2">
      <c r="A4" s="967"/>
    </row>
    <row r="5" spans="1:3" ht="11.25" customHeight="1" x14ac:dyDescent="0.2">
      <c r="A5" s="1075" t="s">
        <v>90</v>
      </c>
      <c r="B5" s="1076"/>
      <c r="C5" s="1077" t="s">
        <v>89</v>
      </c>
    </row>
    <row r="6" spans="1:3" x14ac:dyDescent="0.2">
      <c r="A6" s="1078"/>
      <c r="B6" s="1078"/>
      <c r="C6" s="1079"/>
    </row>
    <row r="7" spans="1:3" ht="15" customHeight="1" x14ac:dyDescent="0.2">
      <c r="A7" s="880" t="s">
        <v>102</v>
      </c>
      <c r="B7" s="1080" t="s">
        <v>101</v>
      </c>
      <c r="C7" s="1068" t="s">
        <v>232</v>
      </c>
    </row>
    <row r="8" spans="1:3" x14ac:dyDescent="0.2">
      <c r="A8" s="1081">
        <v>900001</v>
      </c>
      <c r="B8" s="1082" t="s">
        <v>1120</v>
      </c>
      <c r="C8" s="1083">
        <v>88773649.419999987</v>
      </c>
    </row>
    <row r="9" spans="1:3" x14ac:dyDescent="0.2">
      <c r="A9" s="1081">
        <v>900002</v>
      </c>
      <c r="B9" s="1084" t="s">
        <v>1119</v>
      </c>
      <c r="C9" s="1083">
        <f>SUM(C10:C14)</f>
        <v>50287932.100000024</v>
      </c>
    </row>
    <row r="10" spans="1:3" x14ac:dyDescent="0.2">
      <c r="A10" s="1085">
        <v>4320</v>
      </c>
      <c r="B10" s="1086" t="s">
        <v>1118</v>
      </c>
      <c r="C10" s="1087">
        <v>0</v>
      </c>
    </row>
    <row r="11" spans="1:3" ht="20.399999999999999" x14ac:dyDescent="0.2">
      <c r="A11" s="1085">
        <v>4330</v>
      </c>
      <c r="B11" s="1086" t="s">
        <v>1117</v>
      </c>
      <c r="C11" s="1087">
        <v>0</v>
      </c>
    </row>
    <row r="12" spans="1:3" x14ac:dyDescent="0.2">
      <c r="A12" s="1085">
        <v>4340</v>
      </c>
      <c r="B12" s="1086" t="s">
        <v>1116</v>
      </c>
      <c r="C12" s="1087">
        <v>0</v>
      </c>
    </row>
    <row r="13" spans="1:3" x14ac:dyDescent="0.2">
      <c r="A13" s="1085">
        <v>4399</v>
      </c>
      <c r="B13" s="1086" t="s">
        <v>1115</v>
      </c>
      <c r="C13" s="1087">
        <v>3471337.59</v>
      </c>
    </row>
    <row r="14" spans="1:3" x14ac:dyDescent="0.2">
      <c r="A14" s="1088">
        <v>4400</v>
      </c>
      <c r="B14" s="1086" t="s">
        <v>1114</v>
      </c>
      <c r="C14" s="1087">
        <v>46816594.51000002</v>
      </c>
    </row>
    <row r="15" spans="1:3" x14ac:dyDescent="0.2">
      <c r="A15" s="1081">
        <v>900003</v>
      </c>
      <c r="B15" s="1084" t="s">
        <v>1113</v>
      </c>
      <c r="C15" s="1083">
        <f>SUM(C16:C19)</f>
        <v>17434443.93</v>
      </c>
    </row>
    <row r="16" spans="1:3" x14ac:dyDescent="0.2">
      <c r="A16" s="1089">
        <v>52</v>
      </c>
      <c r="B16" s="1086" t="s">
        <v>1112</v>
      </c>
      <c r="C16" s="1087">
        <v>0</v>
      </c>
    </row>
    <row r="17" spans="1:3" x14ac:dyDescent="0.2">
      <c r="A17" s="1089">
        <v>62</v>
      </c>
      <c r="B17" s="1086" t="s">
        <v>1111</v>
      </c>
      <c r="C17" s="1087">
        <v>0</v>
      </c>
    </row>
    <row r="18" spans="1:3" x14ac:dyDescent="0.2">
      <c r="A18" s="1090" t="s">
        <v>1110</v>
      </c>
      <c r="B18" s="1086" t="s">
        <v>1109</v>
      </c>
      <c r="C18" s="1087">
        <v>0</v>
      </c>
    </row>
    <row r="19" spans="1:3" x14ac:dyDescent="0.2">
      <c r="A19" s="1088">
        <v>4500</v>
      </c>
      <c r="B19" s="1091" t="s">
        <v>1108</v>
      </c>
      <c r="C19" s="1087">
        <v>17434443.93</v>
      </c>
    </row>
    <row r="20" spans="1:3" x14ac:dyDescent="0.2">
      <c r="A20" s="1092">
        <v>900004</v>
      </c>
      <c r="B20" s="1093" t="s">
        <v>1107</v>
      </c>
      <c r="C20" s="1094">
        <f>+C8+C9-C15</f>
        <v>121627137.59</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3"/>
  <dimension ref="A1:C35"/>
  <sheetViews>
    <sheetView zoomScaleNormal="100" workbookViewId="0">
      <selection activeCell="G25" sqref="G25"/>
    </sheetView>
  </sheetViews>
  <sheetFormatPr baseColWidth="10" defaultColWidth="11.44140625" defaultRowHeight="10.199999999999999" x14ac:dyDescent="0.2"/>
  <cols>
    <col min="1" max="1" width="20.6640625" style="873" customWidth="1"/>
    <col min="2" max="2" width="50.6640625" style="873" customWidth="1"/>
    <col min="3" max="3" width="17.6640625" style="874" customWidth="1"/>
    <col min="4" max="16384" width="11.44140625" style="873"/>
  </cols>
  <sheetData>
    <row r="1" spans="1:3" x14ac:dyDescent="0.2">
      <c r="A1" s="967" t="s">
        <v>115</v>
      </c>
    </row>
    <row r="2" spans="1:3" x14ac:dyDescent="0.2">
      <c r="A2" s="967"/>
    </row>
    <row r="3" spans="1:3" x14ac:dyDescent="0.2">
      <c r="A3" s="967"/>
    </row>
    <row r="4" spans="1:3" x14ac:dyDescent="0.2">
      <c r="A4" s="967"/>
    </row>
    <row r="5" spans="1:3" ht="11.25" customHeight="1" x14ac:dyDescent="0.2">
      <c r="A5" s="1075" t="s">
        <v>92</v>
      </c>
      <c r="B5" s="1076"/>
      <c r="C5" s="1095" t="s">
        <v>91</v>
      </c>
    </row>
    <row r="6" spans="1:3" ht="11.25" customHeight="1" x14ac:dyDescent="0.2">
      <c r="A6" s="1078"/>
      <c r="B6" s="1079"/>
      <c r="C6" s="1096"/>
    </row>
    <row r="7" spans="1:3" ht="15" customHeight="1" x14ac:dyDescent="0.2">
      <c r="A7" s="880" t="s">
        <v>102</v>
      </c>
      <c r="B7" s="1080" t="s">
        <v>101</v>
      </c>
      <c r="C7" s="1068" t="s">
        <v>232</v>
      </c>
    </row>
    <row r="8" spans="1:3" x14ac:dyDescent="0.2">
      <c r="A8" s="1097">
        <v>900001</v>
      </c>
      <c r="B8" s="1098" t="s">
        <v>1143</v>
      </c>
      <c r="C8" s="1099">
        <v>51723385.820000008</v>
      </c>
    </row>
    <row r="9" spans="1:3" x14ac:dyDescent="0.2">
      <c r="A9" s="1097">
        <v>900002</v>
      </c>
      <c r="B9" s="1098" t="s">
        <v>1142</v>
      </c>
      <c r="C9" s="1099">
        <f>SUM(C10:C26)</f>
        <v>6421823.1699999999</v>
      </c>
    </row>
    <row r="10" spans="1:3" x14ac:dyDescent="0.2">
      <c r="A10" s="1085">
        <v>5100</v>
      </c>
      <c r="B10" s="1100" t="s">
        <v>1141</v>
      </c>
      <c r="C10" s="1101">
        <v>54670.8</v>
      </c>
    </row>
    <row r="11" spans="1:3" x14ac:dyDescent="0.2">
      <c r="A11" s="1085">
        <v>5200</v>
      </c>
      <c r="B11" s="1100" t="s">
        <v>1140</v>
      </c>
      <c r="C11" s="1101">
        <v>16554.009999999998</v>
      </c>
    </row>
    <row r="12" spans="1:3" x14ac:dyDescent="0.2">
      <c r="A12" s="1085">
        <v>5300</v>
      </c>
      <c r="B12" s="1100" t="s">
        <v>1139</v>
      </c>
      <c r="C12" s="1101">
        <v>0</v>
      </c>
    </row>
    <row r="13" spans="1:3" x14ac:dyDescent="0.2">
      <c r="A13" s="1085">
        <v>5400</v>
      </c>
      <c r="B13" s="1100" t="s">
        <v>1138</v>
      </c>
      <c r="C13" s="1101">
        <v>964364</v>
      </c>
    </row>
    <row r="14" spans="1:3" x14ac:dyDescent="0.2">
      <c r="A14" s="1085">
        <v>5500</v>
      </c>
      <c r="B14" s="1100" t="s">
        <v>1137</v>
      </c>
      <c r="C14" s="1101">
        <v>0</v>
      </c>
    </row>
    <row r="15" spans="1:3" x14ac:dyDescent="0.2">
      <c r="A15" s="1085">
        <v>5600</v>
      </c>
      <c r="B15" s="1100" t="s">
        <v>1136</v>
      </c>
      <c r="C15" s="1101">
        <v>16800.740000000002</v>
      </c>
    </row>
    <row r="16" spans="1:3" x14ac:dyDescent="0.2">
      <c r="A16" s="1085">
        <v>5700</v>
      </c>
      <c r="B16" s="1100" t="s">
        <v>1135</v>
      </c>
      <c r="C16" s="1101">
        <v>0</v>
      </c>
    </row>
    <row r="17" spans="1:3" x14ac:dyDescent="0.2">
      <c r="A17" s="1085" t="s">
        <v>1134</v>
      </c>
      <c r="B17" s="1100" t="s">
        <v>1133</v>
      </c>
      <c r="C17" s="1101">
        <v>0</v>
      </c>
    </row>
    <row r="18" spans="1:3" x14ac:dyDescent="0.2">
      <c r="A18" s="1085">
        <v>5900</v>
      </c>
      <c r="B18" s="1100" t="s">
        <v>1132</v>
      </c>
      <c r="C18" s="1101">
        <v>205192.4</v>
      </c>
    </row>
    <row r="19" spans="1:3" x14ac:dyDescent="0.2">
      <c r="A19" s="1089">
        <v>6200</v>
      </c>
      <c r="B19" s="1100" t="s">
        <v>1131</v>
      </c>
      <c r="C19" s="1101">
        <v>5164241.22</v>
      </c>
    </row>
    <row r="20" spans="1:3" x14ac:dyDescent="0.2">
      <c r="A20" s="1089">
        <v>7200</v>
      </c>
      <c r="B20" s="1100" t="s">
        <v>1130</v>
      </c>
      <c r="C20" s="1101">
        <v>0</v>
      </c>
    </row>
    <row r="21" spans="1:3" x14ac:dyDescent="0.2">
      <c r="A21" s="1089">
        <v>7300</v>
      </c>
      <c r="B21" s="1100" t="s">
        <v>1129</v>
      </c>
      <c r="C21" s="1101">
        <v>0</v>
      </c>
    </row>
    <row r="22" spans="1:3" x14ac:dyDescent="0.2">
      <c r="A22" s="1089">
        <v>7500</v>
      </c>
      <c r="B22" s="1100" t="s">
        <v>1128</v>
      </c>
      <c r="C22" s="1101">
        <v>0</v>
      </c>
    </row>
    <row r="23" spans="1:3" x14ac:dyDescent="0.2">
      <c r="A23" s="1089">
        <v>7900</v>
      </c>
      <c r="B23" s="1100" t="s">
        <v>1127</v>
      </c>
      <c r="C23" s="1101">
        <v>0</v>
      </c>
    </row>
    <row r="24" spans="1:3" x14ac:dyDescent="0.2">
      <c r="A24" s="1089">
        <v>9100</v>
      </c>
      <c r="B24" s="1100" t="s">
        <v>1126</v>
      </c>
      <c r="C24" s="1101">
        <v>0</v>
      </c>
    </row>
    <row r="25" spans="1:3" x14ac:dyDescent="0.2">
      <c r="A25" s="1089">
        <v>9900</v>
      </c>
      <c r="B25" s="1100" t="s">
        <v>1125</v>
      </c>
      <c r="C25" s="1101">
        <v>0</v>
      </c>
    </row>
    <row r="26" spans="1:3" x14ac:dyDescent="0.2">
      <c r="A26" s="1089">
        <v>7400</v>
      </c>
      <c r="B26" s="1102" t="s">
        <v>1124</v>
      </c>
      <c r="C26" s="1101">
        <v>0</v>
      </c>
    </row>
    <row r="27" spans="1:3" x14ac:dyDescent="0.2">
      <c r="A27" s="1097">
        <v>900003</v>
      </c>
      <c r="B27" s="1098" t="s">
        <v>1123</v>
      </c>
      <c r="C27" s="1099">
        <f>SUM(C28:C34)</f>
        <v>45466725.640000001</v>
      </c>
    </row>
    <row r="28" spans="1:3" ht="20.399999999999999" x14ac:dyDescent="0.2">
      <c r="A28" s="1085">
        <v>5510</v>
      </c>
      <c r="B28" s="1100" t="s">
        <v>1104</v>
      </c>
      <c r="C28" s="1101">
        <v>3508549.72</v>
      </c>
    </row>
    <row r="29" spans="1:3" x14ac:dyDescent="0.2">
      <c r="A29" s="1085">
        <v>5520</v>
      </c>
      <c r="B29" s="1100" t="s">
        <v>1095</v>
      </c>
      <c r="C29" s="1101">
        <v>0</v>
      </c>
    </row>
    <row r="30" spans="1:3" x14ac:dyDescent="0.2">
      <c r="A30" s="1085">
        <v>5530</v>
      </c>
      <c r="B30" s="1100" t="s">
        <v>1092</v>
      </c>
      <c r="C30" s="1101">
        <v>36856776.939999998</v>
      </c>
    </row>
    <row r="31" spans="1:3" ht="20.399999999999999" x14ac:dyDescent="0.2">
      <c r="A31" s="1085">
        <v>5540</v>
      </c>
      <c r="B31" s="1100" t="s">
        <v>1086</v>
      </c>
      <c r="C31" s="1101">
        <v>0</v>
      </c>
    </row>
    <row r="32" spans="1:3" x14ac:dyDescent="0.2">
      <c r="A32" s="1085">
        <v>5550</v>
      </c>
      <c r="B32" s="1100" t="s">
        <v>1085</v>
      </c>
      <c r="C32" s="1101">
        <v>0</v>
      </c>
    </row>
    <row r="33" spans="1:3" x14ac:dyDescent="0.2">
      <c r="A33" s="1085">
        <v>5590</v>
      </c>
      <c r="B33" s="1100" t="s">
        <v>1084</v>
      </c>
      <c r="C33" s="1101">
        <v>5101398.9800000004</v>
      </c>
    </row>
    <row r="34" spans="1:3" x14ac:dyDescent="0.2">
      <c r="A34" s="1085">
        <v>5600</v>
      </c>
      <c r="B34" s="1102" t="s">
        <v>1122</v>
      </c>
      <c r="C34" s="1101">
        <v>0</v>
      </c>
    </row>
    <row r="35" spans="1:3" x14ac:dyDescent="0.2">
      <c r="A35" s="1103">
        <v>900004</v>
      </c>
      <c r="B35" s="1104" t="s">
        <v>1121</v>
      </c>
      <c r="C35" s="1105">
        <f>+C8-C9+C27</f>
        <v>90768288.290000007</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4">
    <pageSetUpPr fitToPage="1"/>
  </sheetPr>
  <dimension ref="A1:H75"/>
  <sheetViews>
    <sheetView zoomScaleNormal="100" zoomScaleSheetLayoutView="100" workbookViewId="0"/>
  </sheetViews>
  <sheetFormatPr baseColWidth="10" defaultColWidth="11.44140625" defaultRowHeight="10.199999999999999" x14ac:dyDescent="0.2"/>
  <cols>
    <col min="1" max="1" width="13" style="873" customWidth="1"/>
    <col min="2" max="2" width="53.5546875" style="873" customWidth="1"/>
    <col min="3" max="3" width="18.6640625" style="873" bestFit="1" customWidth="1"/>
    <col min="4" max="4" width="17" style="873" bestFit="1" customWidth="1"/>
    <col min="5" max="5" width="10.88671875" style="873" bestFit="1" customWidth="1"/>
    <col min="6" max="16384" width="11.44140625" style="873"/>
  </cols>
  <sheetData>
    <row r="1" spans="1:8" x14ac:dyDescent="0.2">
      <c r="E1" s="872" t="s">
        <v>524</v>
      </c>
    </row>
    <row r="2" spans="1:8" ht="15" customHeight="1" x14ac:dyDescent="0.2">
      <c r="A2" s="941" t="s">
        <v>1222</v>
      </c>
    </row>
    <row r="3" spans="1:8" x14ac:dyDescent="0.2">
      <c r="A3" s="868"/>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41">
        <v>7000</v>
      </c>
      <c r="B11" s="1242" t="s">
        <v>1217</v>
      </c>
      <c r="C11" s="333"/>
      <c r="D11" s="333"/>
    </row>
    <row r="12" spans="1:8" s="324" customFormat="1" x14ac:dyDescent="0.2">
      <c r="A12" s="1241"/>
      <c r="B12" s="1242"/>
      <c r="C12" s="333"/>
      <c r="D12" s="333"/>
    </row>
    <row r="13" spans="1:8" s="324" customFormat="1" x14ac:dyDescent="0.2">
      <c r="A13" s="1106" t="s">
        <v>102</v>
      </c>
      <c r="B13" s="1106" t="s">
        <v>101</v>
      </c>
      <c r="C13" s="1106" t="s">
        <v>301</v>
      </c>
      <c r="D13" s="1106" t="s">
        <v>300</v>
      </c>
      <c r="E13" s="1106" t="s">
        <v>299</v>
      </c>
    </row>
    <row r="14" spans="1:8" s="324" customFormat="1" x14ac:dyDescent="0.2">
      <c r="A14" s="1107">
        <v>7100</v>
      </c>
      <c r="B14" s="1108" t="s">
        <v>1216</v>
      </c>
      <c r="C14" s="1109">
        <f>SUM(C15:C20)</f>
        <v>0</v>
      </c>
      <c r="D14" s="1109">
        <f>SUM(D15:D20)</f>
        <v>0</v>
      </c>
      <c r="E14" s="1110">
        <f>+D14-C14</f>
        <v>0</v>
      </c>
    </row>
    <row r="15" spans="1:8" s="324" customFormat="1" x14ac:dyDescent="0.2">
      <c r="A15" s="1111">
        <v>7110</v>
      </c>
      <c r="B15" s="1112" t="s">
        <v>1215</v>
      </c>
      <c r="C15" s="1109">
        <v>0</v>
      </c>
      <c r="D15" s="1109">
        <v>0</v>
      </c>
      <c r="E15" s="1110">
        <f t="shared" ref="E15:E53" si="0">+D15-C15</f>
        <v>0</v>
      </c>
    </row>
    <row r="16" spans="1:8" s="324" customFormat="1" x14ac:dyDescent="0.2">
      <c r="A16" s="1111">
        <v>7120</v>
      </c>
      <c r="B16" s="1112" t="s">
        <v>1214</v>
      </c>
      <c r="C16" s="1109">
        <v>0</v>
      </c>
      <c r="D16" s="1109">
        <v>0</v>
      </c>
      <c r="E16" s="1110">
        <f t="shared" si="0"/>
        <v>0</v>
      </c>
    </row>
    <row r="17" spans="1:5" s="324" customFormat="1" x14ac:dyDescent="0.2">
      <c r="A17" s="1111">
        <v>7130</v>
      </c>
      <c r="B17" s="1112" t="s">
        <v>1213</v>
      </c>
      <c r="C17" s="1109">
        <v>0</v>
      </c>
      <c r="D17" s="1109">
        <v>0</v>
      </c>
      <c r="E17" s="1110">
        <f t="shared" si="0"/>
        <v>0</v>
      </c>
    </row>
    <row r="18" spans="1:5" s="324" customFormat="1" x14ac:dyDescent="0.2">
      <c r="A18" s="1111">
        <v>7140</v>
      </c>
      <c r="B18" s="1112" t="s">
        <v>1212</v>
      </c>
      <c r="C18" s="1109">
        <v>0</v>
      </c>
      <c r="D18" s="1109">
        <v>0</v>
      </c>
      <c r="E18" s="1110">
        <f t="shared" si="0"/>
        <v>0</v>
      </c>
    </row>
    <row r="19" spans="1:5" s="324" customFormat="1" x14ac:dyDescent="0.2">
      <c r="A19" s="1111">
        <v>7150</v>
      </c>
      <c r="B19" s="1112" t="s">
        <v>1211</v>
      </c>
      <c r="C19" s="1109">
        <v>0</v>
      </c>
      <c r="D19" s="1109">
        <v>0</v>
      </c>
      <c r="E19" s="1110">
        <f t="shared" si="0"/>
        <v>0</v>
      </c>
    </row>
    <row r="20" spans="1:5" s="324" customFormat="1" x14ac:dyDescent="0.2">
      <c r="A20" s="1111">
        <v>7160</v>
      </c>
      <c r="B20" s="1112" t="s">
        <v>1210</v>
      </c>
      <c r="C20" s="1109">
        <v>0</v>
      </c>
      <c r="D20" s="1109">
        <v>0</v>
      </c>
      <c r="E20" s="1110">
        <f t="shared" si="0"/>
        <v>0</v>
      </c>
    </row>
    <row r="21" spans="1:5" s="324" customFormat="1" x14ac:dyDescent="0.2">
      <c r="A21" s="1107">
        <v>7200</v>
      </c>
      <c r="B21" s="1108" t="s">
        <v>1209</v>
      </c>
      <c r="C21" s="1109">
        <f>SUM(C22:C27)</f>
        <v>0</v>
      </c>
      <c r="D21" s="1109">
        <f>SUM(D22:D27)</f>
        <v>0</v>
      </c>
      <c r="E21" s="1110">
        <f t="shared" si="0"/>
        <v>0</v>
      </c>
    </row>
    <row r="22" spans="1:5" s="324" customFormat="1" ht="20.399999999999999" x14ac:dyDescent="0.2">
      <c r="A22" s="1111">
        <v>7210</v>
      </c>
      <c r="B22" s="1112" t="s">
        <v>1208</v>
      </c>
      <c r="C22" s="1109">
        <v>0</v>
      </c>
      <c r="D22" s="1109">
        <v>0</v>
      </c>
      <c r="E22" s="1110">
        <f t="shared" si="0"/>
        <v>0</v>
      </c>
    </row>
    <row r="23" spans="1:5" s="324" customFormat="1" ht="20.399999999999999" x14ac:dyDescent="0.2">
      <c r="A23" s="1111">
        <v>7220</v>
      </c>
      <c r="B23" s="1112" t="s">
        <v>1207</v>
      </c>
      <c r="C23" s="1109">
        <v>0</v>
      </c>
      <c r="D23" s="1109">
        <v>0</v>
      </c>
      <c r="E23" s="1110">
        <f t="shared" si="0"/>
        <v>0</v>
      </c>
    </row>
    <row r="24" spans="1:5" s="324" customFormat="1" ht="12.9" customHeight="1" x14ac:dyDescent="0.2">
      <c r="A24" s="1111">
        <v>7230</v>
      </c>
      <c r="B24" s="1113" t="s">
        <v>1206</v>
      </c>
      <c r="C24" s="1110">
        <v>0</v>
      </c>
      <c r="D24" s="1110">
        <v>0</v>
      </c>
      <c r="E24" s="1110">
        <f t="shared" si="0"/>
        <v>0</v>
      </c>
    </row>
    <row r="25" spans="1:5" s="324" customFormat="1" ht="20.399999999999999" x14ac:dyDescent="0.2">
      <c r="A25" s="1111">
        <v>7240</v>
      </c>
      <c r="B25" s="1113" t="s">
        <v>1205</v>
      </c>
      <c r="C25" s="1110">
        <v>0</v>
      </c>
      <c r="D25" s="1110">
        <v>0</v>
      </c>
      <c r="E25" s="1110">
        <f t="shared" si="0"/>
        <v>0</v>
      </c>
    </row>
    <row r="26" spans="1:5" s="324" customFormat="1" ht="20.399999999999999" x14ac:dyDescent="0.2">
      <c r="A26" s="1111">
        <v>7250</v>
      </c>
      <c r="B26" s="1113" t="s">
        <v>1204</v>
      </c>
      <c r="C26" s="1110">
        <v>0</v>
      </c>
      <c r="D26" s="1110">
        <v>0</v>
      </c>
      <c r="E26" s="1110">
        <f t="shared" si="0"/>
        <v>0</v>
      </c>
    </row>
    <row r="27" spans="1:5" s="324" customFormat="1" ht="20.399999999999999" x14ac:dyDescent="0.2">
      <c r="A27" s="1111">
        <v>7260</v>
      </c>
      <c r="B27" s="1113" t="s">
        <v>1203</v>
      </c>
      <c r="C27" s="1110">
        <v>0</v>
      </c>
      <c r="D27" s="1110">
        <v>0</v>
      </c>
      <c r="E27" s="1110">
        <f t="shared" si="0"/>
        <v>0</v>
      </c>
    </row>
    <row r="28" spans="1:5" s="324" customFormat="1" x14ac:dyDescent="0.2">
      <c r="A28" s="1107">
        <v>7300</v>
      </c>
      <c r="B28" s="1114" t="s">
        <v>1202</v>
      </c>
      <c r="C28" s="1110">
        <f>SUM(C29:C34)</f>
        <v>0</v>
      </c>
      <c r="D28" s="1110">
        <f>SUM(D29:D34)</f>
        <v>0</v>
      </c>
      <c r="E28" s="1110">
        <f t="shared" si="0"/>
        <v>0</v>
      </c>
    </row>
    <row r="29" spans="1:5" s="324" customFormat="1" x14ac:dyDescent="0.2">
      <c r="A29" s="1111">
        <v>7310</v>
      </c>
      <c r="B29" s="1113" t="s">
        <v>1201</v>
      </c>
      <c r="C29" s="1110">
        <v>0</v>
      </c>
      <c r="D29" s="1110">
        <v>0</v>
      </c>
      <c r="E29" s="1110">
        <f t="shared" si="0"/>
        <v>0</v>
      </c>
    </row>
    <row r="30" spans="1:5" s="324" customFormat="1" x14ac:dyDescent="0.2">
      <c r="A30" s="1111">
        <v>7320</v>
      </c>
      <c r="B30" s="1113" t="s">
        <v>1200</v>
      </c>
      <c r="C30" s="1110">
        <v>0</v>
      </c>
      <c r="D30" s="1110">
        <v>0</v>
      </c>
      <c r="E30" s="1110">
        <f t="shared" si="0"/>
        <v>0</v>
      </c>
    </row>
    <row r="31" spans="1:5" s="324" customFormat="1" x14ac:dyDescent="0.2">
      <c r="A31" s="1111">
        <v>7330</v>
      </c>
      <c r="B31" s="1113" t="s">
        <v>1199</v>
      </c>
      <c r="C31" s="1110">
        <v>0</v>
      </c>
      <c r="D31" s="1110">
        <v>0</v>
      </c>
      <c r="E31" s="1110">
        <f t="shared" si="0"/>
        <v>0</v>
      </c>
    </row>
    <row r="32" spans="1:5" s="324" customFormat="1" x14ac:dyDescent="0.2">
      <c r="A32" s="1111">
        <v>7340</v>
      </c>
      <c r="B32" s="1113" t="s">
        <v>1198</v>
      </c>
      <c r="C32" s="1110">
        <v>0</v>
      </c>
      <c r="D32" s="1110">
        <v>0</v>
      </c>
      <c r="E32" s="1110">
        <f t="shared" si="0"/>
        <v>0</v>
      </c>
    </row>
    <row r="33" spans="1:5" s="324" customFormat="1" x14ac:dyDescent="0.2">
      <c r="A33" s="1111">
        <v>7350</v>
      </c>
      <c r="B33" s="1113" t="s">
        <v>1197</v>
      </c>
      <c r="C33" s="1110">
        <v>0</v>
      </c>
      <c r="D33" s="1110">
        <v>0</v>
      </c>
      <c r="E33" s="1110">
        <f t="shared" si="0"/>
        <v>0</v>
      </c>
    </row>
    <row r="34" spans="1:5" s="324" customFormat="1" x14ac:dyDescent="0.2">
      <c r="A34" s="1111">
        <v>7360</v>
      </c>
      <c r="B34" s="1113" t="s">
        <v>1196</v>
      </c>
      <c r="C34" s="1110">
        <v>0</v>
      </c>
      <c r="D34" s="1110">
        <v>0</v>
      </c>
      <c r="E34" s="1110">
        <f t="shared" si="0"/>
        <v>0</v>
      </c>
    </row>
    <row r="35" spans="1:5" s="324" customFormat="1" x14ac:dyDescent="0.2">
      <c r="A35" s="1107">
        <v>7400</v>
      </c>
      <c r="B35" s="1114" t="s">
        <v>1195</v>
      </c>
      <c r="C35" s="1110">
        <f>SUM(C36:C37)</f>
        <v>0</v>
      </c>
      <c r="D35" s="1110">
        <f>SUM(D36:D37)</f>
        <v>0</v>
      </c>
      <c r="E35" s="1110">
        <f t="shared" si="0"/>
        <v>0</v>
      </c>
    </row>
    <row r="36" spans="1:5" s="324" customFormat="1" x14ac:dyDescent="0.2">
      <c r="A36" s="1111">
        <v>7410</v>
      </c>
      <c r="B36" s="1113" t="s">
        <v>1194</v>
      </c>
      <c r="C36" s="1110">
        <v>0</v>
      </c>
      <c r="D36" s="1110">
        <v>0</v>
      </c>
      <c r="E36" s="1110">
        <f t="shared" si="0"/>
        <v>0</v>
      </c>
    </row>
    <row r="37" spans="1:5" s="324" customFormat="1" x14ac:dyDescent="0.2">
      <c r="A37" s="1111">
        <v>7420</v>
      </c>
      <c r="B37" s="1113" t="s">
        <v>1193</v>
      </c>
      <c r="C37" s="1110">
        <v>0</v>
      </c>
      <c r="D37" s="1110">
        <v>0</v>
      </c>
      <c r="E37" s="1110">
        <f t="shared" si="0"/>
        <v>0</v>
      </c>
    </row>
    <row r="38" spans="1:5" s="324" customFormat="1" ht="20.399999999999999" x14ac:dyDescent="0.2">
      <c r="A38" s="1107">
        <v>7500</v>
      </c>
      <c r="B38" s="1114" t="s">
        <v>1192</v>
      </c>
      <c r="C38" s="1110">
        <f>SUM(C39:C40)</f>
        <v>0</v>
      </c>
      <c r="D38" s="1110">
        <f>SUM(D39:D40)</f>
        <v>0</v>
      </c>
      <c r="E38" s="1110">
        <f t="shared" si="0"/>
        <v>0</v>
      </c>
    </row>
    <row r="39" spans="1:5" s="324" customFormat="1" ht="20.399999999999999" x14ac:dyDescent="0.2">
      <c r="A39" s="1111">
        <v>7510</v>
      </c>
      <c r="B39" s="1113" t="s">
        <v>1191</v>
      </c>
      <c r="C39" s="1110">
        <v>0</v>
      </c>
      <c r="D39" s="1110">
        <v>0</v>
      </c>
      <c r="E39" s="1110">
        <f t="shared" si="0"/>
        <v>0</v>
      </c>
    </row>
    <row r="40" spans="1:5" s="324" customFormat="1" ht="20.399999999999999" x14ac:dyDescent="0.2">
      <c r="A40" s="1111">
        <v>7520</v>
      </c>
      <c r="B40" s="1113" t="s">
        <v>1190</v>
      </c>
      <c r="C40" s="1110">
        <v>0</v>
      </c>
      <c r="D40" s="1110">
        <v>0</v>
      </c>
      <c r="E40" s="1110">
        <f t="shared" si="0"/>
        <v>0</v>
      </c>
    </row>
    <row r="41" spans="1:5" s="324" customFormat="1" x14ac:dyDescent="0.2">
      <c r="A41" s="1107">
        <v>7600</v>
      </c>
      <c r="B41" s="1114" t="s">
        <v>1189</v>
      </c>
      <c r="C41" s="1110">
        <f>SUM(C42:C45)</f>
        <v>0</v>
      </c>
      <c r="D41" s="1110">
        <f>SUM(D42:D45)</f>
        <v>0</v>
      </c>
      <c r="E41" s="1110">
        <f t="shared" si="0"/>
        <v>0</v>
      </c>
    </row>
    <row r="42" spans="1:5" s="324" customFormat="1" x14ac:dyDescent="0.2">
      <c r="A42" s="1111">
        <v>7610</v>
      </c>
      <c r="B42" s="1112" t="s">
        <v>1188</v>
      </c>
      <c r="C42" s="1110">
        <v>0</v>
      </c>
      <c r="D42" s="1110">
        <v>0</v>
      </c>
      <c r="E42" s="1110">
        <f t="shared" si="0"/>
        <v>0</v>
      </c>
    </row>
    <row r="43" spans="1:5" s="324" customFormat="1" x14ac:dyDescent="0.2">
      <c r="A43" s="1111">
        <v>7620</v>
      </c>
      <c r="B43" s="1112" t="s">
        <v>1187</v>
      </c>
      <c r="C43" s="1110">
        <v>0</v>
      </c>
      <c r="D43" s="1110">
        <v>0</v>
      </c>
      <c r="E43" s="1110">
        <f t="shared" si="0"/>
        <v>0</v>
      </c>
    </row>
    <row r="44" spans="1:5" s="324" customFormat="1" x14ac:dyDescent="0.2">
      <c r="A44" s="1111">
        <v>7630</v>
      </c>
      <c r="B44" s="1112" t="s">
        <v>1186</v>
      </c>
      <c r="C44" s="1110">
        <v>0</v>
      </c>
      <c r="D44" s="1110">
        <v>0</v>
      </c>
      <c r="E44" s="1110">
        <f t="shared" si="0"/>
        <v>0</v>
      </c>
    </row>
    <row r="45" spans="1:5" s="324" customFormat="1" x14ac:dyDescent="0.2">
      <c r="A45" s="1111">
        <v>7640</v>
      </c>
      <c r="B45" s="1113" t="s">
        <v>1185</v>
      </c>
      <c r="C45" s="1110">
        <v>0</v>
      </c>
      <c r="D45" s="1110">
        <v>0</v>
      </c>
      <c r="E45" s="1110">
        <f t="shared" si="0"/>
        <v>0</v>
      </c>
    </row>
    <row r="46" spans="1:5" s="324" customFormat="1" x14ac:dyDescent="0.2">
      <c r="A46" s="1111"/>
      <c r="B46" s="1113"/>
      <c r="C46" s="1110"/>
      <c r="D46" s="1110"/>
      <c r="E46" s="1110">
        <f t="shared" si="0"/>
        <v>0</v>
      </c>
    </row>
    <row r="47" spans="1:5" s="324" customFormat="1" x14ac:dyDescent="0.2">
      <c r="A47" s="1107" t="s">
        <v>1184</v>
      </c>
      <c r="B47" s="1115" t="s">
        <v>1183</v>
      </c>
      <c r="C47" s="1110">
        <f>SUM(C48:C53)</f>
        <v>0</v>
      </c>
      <c r="D47" s="1110">
        <f>SUM(D48:D53)</f>
        <v>0</v>
      </c>
      <c r="E47" s="1110">
        <f t="shared" si="0"/>
        <v>0</v>
      </c>
    </row>
    <row r="48" spans="1:5" s="324" customFormat="1" x14ac:dyDescent="0.2">
      <c r="A48" s="1111" t="s">
        <v>1182</v>
      </c>
      <c r="B48" s="1116" t="s">
        <v>1181</v>
      </c>
      <c r="C48" s="1110">
        <v>0</v>
      </c>
      <c r="D48" s="1110">
        <v>0</v>
      </c>
      <c r="E48" s="1110">
        <f t="shared" si="0"/>
        <v>0</v>
      </c>
    </row>
    <row r="49" spans="1:8" s="324" customFormat="1" x14ac:dyDescent="0.2">
      <c r="A49" s="1111" t="s">
        <v>1180</v>
      </c>
      <c r="B49" s="1116" t="s">
        <v>1179</v>
      </c>
      <c r="C49" s="1110">
        <v>0</v>
      </c>
      <c r="D49" s="1110">
        <v>0</v>
      </c>
      <c r="E49" s="1110">
        <f t="shared" si="0"/>
        <v>0</v>
      </c>
    </row>
    <row r="50" spans="1:8" s="324" customFormat="1" x14ac:dyDescent="0.2">
      <c r="A50" s="1111" t="s">
        <v>1178</v>
      </c>
      <c r="B50" s="1116" t="s">
        <v>1177</v>
      </c>
      <c r="C50" s="1110">
        <v>0</v>
      </c>
      <c r="D50" s="1110">
        <v>0</v>
      </c>
      <c r="E50" s="1110">
        <f t="shared" si="0"/>
        <v>0</v>
      </c>
    </row>
    <row r="51" spans="1:8" s="324" customFormat="1" x14ac:dyDescent="0.2">
      <c r="A51" s="1111" t="s">
        <v>1176</v>
      </c>
      <c r="B51" s="1116" t="s">
        <v>1175</v>
      </c>
      <c r="C51" s="1110">
        <v>0</v>
      </c>
      <c r="D51" s="1110">
        <v>0</v>
      </c>
      <c r="E51" s="1110">
        <f t="shared" si="0"/>
        <v>0</v>
      </c>
    </row>
    <row r="52" spans="1:8" s="324" customFormat="1" x14ac:dyDescent="0.2">
      <c r="A52" s="1111" t="s">
        <v>1174</v>
      </c>
      <c r="B52" s="1116" t="s">
        <v>1173</v>
      </c>
      <c r="C52" s="1110">
        <v>0</v>
      </c>
      <c r="D52" s="1110">
        <v>0</v>
      </c>
      <c r="E52" s="1110">
        <f t="shared" si="0"/>
        <v>0</v>
      </c>
    </row>
    <row r="53" spans="1:8" s="324" customFormat="1" x14ac:dyDescent="0.2">
      <c r="A53" s="1111" t="s">
        <v>1172</v>
      </c>
      <c r="B53" s="1116" t="s">
        <v>1171</v>
      </c>
      <c r="C53" s="1110">
        <v>0</v>
      </c>
      <c r="D53" s="1110">
        <v>0</v>
      </c>
      <c r="E53" s="1110">
        <f t="shared" si="0"/>
        <v>0</v>
      </c>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41">
        <v>8000</v>
      </c>
      <c r="B58" s="1242" t="s">
        <v>1169</v>
      </c>
    </row>
    <row r="59" spans="1:8" s="324" customFormat="1" x14ac:dyDescent="0.2">
      <c r="B59" s="1384" t="s">
        <v>1168</v>
      </c>
      <c r="C59" s="1384"/>
      <c r="D59" s="1384"/>
      <c r="E59" s="1384"/>
      <c r="H59" s="325"/>
    </row>
    <row r="60" spans="1:8" s="324" customFormat="1" x14ac:dyDescent="0.2">
      <c r="A60" s="1117" t="s">
        <v>102</v>
      </c>
      <c r="B60" s="1117" t="s">
        <v>101</v>
      </c>
      <c r="C60" s="1106" t="s">
        <v>301</v>
      </c>
      <c r="D60" s="1106" t="s">
        <v>300</v>
      </c>
      <c r="E60" s="1106" t="s">
        <v>299</v>
      </c>
      <c r="H60" s="325"/>
    </row>
    <row r="61" spans="1:8" s="324" customFormat="1" x14ac:dyDescent="0.2">
      <c r="A61" s="1118">
        <v>8100</v>
      </c>
      <c r="B61" s="1119" t="s">
        <v>4068</v>
      </c>
      <c r="C61" s="1120"/>
      <c r="D61" s="1106"/>
      <c r="E61" s="1106"/>
      <c r="H61" s="325"/>
    </row>
    <row r="62" spans="1:8" s="324" customFormat="1" x14ac:dyDescent="0.2">
      <c r="A62" s="1121">
        <v>8110</v>
      </c>
      <c r="B62" s="1122" t="s">
        <v>4067</v>
      </c>
      <c r="C62" s="1106">
        <v>91396948</v>
      </c>
      <c r="D62" s="1106">
        <v>42623298.579999998</v>
      </c>
      <c r="E62" s="1106">
        <f>+D62-C62</f>
        <v>-48773649.420000002</v>
      </c>
      <c r="F62" s="325"/>
      <c r="H62" s="325"/>
    </row>
    <row r="63" spans="1:8" s="324" customFormat="1" x14ac:dyDescent="0.2">
      <c r="A63" s="1121">
        <v>8120</v>
      </c>
      <c r="B63" s="1122" t="s">
        <v>4066</v>
      </c>
      <c r="C63" s="1106">
        <v>0</v>
      </c>
      <c r="D63" s="1106">
        <v>42623298.579999998</v>
      </c>
      <c r="E63" s="1106">
        <f>+D63-C63</f>
        <v>42623298.579999998</v>
      </c>
      <c r="F63" s="325"/>
      <c r="H63" s="325"/>
    </row>
    <row r="64" spans="1:8" s="324" customFormat="1" x14ac:dyDescent="0.2">
      <c r="A64" s="1123">
        <v>8130</v>
      </c>
      <c r="B64" s="1122" t="s">
        <v>4065</v>
      </c>
      <c r="C64" s="1106">
        <v>0</v>
      </c>
      <c r="D64" s="1106">
        <v>40000000</v>
      </c>
      <c r="E64" s="1106">
        <f>+D64-C64</f>
        <v>40000000</v>
      </c>
      <c r="F64" s="325"/>
      <c r="H64" s="325"/>
    </row>
    <row r="65" spans="1:8" s="324" customFormat="1" x14ac:dyDescent="0.2">
      <c r="A65" s="1123">
        <v>8140</v>
      </c>
      <c r="B65" s="1122" t="s">
        <v>4064</v>
      </c>
      <c r="C65" s="1106">
        <v>0</v>
      </c>
      <c r="D65" s="1106">
        <v>88773649.420000002</v>
      </c>
      <c r="E65" s="1106">
        <f>+D65-C65</f>
        <v>88773649.420000002</v>
      </c>
      <c r="F65" s="325"/>
      <c r="H65" s="325"/>
    </row>
    <row r="66" spans="1:8" s="324" customFormat="1" x14ac:dyDescent="0.2">
      <c r="A66" s="1123">
        <v>8150</v>
      </c>
      <c r="B66" s="1122" t="s">
        <v>4063</v>
      </c>
      <c r="C66" s="1106">
        <v>0</v>
      </c>
      <c r="D66" s="1106">
        <v>88773649.420000002</v>
      </c>
      <c r="E66" s="1106">
        <f>+D66-C66</f>
        <v>88773649.420000002</v>
      </c>
      <c r="F66" s="325"/>
      <c r="H66" s="325"/>
    </row>
    <row r="67" spans="1:8" s="324" customFormat="1" x14ac:dyDescent="0.2">
      <c r="A67" s="1124">
        <v>8200</v>
      </c>
      <c r="B67" s="1119" t="s">
        <v>4062</v>
      </c>
      <c r="C67" s="1106"/>
      <c r="D67" s="1106"/>
      <c r="E67" s="1106"/>
      <c r="F67" s="325"/>
      <c r="G67" s="325"/>
      <c r="H67" s="325"/>
    </row>
    <row r="68" spans="1:8" s="324" customFormat="1" x14ac:dyDescent="0.2">
      <c r="A68" s="1123">
        <v>8210</v>
      </c>
      <c r="B68" s="1122" t="s">
        <v>4061</v>
      </c>
      <c r="C68" s="1106">
        <v>91396948</v>
      </c>
      <c r="D68" s="1106">
        <v>79188914.239999995</v>
      </c>
      <c r="E68" s="1106">
        <f t="shared" ref="E68:E74" si="1">+D68-C68</f>
        <v>-12208033.760000005</v>
      </c>
      <c r="F68" s="325"/>
      <c r="G68" s="325"/>
      <c r="H68" s="325"/>
    </row>
    <row r="69" spans="1:8" s="324" customFormat="1" x14ac:dyDescent="0.2">
      <c r="A69" s="1123">
        <v>8220</v>
      </c>
      <c r="B69" s="1122" t="s">
        <v>4060</v>
      </c>
      <c r="C69" s="1106">
        <v>0</v>
      </c>
      <c r="D69" s="1106">
        <v>79188914.239999995</v>
      </c>
      <c r="E69" s="1106">
        <f t="shared" si="1"/>
        <v>79188914.239999995</v>
      </c>
      <c r="F69" s="325"/>
      <c r="G69" s="325"/>
      <c r="H69" s="325"/>
    </row>
    <row r="70" spans="1:8" s="324" customFormat="1" x14ac:dyDescent="0.2">
      <c r="A70" s="1123">
        <v>8230</v>
      </c>
      <c r="B70" s="1122" t="s">
        <v>4059</v>
      </c>
      <c r="C70" s="1106">
        <v>0</v>
      </c>
      <c r="D70" s="1106">
        <v>40000000</v>
      </c>
      <c r="E70" s="1106">
        <f t="shared" si="1"/>
        <v>40000000</v>
      </c>
      <c r="F70" s="325"/>
      <c r="G70" s="325"/>
      <c r="H70" s="325"/>
    </row>
    <row r="71" spans="1:8" s="324" customFormat="1" x14ac:dyDescent="0.2">
      <c r="A71" s="1123">
        <v>8240</v>
      </c>
      <c r="B71" s="1122" t="s">
        <v>4058</v>
      </c>
      <c r="C71" s="1106">
        <v>0</v>
      </c>
      <c r="D71" s="1106">
        <v>52208033.760000005</v>
      </c>
      <c r="E71" s="1106">
        <f t="shared" si="1"/>
        <v>52208033.760000005</v>
      </c>
      <c r="F71" s="325"/>
      <c r="G71" s="325"/>
      <c r="H71" s="325"/>
    </row>
    <row r="72" spans="1:8" s="324" customFormat="1" x14ac:dyDescent="0.2">
      <c r="A72" s="1125">
        <v>8250</v>
      </c>
      <c r="B72" s="1126" t="s">
        <v>4057</v>
      </c>
      <c r="C72" s="1117">
        <v>0</v>
      </c>
      <c r="D72" s="1117">
        <v>51723385.820000008</v>
      </c>
      <c r="E72" s="1117">
        <f>+D72-C72</f>
        <v>51723385.820000008</v>
      </c>
      <c r="F72" s="325"/>
      <c r="G72" s="325"/>
      <c r="H72" s="325"/>
    </row>
    <row r="73" spans="1:8" s="324" customFormat="1" x14ac:dyDescent="0.2">
      <c r="A73" s="1127">
        <v>8260</v>
      </c>
      <c r="B73" s="1128" t="s">
        <v>4056</v>
      </c>
      <c r="C73" s="1106">
        <v>0</v>
      </c>
      <c r="D73" s="1106">
        <v>50530302.109999999</v>
      </c>
      <c r="E73" s="1106">
        <f t="shared" si="1"/>
        <v>50530302.109999999</v>
      </c>
      <c r="F73" s="325"/>
      <c r="G73" s="325"/>
      <c r="H73" s="325"/>
    </row>
    <row r="74" spans="1:8" s="324" customFormat="1" x14ac:dyDescent="0.2">
      <c r="A74" s="1111">
        <v>8270</v>
      </c>
      <c r="B74" s="1129" t="s">
        <v>4055</v>
      </c>
      <c r="C74" s="1106">
        <v>0</v>
      </c>
      <c r="D74" s="1106">
        <v>50530302.109999999</v>
      </c>
      <c r="E74" s="1106">
        <f t="shared" si="1"/>
        <v>50530302.109999999</v>
      </c>
      <c r="F74" s="325"/>
      <c r="G74" s="325"/>
      <c r="H74" s="325"/>
    </row>
    <row r="75" spans="1:8" x14ac:dyDescent="0.2">
      <c r="A75" s="323" t="s">
        <v>13592</v>
      </c>
    </row>
  </sheetData>
  <mergeCells count="2">
    <mergeCell ref="A5:F5"/>
    <mergeCell ref="B59:E59"/>
  </mergeCells>
  <printOptions horizontalCentered="1"/>
  <pageMargins left="0.31496062992125984" right="0.31496062992125984" top="0.74803149606299213" bottom="0.74803149606299213" header="0.31496062992125984" footer="0.31496062992125984"/>
  <pageSetup scale="73" orientation="portrait" r:id="rId1"/>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5"/>
  <dimension ref="A1:F30"/>
  <sheetViews>
    <sheetView zoomScaleNormal="100" zoomScaleSheetLayoutView="90" workbookViewId="0">
      <selection activeCell="B15" sqref="B15"/>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1130"/>
      <c r="C2" s="58"/>
      <c r="D2" s="48"/>
      <c r="E2" s="47"/>
    </row>
    <row r="3" spans="1:6" s="375" customFormat="1" x14ac:dyDescent="0.2">
      <c r="C3" s="31"/>
      <c r="D3" s="48"/>
      <c r="E3" s="47"/>
    </row>
    <row r="4" spans="1:6" s="375" customFormat="1" x14ac:dyDescent="0.2">
      <c r="C4" s="31"/>
      <c r="D4" s="48"/>
      <c r="E4" s="1131"/>
    </row>
    <row r="5" spans="1:6" s="375" customFormat="1" ht="11.25" customHeight="1" x14ac:dyDescent="0.2">
      <c r="A5" s="35" t="s">
        <v>113</v>
      </c>
      <c r="B5" s="34"/>
      <c r="C5" s="31"/>
      <c r="D5" s="58"/>
      <c r="E5" s="220" t="s">
        <v>103</v>
      </c>
      <c r="F5" s="1130"/>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c r="B8" s="1225" t="s">
        <v>13593</v>
      </c>
      <c r="C8" s="24"/>
      <c r="D8" s="54"/>
      <c r="E8" s="24"/>
    </row>
    <row r="9" spans="1:6" x14ac:dyDescent="0.2">
      <c r="A9" s="52"/>
      <c r="B9" s="52" t="s">
        <v>109</v>
      </c>
      <c r="C9" s="38">
        <f>SUM(C8:C8)</f>
        <v>0</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375"/>
    </row>
    <row r="18" spans="1:6" x14ac:dyDescent="0.2">
      <c r="A18" s="37"/>
      <c r="B18" s="37"/>
      <c r="C18" s="36"/>
      <c r="D18" s="37"/>
      <c r="E18" s="1131"/>
      <c r="F18" s="375"/>
    </row>
    <row r="19" spans="1:6" ht="11.25" customHeight="1" x14ac:dyDescent="0.2">
      <c r="A19" s="35" t="s">
        <v>106</v>
      </c>
      <c r="B19" s="34"/>
      <c r="C19" s="33"/>
      <c r="D19" s="375"/>
      <c r="E19" s="220" t="s">
        <v>103</v>
      </c>
    </row>
    <row r="20" spans="1:6" x14ac:dyDescent="0.2">
      <c r="A20" s="375"/>
      <c r="B20" s="375"/>
      <c r="C20" s="31"/>
      <c r="D20" s="375"/>
      <c r="E20" s="31"/>
      <c r="F20" s="375"/>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375"/>
    </row>
    <row r="25" spans="1:6" x14ac:dyDescent="0.2">
      <c r="A25" s="37"/>
      <c r="B25" s="37"/>
      <c r="C25" s="36"/>
      <c r="D25" s="37"/>
      <c r="E25" s="1131"/>
      <c r="F25" s="375"/>
    </row>
    <row r="26" spans="1:6" ht="11.25" customHeight="1" x14ac:dyDescent="0.2">
      <c r="A26" s="35" t="s">
        <v>104</v>
      </c>
      <c r="B26" s="34"/>
      <c r="C26" s="33"/>
      <c r="D26" s="375"/>
      <c r="E26" s="220" t="s">
        <v>103</v>
      </c>
    </row>
    <row r="27" spans="1:6" x14ac:dyDescent="0.2">
      <c r="A27" s="375"/>
      <c r="B27" s="375"/>
      <c r="C27" s="31"/>
      <c r="D27" s="375"/>
      <c r="E27" s="31"/>
      <c r="F27" s="375"/>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6">
    <dataValidation allowBlank="1" showInputMessage="1" showErrorMessage="1" prompt="Corresponde al número de la cuenta de acuerdo al Plan de Cuentas emitido por el CONAC." sqref="A7 A14 A21 A28"/>
    <dataValidation allowBlank="1" showInputMessage="1" showErrorMessage="1" prompt="Saldo final de la Cuenta Pública presentada (trimestral: 1er, 2do, 3ro. o 4to.)." sqref="C14"/>
    <dataValidation allowBlank="1" showInputMessage="1" showErrorMessage="1" prompt="Saldo final de la Cuenta Pública presentada y en su caso, el importe debe corresponder a la suma de la columna de monto parcial ( trimestral: 1er, 2do, 3ro. o 4to.)." sqref="C7 C21 C28"/>
    <dataValidation allowBlank="1" showInputMessage="1" showErrorMessage="1" prompt="Corresponde al nombre o descripción de la cuenta de acuerdo al Plan de Cuentas emitido por el CONAC." sqref="B7 B14 B21 B28"/>
    <dataValidation allowBlank="1" showInputMessage="1" showErrorMessage="1" prompt="Especificar el tipo de instrumento de inversión: Bondes, Petrobonos, Cetes, Mesa de dinero, etc." sqref="D7 D14 D21 D28"/>
    <dataValidation allowBlank="1" showInputMessage="1" showErrorMessage="1" prompt="En los casos en que la inversión se localice en dos o mas tipos de instrumentos, se detallará cada una de ellas y el importe invertido." sqref="E7 E21 E28"/>
  </dataValidations>
  <pageMargins left="0.7" right="0.7" top="0.75" bottom="0.75" header="0.3" footer="0.3"/>
  <pageSetup scale="56" orientation="portrait" r:id="rId1"/>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6"/>
  <dimension ref="A1:G16"/>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50.6640625" style="375" customWidth="1"/>
    <col min="3" max="7" width="17.6640625" style="31" customWidth="1"/>
    <col min="8" max="9" width="11.44140625" style="375" customWidth="1"/>
    <col min="10" max="16384" width="11.44140625" style="375"/>
  </cols>
  <sheetData>
    <row r="1" spans="1:7" x14ac:dyDescent="0.2">
      <c r="A1" s="57" t="s">
        <v>115</v>
      </c>
      <c r="B1" s="57"/>
      <c r="G1" s="76"/>
    </row>
    <row r="2" spans="1:7" x14ac:dyDescent="0.2">
      <c r="A2" s="57" t="s">
        <v>114</v>
      </c>
      <c r="B2" s="57"/>
      <c r="C2" s="17"/>
      <c r="D2" s="17"/>
    </row>
    <row r="3" spans="1:7" x14ac:dyDescent="0.2">
      <c r="B3" s="57"/>
      <c r="C3" s="17"/>
      <c r="D3" s="17"/>
    </row>
    <row r="4" spans="1:7" x14ac:dyDescent="0.2">
      <c r="G4" s="1131"/>
    </row>
    <row r="5" spans="1:7" s="71" customFormat="1" ht="11.25" customHeight="1" x14ac:dyDescent="0.2">
      <c r="A5" s="74" t="s">
        <v>218</v>
      </c>
      <c r="B5" s="74"/>
      <c r="C5" s="73"/>
      <c r="D5" s="73"/>
      <c r="E5" s="31"/>
      <c r="F5" s="31"/>
      <c r="G5" s="72" t="s">
        <v>132</v>
      </c>
    </row>
    <row r="6" spans="1:7" x14ac:dyDescent="0.2">
      <c r="A6" s="60"/>
      <c r="B6" s="60"/>
      <c r="C6" s="58"/>
      <c r="D6" s="58"/>
      <c r="E6" s="58"/>
      <c r="F6" s="58"/>
      <c r="G6" s="58"/>
    </row>
    <row r="7" spans="1:7" ht="15" customHeight="1" x14ac:dyDescent="0.2">
      <c r="A7" s="30" t="s">
        <v>102</v>
      </c>
      <c r="B7" s="29" t="s">
        <v>101</v>
      </c>
      <c r="C7" s="69" t="s">
        <v>100</v>
      </c>
      <c r="D7" s="70">
        <v>2015</v>
      </c>
      <c r="E7" s="69" t="s">
        <v>131</v>
      </c>
      <c r="F7" s="69" t="s">
        <v>130</v>
      </c>
      <c r="G7" s="68" t="s">
        <v>129</v>
      </c>
    </row>
    <row r="8" spans="1:7" x14ac:dyDescent="0.2">
      <c r="A8" s="44"/>
      <c r="B8" s="1225" t="s">
        <v>13593</v>
      </c>
      <c r="C8" s="64"/>
      <c r="D8" s="64"/>
      <c r="E8" s="64"/>
      <c r="F8" s="64"/>
      <c r="G8" s="64"/>
    </row>
    <row r="9" spans="1:7" x14ac:dyDescent="0.2">
      <c r="A9" s="63"/>
      <c r="B9" s="63" t="s">
        <v>134</v>
      </c>
      <c r="C9" s="62">
        <f>SUM(C8:C8)</f>
        <v>0</v>
      </c>
      <c r="D9" s="62">
        <f>SUM(D8:D8)</f>
        <v>0</v>
      </c>
      <c r="E9" s="62">
        <f>SUM(E8:E8)</f>
        <v>0</v>
      </c>
      <c r="F9" s="62">
        <f>SUM(F8:F8)</f>
        <v>0</v>
      </c>
      <c r="G9" s="62">
        <f>SUM(G8:G8)</f>
        <v>0</v>
      </c>
    </row>
    <row r="10" spans="1:7" x14ac:dyDescent="0.2">
      <c r="A10" s="37"/>
      <c r="B10" s="37"/>
      <c r="C10" s="36"/>
      <c r="D10" s="36"/>
      <c r="E10" s="36"/>
      <c r="F10" s="36"/>
      <c r="G10" s="36"/>
    </row>
    <row r="11" spans="1:7" x14ac:dyDescent="0.2">
      <c r="A11" s="37"/>
      <c r="B11" s="37"/>
      <c r="C11" s="36"/>
      <c r="D11" s="36"/>
      <c r="E11" s="36"/>
      <c r="F11" s="36"/>
      <c r="G11" s="1131"/>
    </row>
    <row r="12" spans="1:7" s="71" customFormat="1" ht="11.25" customHeight="1" x14ac:dyDescent="0.2">
      <c r="A12" s="74" t="s">
        <v>133</v>
      </c>
      <c r="B12" s="74"/>
      <c r="C12" s="73"/>
      <c r="D12" s="73"/>
      <c r="E12" s="31"/>
      <c r="F12" s="31"/>
      <c r="G12" s="72" t="s">
        <v>132</v>
      </c>
    </row>
    <row r="13" spans="1:7" x14ac:dyDescent="0.2">
      <c r="A13" s="60"/>
      <c r="B13" s="60"/>
      <c r="C13" s="58"/>
      <c r="D13" s="58"/>
      <c r="E13" s="58"/>
      <c r="F13" s="58"/>
      <c r="G13" s="58"/>
    </row>
    <row r="14" spans="1:7" ht="15" customHeight="1" x14ac:dyDescent="0.2">
      <c r="A14" s="30" t="s">
        <v>102</v>
      </c>
      <c r="B14" s="29" t="s">
        <v>101</v>
      </c>
      <c r="C14" s="69" t="s">
        <v>100</v>
      </c>
      <c r="D14" s="70">
        <v>2015</v>
      </c>
      <c r="E14" s="69" t="s">
        <v>131</v>
      </c>
      <c r="F14" s="69" t="s">
        <v>130</v>
      </c>
      <c r="G14" s="68" t="s">
        <v>129</v>
      </c>
    </row>
    <row r="15" spans="1:7" x14ac:dyDescent="0.2">
      <c r="A15" s="44"/>
      <c r="B15" s="1225" t="s">
        <v>13593</v>
      </c>
      <c r="C15" s="64"/>
      <c r="D15" s="64"/>
      <c r="E15" s="64"/>
      <c r="F15" s="64"/>
      <c r="G15" s="64"/>
    </row>
    <row r="16" spans="1:7" x14ac:dyDescent="0.2">
      <c r="A16" s="63"/>
      <c r="B16" s="63" t="s">
        <v>116</v>
      </c>
      <c r="C16" s="62">
        <f>SUM(C15:C15)</f>
        <v>0</v>
      </c>
      <c r="D16" s="62">
        <f>SUM(D15:D15)</f>
        <v>0</v>
      </c>
      <c r="E16" s="62">
        <f>SUM(E15:E15)</f>
        <v>0</v>
      </c>
      <c r="F16" s="62">
        <f>SUM(F15:F15)</f>
        <v>0</v>
      </c>
      <c r="G16" s="62">
        <f>SUM(G15:G15)</f>
        <v>0</v>
      </c>
    </row>
  </sheetData>
  <dataValidations count="7">
    <dataValidation allowBlank="1" showInputMessage="1" showErrorMessage="1" prompt="Corresponde al número de la cuenta de acuerdo al Plan de Cuentas emitido por el CONAC." sqref="A7 A14"/>
    <dataValidation allowBlank="1" showInputMessage="1" showErrorMessage="1" prompt="Saldo final al 31 de diciembre de 2015." sqref="D14 D7"/>
    <dataValidation allowBlank="1" showInputMessage="1" showErrorMessage="1" prompt="Saldo final de la Cuenta Pública presentada (trimestral: 1er, 2do, 3ro. o 4to.)." sqref="C7 C14"/>
    <dataValidation allowBlank="1" showInputMessage="1" showErrorMessage="1" prompt="Saldo final al 31 de diciembre de 2014." sqref="E14 E7"/>
    <dataValidation allowBlank="1" showInputMessage="1" showErrorMessage="1" prompt="Saldo final al 31 de diciembre de 2013." sqref="F7 F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2." sqref="G7 G14"/>
  </dataValidations>
  <pageMargins left="0.7" right="0.7" top="0.75" bottom="0.75" header="0.3" footer="0.3"/>
  <pageSetup scale="72" orientation="portrait" r:id="rId1"/>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7">
    <pageSetUpPr fitToPage="1"/>
  </sheetPr>
  <dimension ref="A1:K161"/>
  <sheetViews>
    <sheetView topLeftCell="A49" zoomScaleNormal="100" zoomScaleSheetLayoutView="100" workbookViewId="0">
      <selection activeCell="B74" sqref="B74"/>
    </sheetView>
  </sheetViews>
  <sheetFormatPr baseColWidth="10" defaultColWidth="11.44140625" defaultRowHeight="10.199999999999999" x14ac:dyDescent="0.2"/>
  <cols>
    <col min="1" max="1" width="20.6640625" style="375" customWidth="1"/>
    <col min="2" max="2" width="50.6640625" style="375" customWidth="1"/>
    <col min="3" max="7" width="17.6640625" style="31" customWidth="1"/>
    <col min="8" max="9" width="18.6640625" style="375" customWidth="1"/>
    <col min="10" max="10" width="11.44140625" style="375" customWidth="1"/>
    <col min="11" max="16384" width="11.44140625" style="375"/>
  </cols>
  <sheetData>
    <row r="1" spans="1:10" x14ac:dyDescent="0.2">
      <c r="A1" s="57" t="s">
        <v>115</v>
      </c>
      <c r="B1" s="57"/>
      <c r="I1" s="61"/>
    </row>
    <row r="2" spans="1:10" x14ac:dyDescent="0.2">
      <c r="A2" s="57" t="s">
        <v>114</v>
      </c>
      <c r="B2" s="57"/>
    </row>
    <row r="3" spans="1:10" x14ac:dyDescent="0.2">
      <c r="J3" s="376"/>
    </row>
    <row r="4" spans="1:10" x14ac:dyDescent="0.2">
      <c r="J4" s="376"/>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30.6" x14ac:dyDescent="0.2">
      <c r="A8" s="25" t="s">
        <v>11678</v>
      </c>
      <c r="B8" s="25" t="s">
        <v>11679</v>
      </c>
      <c r="C8" s="24">
        <v>1601.96</v>
      </c>
      <c r="D8" s="93"/>
      <c r="E8" s="93"/>
      <c r="F8" s="93"/>
      <c r="G8" s="93"/>
      <c r="H8" s="82"/>
      <c r="I8" s="91" t="s">
        <v>11680</v>
      </c>
    </row>
    <row r="9" spans="1:10" ht="30.6" x14ac:dyDescent="0.2">
      <c r="A9" s="25" t="s">
        <v>11681</v>
      </c>
      <c r="B9" s="25" t="s">
        <v>11682</v>
      </c>
      <c r="C9" s="24">
        <v>459.48</v>
      </c>
      <c r="D9" s="93"/>
      <c r="E9" s="93"/>
      <c r="F9" s="93"/>
      <c r="G9" s="93"/>
      <c r="H9" s="82"/>
      <c r="I9" s="91" t="s">
        <v>11680</v>
      </c>
    </row>
    <row r="10" spans="1:10" ht="30.6" x14ac:dyDescent="0.2">
      <c r="A10" s="25" t="s">
        <v>11683</v>
      </c>
      <c r="B10" s="25" t="s">
        <v>9627</v>
      </c>
      <c r="C10" s="24">
        <v>4449.5200000000004</v>
      </c>
      <c r="D10" s="93"/>
      <c r="E10" s="93"/>
      <c r="F10" s="93"/>
      <c r="G10" s="93"/>
      <c r="H10" s="82"/>
      <c r="I10" s="91" t="s">
        <v>11680</v>
      </c>
    </row>
    <row r="11" spans="1:10" ht="30.6" x14ac:dyDescent="0.2">
      <c r="A11" s="25" t="s">
        <v>11684</v>
      </c>
      <c r="B11" s="25" t="s">
        <v>11685</v>
      </c>
      <c r="C11" s="24">
        <v>375.87</v>
      </c>
      <c r="D11" s="93"/>
      <c r="E11" s="93"/>
      <c r="F11" s="93"/>
      <c r="G11" s="93"/>
      <c r="H11" s="82"/>
      <c r="I11" s="91" t="s">
        <v>11680</v>
      </c>
    </row>
    <row r="12" spans="1:10" ht="30.6" x14ac:dyDescent="0.2">
      <c r="A12" s="25" t="s">
        <v>11686</v>
      </c>
      <c r="B12" s="25" t="s">
        <v>11687</v>
      </c>
      <c r="C12" s="24">
        <v>-0.63</v>
      </c>
      <c r="D12" s="93"/>
      <c r="E12" s="93"/>
      <c r="F12" s="93"/>
      <c r="G12" s="93"/>
      <c r="H12" s="82"/>
      <c r="I12" s="91" t="s">
        <v>11680</v>
      </c>
    </row>
    <row r="13" spans="1:10" ht="30.6" x14ac:dyDescent="0.2">
      <c r="A13" s="25" t="s">
        <v>11688</v>
      </c>
      <c r="B13" s="25" t="s">
        <v>11689</v>
      </c>
      <c r="C13" s="24">
        <v>4995</v>
      </c>
      <c r="D13" s="93"/>
      <c r="E13" s="93"/>
      <c r="F13" s="93"/>
      <c r="G13" s="93"/>
      <c r="H13" s="82"/>
      <c r="I13" s="91" t="s">
        <v>11680</v>
      </c>
    </row>
    <row r="14" spans="1:10" ht="30.6" x14ac:dyDescent="0.2">
      <c r="A14" s="25" t="s">
        <v>11690</v>
      </c>
      <c r="B14" s="25" t="s">
        <v>11691</v>
      </c>
      <c r="C14" s="94">
        <v>166000</v>
      </c>
      <c r="D14" s="93"/>
      <c r="E14" s="93"/>
      <c r="F14" s="93"/>
      <c r="G14" s="93"/>
      <c r="H14" s="82"/>
      <c r="I14" s="91" t="s">
        <v>11680</v>
      </c>
    </row>
    <row r="15" spans="1:10" ht="30.6" x14ac:dyDescent="0.2">
      <c r="A15" s="25" t="s">
        <v>11692</v>
      </c>
      <c r="B15" s="25" t="s">
        <v>3752</v>
      </c>
      <c r="C15" s="94">
        <v>323.72000000000003</v>
      </c>
      <c r="D15" s="93"/>
      <c r="E15" s="93"/>
      <c r="F15" s="93"/>
      <c r="G15" s="93"/>
      <c r="H15" s="82"/>
      <c r="I15" s="91" t="s">
        <v>11680</v>
      </c>
    </row>
    <row r="16" spans="1:10" ht="30.6" x14ac:dyDescent="0.2">
      <c r="A16" s="25" t="s">
        <v>11693</v>
      </c>
      <c r="B16" s="25" t="s">
        <v>11694</v>
      </c>
      <c r="C16" s="94">
        <v>792.06</v>
      </c>
      <c r="D16" s="93"/>
      <c r="E16" s="93"/>
      <c r="F16" s="93"/>
      <c r="G16" s="93"/>
      <c r="H16" s="82"/>
      <c r="I16" s="91" t="s">
        <v>11680</v>
      </c>
    </row>
    <row r="17" spans="1:9" ht="30.6" x14ac:dyDescent="0.2">
      <c r="A17" s="25" t="s">
        <v>11695</v>
      </c>
      <c r="B17" s="25" t="s">
        <v>11696</v>
      </c>
      <c r="C17" s="94">
        <v>158.22</v>
      </c>
      <c r="D17" s="93"/>
      <c r="E17" s="93"/>
      <c r="F17" s="93"/>
      <c r="G17" s="93"/>
      <c r="H17" s="82"/>
      <c r="I17" s="91" t="s">
        <v>11680</v>
      </c>
    </row>
    <row r="18" spans="1:9" ht="30.6" x14ac:dyDescent="0.2">
      <c r="A18" s="25" t="s">
        <v>11697</v>
      </c>
      <c r="B18" s="25" t="s">
        <v>11698</v>
      </c>
      <c r="C18" s="94">
        <v>6505.28</v>
      </c>
      <c r="D18" s="93"/>
      <c r="E18" s="93"/>
      <c r="F18" s="93"/>
      <c r="G18" s="93"/>
      <c r="H18" s="82"/>
      <c r="I18" s="91" t="s">
        <v>11680</v>
      </c>
    </row>
    <row r="19" spans="1:9" x14ac:dyDescent="0.2">
      <c r="A19" s="63"/>
      <c r="B19" s="63" t="s">
        <v>249</v>
      </c>
      <c r="C19" s="62">
        <f>SUM(C8:C18)</f>
        <v>185660.48</v>
      </c>
      <c r="D19" s="62">
        <f>SUM(D8:D15)</f>
        <v>0</v>
      </c>
      <c r="E19" s="62">
        <f>SUM(E8:E15)</f>
        <v>0</v>
      </c>
      <c r="F19" s="62">
        <f>SUM(F8:F15)</f>
        <v>0</v>
      </c>
      <c r="G19" s="62">
        <f>SUM(G8:G15)</f>
        <v>0</v>
      </c>
      <c r="H19" s="51"/>
      <c r="I19" s="51"/>
    </row>
    <row r="20" spans="1:9" x14ac:dyDescent="0.2">
      <c r="A20" s="37"/>
      <c r="B20" s="37"/>
      <c r="C20" s="36"/>
      <c r="D20" s="36"/>
      <c r="E20" s="36"/>
      <c r="F20" s="36"/>
      <c r="G20" s="36"/>
      <c r="H20" s="37"/>
      <c r="I20" s="37"/>
    </row>
    <row r="21" spans="1:9" x14ac:dyDescent="0.2">
      <c r="A21" s="37"/>
      <c r="B21" s="37"/>
      <c r="C21" s="36"/>
      <c r="D21" s="36"/>
      <c r="E21" s="36"/>
      <c r="F21" s="36"/>
      <c r="G21" s="36"/>
      <c r="H21" s="37"/>
      <c r="I21" s="1131" t="s">
        <v>275</v>
      </c>
    </row>
    <row r="22" spans="1:9" ht="11.25" customHeight="1" x14ac:dyDescent="0.2">
      <c r="A22" s="35" t="s">
        <v>248</v>
      </c>
      <c r="B22" s="34"/>
      <c r="E22" s="87"/>
      <c r="F22" s="87"/>
      <c r="I22" s="89" t="s">
        <v>233</v>
      </c>
    </row>
    <row r="23" spans="1:9" x14ac:dyDescent="0.2">
      <c r="A23" s="88"/>
      <c r="B23" s="88"/>
      <c r="C23" s="87"/>
      <c r="D23" s="87"/>
      <c r="E23" s="87"/>
      <c r="F23" s="87"/>
    </row>
    <row r="24" spans="1:9" ht="15" customHeight="1" x14ac:dyDescent="0.2">
      <c r="A24" s="30" t="s">
        <v>102</v>
      </c>
      <c r="B24" s="29" t="s">
        <v>101</v>
      </c>
      <c r="C24" s="86" t="s">
        <v>232</v>
      </c>
      <c r="D24" s="86" t="s">
        <v>231</v>
      </c>
      <c r="E24" s="86" t="s">
        <v>230</v>
      </c>
      <c r="F24" s="86" t="s">
        <v>229</v>
      </c>
      <c r="G24" s="85" t="s">
        <v>228</v>
      </c>
      <c r="H24" s="29" t="s">
        <v>227</v>
      </c>
      <c r="I24" s="29" t="s">
        <v>226</v>
      </c>
    </row>
    <row r="25" spans="1:9" x14ac:dyDescent="0.2">
      <c r="A25" s="25"/>
      <c r="B25" s="1225" t="s">
        <v>13593</v>
      </c>
      <c r="C25" s="24"/>
      <c r="D25" s="83"/>
      <c r="E25" s="83"/>
      <c r="F25" s="83"/>
      <c r="G25" s="83"/>
      <c r="H25" s="82"/>
      <c r="I25" s="82"/>
    </row>
    <row r="26" spans="1:9" x14ac:dyDescent="0.2">
      <c r="A26" s="81"/>
      <c r="B26" s="81" t="s">
        <v>247</v>
      </c>
      <c r="C26" s="51">
        <f>SUM(C25:C25)</f>
        <v>0</v>
      </c>
      <c r="D26" s="51">
        <f>SUM(D25:D25)</f>
        <v>0</v>
      </c>
      <c r="E26" s="51">
        <f>SUM(E25:E25)</f>
        <v>0</v>
      </c>
      <c r="F26" s="51">
        <f>SUM(F25:F25)</f>
        <v>0</v>
      </c>
      <c r="G26" s="51">
        <f>SUM(G25:G25)</f>
        <v>0</v>
      </c>
      <c r="H26" s="51"/>
      <c r="I26" s="51"/>
    </row>
    <row r="28" spans="1:9" x14ac:dyDescent="0.2">
      <c r="I28" s="1131" t="s">
        <v>275</v>
      </c>
    </row>
    <row r="29" spans="1:9" x14ac:dyDescent="0.2">
      <c r="A29" s="35" t="s">
        <v>246</v>
      </c>
      <c r="B29" s="34"/>
      <c r="E29" s="87"/>
      <c r="F29" s="87"/>
      <c r="I29" s="89" t="s">
        <v>233</v>
      </c>
    </row>
    <row r="30" spans="1:9" x14ac:dyDescent="0.2">
      <c r="A30" s="88"/>
      <c r="B30" s="88"/>
      <c r="C30" s="87"/>
      <c r="D30" s="87"/>
      <c r="E30" s="87"/>
      <c r="F30" s="87"/>
    </row>
    <row r="31" spans="1:9" x14ac:dyDescent="0.2">
      <c r="A31" s="30" t="s">
        <v>102</v>
      </c>
      <c r="B31" s="29" t="s">
        <v>101</v>
      </c>
      <c r="C31" s="86" t="s">
        <v>232</v>
      </c>
      <c r="D31" s="86" t="s">
        <v>231</v>
      </c>
      <c r="E31" s="86" t="s">
        <v>230</v>
      </c>
      <c r="F31" s="86" t="s">
        <v>229</v>
      </c>
      <c r="G31" s="85" t="s">
        <v>228</v>
      </c>
      <c r="H31" s="29" t="s">
        <v>227</v>
      </c>
      <c r="I31" s="29" t="s">
        <v>226</v>
      </c>
    </row>
    <row r="32" spans="1:9" x14ac:dyDescent="0.2">
      <c r="A32" s="25"/>
      <c r="B32" s="1225" t="s">
        <v>13593</v>
      </c>
      <c r="C32" s="24"/>
      <c r="D32" s="83"/>
      <c r="E32" s="83"/>
      <c r="F32" s="83"/>
      <c r="G32" s="83"/>
      <c r="H32" s="82"/>
      <c r="I32" s="82"/>
    </row>
    <row r="33" spans="1:9" x14ac:dyDescent="0.2">
      <c r="A33" s="81"/>
      <c r="B33" s="81" t="s">
        <v>245</v>
      </c>
      <c r="C33" s="51">
        <f>SUM(C32:C32)</f>
        <v>0</v>
      </c>
      <c r="D33" s="51">
        <f>SUM(D32:D32)</f>
        <v>0</v>
      </c>
      <c r="E33" s="51">
        <f>SUM(E32:E32)</f>
        <v>0</v>
      </c>
      <c r="F33" s="51">
        <f>SUM(F32:F32)</f>
        <v>0</v>
      </c>
      <c r="G33" s="51">
        <f>SUM(G32:G32)</f>
        <v>0</v>
      </c>
      <c r="H33" s="51"/>
      <c r="I33" s="51"/>
    </row>
    <row r="35" spans="1:9" x14ac:dyDescent="0.2">
      <c r="I35" s="1131" t="s">
        <v>275</v>
      </c>
    </row>
    <row r="36" spans="1:9" x14ac:dyDescent="0.2">
      <c r="A36" s="35" t="s">
        <v>244</v>
      </c>
      <c r="B36" s="34"/>
      <c r="E36" s="87"/>
      <c r="F36" s="87"/>
      <c r="I36" s="89" t="s">
        <v>233</v>
      </c>
    </row>
    <row r="37" spans="1:9" x14ac:dyDescent="0.2">
      <c r="A37" s="88"/>
      <c r="B37" s="88"/>
      <c r="C37" s="87"/>
      <c r="D37" s="87"/>
      <c r="E37" s="87"/>
      <c r="F37" s="87"/>
    </row>
    <row r="38" spans="1:9" x14ac:dyDescent="0.2">
      <c r="A38" s="30" t="s">
        <v>102</v>
      </c>
      <c r="B38" s="29" t="s">
        <v>101</v>
      </c>
      <c r="C38" s="86" t="s">
        <v>232</v>
      </c>
      <c r="D38" s="86" t="s">
        <v>231</v>
      </c>
      <c r="E38" s="86" t="s">
        <v>230</v>
      </c>
      <c r="F38" s="86" t="s">
        <v>229</v>
      </c>
      <c r="G38" s="85" t="s">
        <v>228</v>
      </c>
      <c r="H38" s="29" t="s">
        <v>227</v>
      </c>
      <c r="I38" s="29" t="s">
        <v>226</v>
      </c>
    </row>
    <row r="39" spans="1:9" x14ac:dyDescent="0.2">
      <c r="A39" s="25"/>
      <c r="B39" s="1225" t="s">
        <v>13593</v>
      </c>
      <c r="C39" s="24"/>
      <c r="D39" s="83"/>
      <c r="E39" s="83"/>
      <c r="F39" s="83"/>
      <c r="G39" s="83"/>
      <c r="H39" s="82"/>
      <c r="I39" s="82"/>
    </row>
    <row r="40" spans="1:9" x14ac:dyDescent="0.2">
      <c r="A40" s="81"/>
      <c r="B40" s="81" t="s">
        <v>243</v>
      </c>
      <c r="C40" s="51">
        <f>SUM(C39:C39)</f>
        <v>0</v>
      </c>
      <c r="D40" s="51">
        <f>SUM(D39:D39)</f>
        <v>0</v>
      </c>
      <c r="E40" s="51">
        <f>SUM(E39:E39)</f>
        <v>0</v>
      </c>
      <c r="F40" s="51">
        <f>SUM(F39:F39)</f>
        <v>0</v>
      </c>
      <c r="G40" s="51">
        <f>SUM(G39:G39)</f>
        <v>0</v>
      </c>
      <c r="H40" s="51"/>
      <c r="I40" s="51"/>
    </row>
    <row r="43" spans="1:9" x14ac:dyDescent="0.2">
      <c r="A43" s="35" t="s">
        <v>242</v>
      </c>
      <c r="B43" s="34"/>
      <c r="C43" s="87"/>
      <c r="D43" s="87"/>
      <c r="E43" s="87"/>
      <c r="F43" s="87"/>
    </row>
    <row r="44" spans="1:9" x14ac:dyDescent="0.2">
      <c r="A44" s="88"/>
      <c r="B44" s="88"/>
      <c r="C44" s="87"/>
      <c r="D44" s="87"/>
      <c r="E44" s="87"/>
      <c r="F44" s="87"/>
    </row>
    <row r="45" spans="1:9" x14ac:dyDescent="0.2">
      <c r="A45" s="30" t="s">
        <v>102</v>
      </c>
      <c r="B45" s="29" t="s">
        <v>101</v>
      </c>
      <c r="C45" s="86" t="s">
        <v>232</v>
      </c>
      <c r="D45" s="86" t="s">
        <v>231</v>
      </c>
      <c r="E45" s="86" t="s">
        <v>230</v>
      </c>
      <c r="F45" s="86" t="s">
        <v>229</v>
      </c>
      <c r="G45" s="85" t="s">
        <v>228</v>
      </c>
      <c r="H45" s="29" t="s">
        <v>227</v>
      </c>
      <c r="I45" s="29" t="s">
        <v>226</v>
      </c>
    </row>
    <row r="46" spans="1:9" ht="20.399999999999999" x14ac:dyDescent="0.2">
      <c r="A46" s="25" t="s">
        <v>11699</v>
      </c>
      <c r="B46" s="25" t="s">
        <v>11700</v>
      </c>
      <c r="C46" s="24">
        <v>85743.43</v>
      </c>
      <c r="D46" s="83"/>
      <c r="E46" s="83"/>
      <c r="F46" s="83"/>
      <c r="G46" s="83"/>
      <c r="H46" s="82"/>
      <c r="I46" s="82" t="s">
        <v>11701</v>
      </c>
    </row>
    <row r="47" spans="1:9" x14ac:dyDescent="0.2">
      <c r="A47" s="81"/>
      <c r="B47" s="81" t="s">
        <v>241</v>
      </c>
      <c r="C47" s="51">
        <f>SUM(C46:C46)</f>
        <v>85743.43</v>
      </c>
      <c r="D47" s="51">
        <f>SUM(D46:D46)</f>
        <v>0</v>
      </c>
      <c r="E47" s="51">
        <f>SUM(E46:E46)</f>
        <v>0</v>
      </c>
      <c r="F47" s="51">
        <f>SUM(F46:F46)</f>
        <v>0</v>
      </c>
      <c r="G47" s="51">
        <f>SUM(G46:G46)</f>
        <v>0</v>
      </c>
      <c r="H47" s="51"/>
      <c r="I47" s="51"/>
    </row>
    <row r="49" spans="1:11" x14ac:dyDescent="0.2">
      <c r="I49" s="1131" t="s">
        <v>275</v>
      </c>
    </row>
    <row r="50" spans="1:11" x14ac:dyDescent="0.2">
      <c r="A50" s="35" t="s">
        <v>240</v>
      </c>
      <c r="B50" s="34"/>
      <c r="C50" s="90"/>
      <c r="E50" s="87"/>
      <c r="F50" s="87"/>
      <c r="I50" s="89" t="s">
        <v>233</v>
      </c>
    </row>
    <row r="51" spans="1:11" x14ac:dyDescent="0.2">
      <c r="A51" s="88"/>
      <c r="B51" s="88"/>
      <c r="C51" s="87"/>
      <c r="D51" s="87"/>
      <c r="E51" s="87"/>
      <c r="F51" s="87"/>
    </row>
    <row r="52" spans="1:11" x14ac:dyDescent="0.2">
      <c r="A52" s="30" t="s">
        <v>102</v>
      </c>
      <c r="B52" s="29" t="s">
        <v>101</v>
      </c>
      <c r="C52" s="86" t="s">
        <v>232</v>
      </c>
      <c r="D52" s="86" t="s">
        <v>231</v>
      </c>
      <c r="E52" s="86" t="s">
        <v>230</v>
      </c>
      <c r="F52" s="86" t="s">
        <v>229</v>
      </c>
      <c r="G52" s="85" t="s">
        <v>228</v>
      </c>
      <c r="H52" s="29" t="s">
        <v>227</v>
      </c>
      <c r="I52" s="29" t="s">
        <v>226</v>
      </c>
    </row>
    <row r="53" spans="1:11" x14ac:dyDescent="0.2">
      <c r="A53" s="25"/>
      <c r="B53" s="1225" t="s">
        <v>13593</v>
      </c>
      <c r="C53" s="24"/>
      <c r="D53" s="83"/>
      <c r="E53" s="83"/>
      <c r="F53" s="83"/>
      <c r="G53" s="83"/>
      <c r="H53" s="82"/>
      <c r="I53" s="82"/>
    </row>
    <row r="54" spans="1:11" x14ac:dyDescent="0.2">
      <c r="A54" s="81"/>
      <c r="B54" s="81" t="s">
        <v>239</v>
      </c>
      <c r="C54" s="51">
        <f>SUM(C53:C53)</f>
        <v>0</v>
      </c>
      <c r="D54" s="51">
        <f>SUM(D53:D53)</f>
        <v>0</v>
      </c>
      <c r="E54" s="51">
        <f>SUM(E53:E53)</f>
        <v>0</v>
      </c>
      <c r="F54" s="51">
        <f>SUM(F53:F53)</f>
        <v>0</v>
      </c>
      <c r="G54" s="51">
        <f>SUM(G53:G53)</f>
        <v>0</v>
      </c>
      <c r="H54" s="51"/>
      <c r="I54" s="51"/>
      <c r="K54" s="31"/>
    </row>
    <row r="56" spans="1:11" x14ac:dyDescent="0.2">
      <c r="I56" s="1131" t="s">
        <v>275</v>
      </c>
    </row>
    <row r="57" spans="1:11" x14ac:dyDescent="0.2">
      <c r="A57" s="35" t="s">
        <v>238</v>
      </c>
      <c r="B57" s="34"/>
      <c r="E57" s="87"/>
      <c r="F57" s="87"/>
      <c r="I57" s="89" t="s">
        <v>233</v>
      </c>
    </row>
    <row r="58" spans="1:11" x14ac:dyDescent="0.2">
      <c r="A58" s="88"/>
      <c r="B58" s="88"/>
      <c r="C58" s="87"/>
      <c r="D58" s="87"/>
      <c r="E58" s="87"/>
      <c r="F58" s="87"/>
    </row>
    <row r="59" spans="1:11" x14ac:dyDescent="0.2">
      <c r="A59" s="30" t="s">
        <v>102</v>
      </c>
      <c r="B59" s="29" t="s">
        <v>101</v>
      </c>
      <c r="C59" s="86" t="s">
        <v>232</v>
      </c>
      <c r="D59" s="86" t="s">
        <v>231</v>
      </c>
      <c r="E59" s="86" t="s">
        <v>230</v>
      </c>
      <c r="F59" s="86" t="s">
        <v>229</v>
      </c>
      <c r="G59" s="85" t="s">
        <v>228</v>
      </c>
      <c r="H59" s="29" t="s">
        <v>227</v>
      </c>
      <c r="I59" s="29" t="s">
        <v>226</v>
      </c>
    </row>
    <row r="60" spans="1:11" x14ac:dyDescent="0.2">
      <c r="A60" s="25"/>
      <c r="B60" s="1225" t="s">
        <v>13593</v>
      </c>
      <c r="C60" s="24"/>
      <c r="D60" s="83"/>
      <c r="E60" s="83"/>
      <c r="F60" s="83"/>
      <c r="G60" s="83"/>
      <c r="H60" s="82"/>
      <c r="I60" s="82"/>
    </row>
    <row r="61" spans="1:11" x14ac:dyDescent="0.2">
      <c r="A61" s="81"/>
      <c r="B61" s="81" t="s">
        <v>237</v>
      </c>
      <c r="C61" s="51">
        <f>SUM(C60:C60)</f>
        <v>0</v>
      </c>
      <c r="D61" s="51">
        <f>SUM(D60:D60)</f>
        <v>0</v>
      </c>
      <c r="E61" s="51">
        <f>SUM(E60:E60)</f>
        <v>0</v>
      </c>
      <c r="F61" s="51">
        <f>SUM(F60:F60)</f>
        <v>0</v>
      </c>
      <c r="G61" s="51">
        <f>SUM(G60:G60)</f>
        <v>0</v>
      </c>
      <c r="H61" s="51"/>
      <c r="I61" s="51"/>
    </row>
    <row r="63" spans="1:11" x14ac:dyDescent="0.2">
      <c r="I63" s="1131" t="s">
        <v>275</v>
      </c>
    </row>
    <row r="64" spans="1:11" x14ac:dyDescent="0.2">
      <c r="A64" s="35" t="s">
        <v>236</v>
      </c>
      <c r="B64" s="34"/>
      <c r="E64" s="87"/>
      <c r="F64" s="87"/>
      <c r="I64" s="89" t="s">
        <v>233</v>
      </c>
    </row>
    <row r="65" spans="1:11" x14ac:dyDescent="0.2">
      <c r="A65" s="88"/>
      <c r="B65" s="88"/>
      <c r="C65" s="87"/>
      <c r="D65" s="87"/>
      <c r="E65" s="87"/>
      <c r="F65" s="87"/>
    </row>
    <row r="66" spans="1:11" x14ac:dyDescent="0.2">
      <c r="A66" s="30" t="s">
        <v>102</v>
      </c>
      <c r="B66" s="29" t="s">
        <v>101</v>
      </c>
      <c r="C66" s="86" t="s">
        <v>232</v>
      </c>
      <c r="D66" s="86" t="s">
        <v>231</v>
      </c>
      <c r="E66" s="86" t="s">
        <v>230</v>
      </c>
      <c r="F66" s="86" t="s">
        <v>229</v>
      </c>
      <c r="G66" s="85" t="s">
        <v>228</v>
      </c>
      <c r="H66" s="29" t="s">
        <v>227</v>
      </c>
      <c r="I66" s="29" t="s">
        <v>226</v>
      </c>
    </row>
    <row r="67" spans="1:11" x14ac:dyDescent="0.2">
      <c r="A67" s="25"/>
      <c r="B67" s="1225" t="s">
        <v>13593</v>
      </c>
      <c r="C67" s="24"/>
      <c r="D67" s="83"/>
      <c r="E67" s="83"/>
      <c r="F67" s="83"/>
      <c r="G67" s="83"/>
      <c r="H67" s="82"/>
      <c r="I67" s="82"/>
      <c r="K67" s="31"/>
    </row>
    <row r="68" spans="1:11" x14ac:dyDescent="0.2">
      <c r="A68" s="81"/>
      <c r="B68" s="81" t="s">
        <v>235</v>
      </c>
      <c r="C68" s="51">
        <f>SUM(C67:C67)</f>
        <v>0</v>
      </c>
      <c r="D68" s="51">
        <f>SUM(D67:D67)</f>
        <v>0</v>
      </c>
      <c r="E68" s="51">
        <f>SUM(E67:E67)</f>
        <v>0</v>
      </c>
      <c r="F68" s="51">
        <f>SUM(F67:F67)</f>
        <v>0</v>
      </c>
      <c r="G68" s="51">
        <f>SUM(G67:G67)</f>
        <v>0</v>
      </c>
      <c r="H68" s="51"/>
      <c r="I68" s="51"/>
    </row>
    <row r="70" spans="1:11" x14ac:dyDescent="0.2">
      <c r="I70" s="1131" t="s">
        <v>275</v>
      </c>
    </row>
    <row r="71" spans="1:11" x14ac:dyDescent="0.2">
      <c r="A71" s="35" t="s">
        <v>234</v>
      </c>
      <c r="B71" s="34"/>
      <c r="E71" s="87"/>
      <c r="F71" s="87"/>
      <c r="I71" s="89" t="s">
        <v>233</v>
      </c>
    </row>
    <row r="72" spans="1:11" x14ac:dyDescent="0.2">
      <c r="A72" s="88"/>
      <c r="B72" s="88"/>
      <c r="C72" s="87"/>
      <c r="D72" s="87"/>
      <c r="E72" s="87"/>
      <c r="F72" s="87"/>
    </row>
    <row r="73" spans="1:11" x14ac:dyDescent="0.2">
      <c r="A73" s="30" t="s">
        <v>102</v>
      </c>
      <c r="B73" s="29" t="s">
        <v>101</v>
      </c>
      <c r="C73" s="86" t="s">
        <v>232</v>
      </c>
      <c r="D73" s="86" t="s">
        <v>231</v>
      </c>
      <c r="E73" s="86" t="s">
        <v>230</v>
      </c>
      <c r="F73" s="86" t="s">
        <v>229</v>
      </c>
      <c r="G73" s="85" t="s">
        <v>228</v>
      </c>
      <c r="H73" s="29" t="s">
        <v>227</v>
      </c>
      <c r="I73" s="29" t="s">
        <v>226</v>
      </c>
    </row>
    <row r="74" spans="1:11" x14ac:dyDescent="0.2">
      <c r="A74" s="25"/>
      <c r="B74" s="1225" t="s">
        <v>13593</v>
      </c>
      <c r="C74" s="24"/>
      <c r="D74" s="83"/>
      <c r="E74" s="83"/>
      <c r="F74" s="83"/>
      <c r="G74" s="83"/>
      <c r="H74" s="82"/>
      <c r="I74" s="82"/>
    </row>
    <row r="75" spans="1:11" x14ac:dyDescent="0.2">
      <c r="A75" s="81"/>
      <c r="B75" s="81" t="s">
        <v>219</v>
      </c>
      <c r="C75" s="51">
        <f>SUM(C74:C74)</f>
        <v>0</v>
      </c>
      <c r="D75" s="51">
        <f>SUM(D74:D74)</f>
        <v>0</v>
      </c>
      <c r="E75" s="51">
        <f>SUM(E74:E74)</f>
        <v>0</v>
      </c>
      <c r="F75" s="51">
        <f>SUM(F74:F74)</f>
        <v>0</v>
      </c>
      <c r="G75" s="51">
        <f>SUM(G74:G74)</f>
        <v>0</v>
      </c>
      <c r="H75" s="51"/>
      <c r="I75" s="51"/>
    </row>
    <row r="156" spans="1:8" x14ac:dyDescent="0.2">
      <c r="A156" s="79"/>
      <c r="B156" s="79"/>
      <c r="C156" s="80"/>
      <c r="D156" s="80"/>
      <c r="E156" s="80"/>
      <c r="F156" s="80"/>
      <c r="G156" s="80"/>
      <c r="H156" s="79"/>
    </row>
    <row r="157" spans="1:8" x14ac:dyDescent="0.2">
      <c r="A157" s="78"/>
      <c r="B157" s="77"/>
    </row>
    <row r="158" spans="1:8" x14ac:dyDescent="0.2">
      <c r="A158" s="78"/>
      <c r="B158" s="77"/>
    </row>
    <row r="159" spans="1:8" x14ac:dyDescent="0.2">
      <c r="A159" s="78"/>
      <c r="B159" s="77"/>
    </row>
    <row r="160" spans="1:8" x14ac:dyDescent="0.2">
      <c r="A160" s="78"/>
      <c r="B160" s="77"/>
    </row>
    <row r="161" spans="1:2" x14ac:dyDescent="0.2">
      <c r="A161" s="78"/>
      <c r="B161" s="77"/>
    </row>
  </sheetData>
  <dataValidations count="9">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24 A31 A38 A45 A52 A59 A66 A73"/>
    <dataValidation allowBlank="1" showInputMessage="1" showErrorMessage="1" prompt="Saldo final del periodo de la información financiera trimestral presentada, el cual debe coincidir con la suma de las columnas de 90, 180, 365 y más de 365 días." sqref="C7 C24 C31 C38 C45 C52 C59 C66 C73"/>
    <dataValidation allowBlank="1" showInputMessage="1" showErrorMessage="1" prompt="Corresponde al nombre o descripción de la cuenta de acuerdo al Plan de Cuentas emitido por el CONAC." sqref="B7 B24 B45 B52 B59 B66 B73 B31 B38"/>
    <dataValidation allowBlank="1" showInputMessage="1" showErrorMessage="1" prompt="Importe de la cuentas por cobrar con fecha de vencimiento de 1 a 90 días." sqref="D7 D24 D45 D52 D59 D66 D73 D31 D38"/>
    <dataValidation allowBlank="1" showInputMessage="1" showErrorMessage="1" prompt="Importe de la cuentas por cobrar con fecha de vencimiento de 91 a 180 días." sqref="E7 E24 E45 E52 E59 E66 E73 E31 E38"/>
    <dataValidation allowBlank="1" showInputMessage="1" showErrorMessage="1" prompt="Importe de la cuentas por cobrar con fecha de vencimiento de 181 a 365 días." sqref="F7 F24 F45 F52 F59 F66 F73 F31 F38"/>
    <dataValidation allowBlank="1" showInputMessage="1" showErrorMessage="1" prompt="Importe de la cuentas por cobrar con vencimiento mayor a 365 días." sqref="G7 G24 G45 G52 G59 G66 G73 G31 G38"/>
    <dataValidation allowBlank="1" showInputMessage="1" showErrorMessage="1" prompt="Informar sobre caraterísticas cualitativas de la cuenta, ejemplo: acciones implementadas para su recuperación, causas de la demora en su recuperación." sqref="H7 H24 H45 H52 H59 H66 H73 H31 H38"/>
    <dataValidation allowBlank="1" showInputMessage="1" showErrorMessage="1" prompt="Indicar si el deudor ya sobrepasó el plazo estipulado para pago, 90, 180 o 365 días." sqref="I7 I24 I45 I52 I59 I66 I73 I31 I38"/>
  </dataValidations>
  <pageMargins left="0.7" right="0.7" top="0.75" bottom="0.75" header="0.3" footer="0.3"/>
  <pageSetup scale="60" orientation="landscape" r:id="rId1"/>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7"/>
  <dimension ref="A1:Q8"/>
  <sheetViews>
    <sheetView zoomScaleNormal="100" zoomScaleSheetLayoutView="100" workbookViewId="0">
      <selection activeCell="A9" sqref="A9"/>
    </sheetView>
  </sheetViews>
  <sheetFormatPr baseColWidth="10" defaultColWidth="11.44140625" defaultRowHeight="10.199999999999999" x14ac:dyDescent="0.2"/>
  <cols>
    <col min="1" max="1" width="20.6640625" style="930" customWidth="1"/>
    <col min="2" max="7" width="11.44140625" style="930"/>
    <col min="8" max="8" width="17.6640625" style="930" customWidth="1"/>
    <col min="9" max="16384" width="11.44140625" style="930"/>
  </cols>
  <sheetData>
    <row r="1" spans="1:17" x14ac:dyDescent="0.2">
      <c r="A1" s="868" t="s">
        <v>115</v>
      </c>
      <c r="B1" s="868"/>
      <c r="C1" s="868"/>
      <c r="D1" s="868"/>
      <c r="E1" s="868"/>
      <c r="F1" s="868"/>
      <c r="G1" s="868"/>
      <c r="H1" s="872"/>
    </row>
    <row r="2" spans="1:17" x14ac:dyDescent="0.2">
      <c r="A2" s="868" t="s">
        <v>114</v>
      </c>
      <c r="B2" s="868"/>
      <c r="C2" s="868"/>
      <c r="D2" s="868"/>
      <c r="E2" s="868"/>
      <c r="F2" s="868"/>
      <c r="G2" s="868"/>
      <c r="H2" s="873"/>
    </row>
    <row r="3" spans="1:17" x14ac:dyDescent="0.2">
      <c r="A3" s="868"/>
      <c r="B3" s="868"/>
      <c r="C3" s="868"/>
      <c r="D3" s="868"/>
      <c r="E3" s="868"/>
      <c r="F3" s="868"/>
      <c r="G3" s="868"/>
      <c r="H3" s="873"/>
    </row>
    <row r="4" spans="1:17" ht="11.25" customHeight="1" x14ac:dyDescent="0.2">
      <c r="A4" s="873"/>
      <c r="B4" s="873"/>
      <c r="C4" s="873"/>
      <c r="D4" s="873"/>
      <c r="E4" s="873"/>
      <c r="F4" s="873"/>
      <c r="G4" s="868"/>
      <c r="H4" s="873"/>
    </row>
    <row r="5" spans="1:17" ht="11.25" customHeight="1" x14ac:dyDescent="0.2">
      <c r="A5" s="931" t="s">
        <v>278</v>
      </c>
      <c r="B5" s="932"/>
      <c r="C5" s="932"/>
      <c r="D5" s="932"/>
      <c r="E5" s="932"/>
      <c r="F5" s="933"/>
      <c r="G5" s="933"/>
      <c r="H5" s="995" t="s">
        <v>277</v>
      </c>
    </row>
    <row r="6" spans="1:17" x14ac:dyDescent="0.2">
      <c r="J6" s="1378"/>
      <c r="K6" s="1378"/>
      <c r="L6" s="1378"/>
      <c r="M6" s="1378"/>
      <c r="N6" s="1378"/>
      <c r="O6" s="1378"/>
      <c r="P6" s="1378"/>
      <c r="Q6" s="1378"/>
    </row>
    <row r="7" spans="1:17" x14ac:dyDescent="0.2">
      <c r="A7" s="868"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8">
    <pageSetUpPr fitToPage="1"/>
  </sheetPr>
  <dimension ref="A1:D18"/>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4" spans="1:4" x14ac:dyDescent="0.2">
      <c r="D4" s="1131"/>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69"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1131"/>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69" t="s">
        <v>100</v>
      </c>
      <c r="D14" s="105" t="s">
        <v>280</v>
      </c>
    </row>
    <row r="15" spans="1:4" x14ac:dyDescent="0.2">
      <c r="A15" s="43"/>
      <c r="B15" s="1225" t="s">
        <v>13593</v>
      </c>
      <c r="C15" s="83"/>
      <c r="D15" s="82"/>
    </row>
    <row r="16" spans="1:4" x14ac:dyDescent="0.2">
      <c r="A16" s="63"/>
      <c r="B16" s="63" t="s">
        <v>279</v>
      </c>
      <c r="C16" s="39">
        <f>SUM(C15:C15)</f>
        <v>0</v>
      </c>
      <c r="D16" s="104"/>
    </row>
    <row r="18" spans="2:2" x14ac:dyDescent="0.2">
      <c r="B18" s="1" t="str">
        <f>+UPPER(B10)</f>
        <v/>
      </c>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a la cuenta pública presentada (trimestral: 1er, 2do, 3ro. o 4to.)." sqref="C7 C14"/>
    <dataValidation allowBlank="1" showInputMessage="1" showErrorMessage="1" prompt="Método de valuación aplicados." sqref="D14"/>
    <dataValidation allowBlank="1" showInputMessage="1" showErrorMessage="1" prompt="Corresponde al nombre o descripción de la cuenta de acuerdo al Plan de Cuentas emitido por el CONAC." sqref="B7 B14"/>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9">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4" spans="1:7" x14ac:dyDescent="0.2">
      <c r="G4" s="1131" t="s">
        <v>275</v>
      </c>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0"/>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4" spans="1:5" x14ac:dyDescent="0.2">
      <c r="E4" s="1131" t="s">
        <v>275</v>
      </c>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69"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1"/>
  <dimension ref="A1:H8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8" width="8.6640625" style="375" customWidth="1"/>
    <col min="9" max="16384" width="11.44140625" style="375"/>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ht="20.399999999999999" x14ac:dyDescent="0.2">
      <c r="A8" s="25" t="s">
        <v>11702</v>
      </c>
      <c r="B8" s="25" t="s">
        <v>383</v>
      </c>
      <c r="C8" s="24">
        <v>1938000</v>
      </c>
      <c r="D8" s="24">
        <v>1938000</v>
      </c>
      <c r="E8" s="24">
        <v>0</v>
      </c>
      <c r="F8" s="24" t="s">
        <v>11703</v>
      </c>
    </row>
    <row r="9" spans="1:6" ht="20.399999999999999" x14ac:dyDescent="0.2">
      <c r="A9" s="25" t="s">
        <v>11704</v>
      </c>
      <c r="B9" s="25" t="s">
        <v>11705</v>
      </c>
      <c r="C9" s="24">
        <v>12206801.09</v>
      </c>
      <c r="D9" s="24">
        <v>12206801.09</v>
      </c>
      <c r="E9" s="24">
        <v>0</v>
      </c>
      <c r="F9" s="24" t="s">
        <v>11703</v>
      </c>
    </row>
    <row r="10" spans="1:6" ht="20.399999999999999" x14ac:dyDescent="0.2">
      <c r="A10" s="25" t="s">
        <v>11706</v>
      </c>
      <c r="B10" s="25" t="s">
        <v>11707</v>
      </c>
      <c r="C10" s="24">
        <v>315113.40000000002</v>
      </c>
      <c r="D10" s="24">
        <v>315113.40000000002</v>
      </c>
      <c r="E10" s="24">
        <v>0</v>
      </c>
      <c r="F10" s="24" t="s">
        <v>11703</v>
      </c>
    </row>
    <row r="11" spans="1:6" x14ac:dyDescent="0.2">
      <c r="A11" s="81"/>
      <c r="B11" s="81" t="s">
        <v>381</v>
      </c>
      <c r="C11" s="51">
        <f>SUM(C8:C10)</f>
        <v>14459914.49</v>
      </c>
      <c r="D11" s="51">
        <f>SUM(D8:D10)</f>
        <v>14459914.49</v>
      </c>
      <c r="E11" s="51">
        <f>SUM(E8:E10)</f>
        <v>0</v>
      </c>
      <c r="F11" s="51"/>
    </row>
    <row r="12" spans="1:6" x14ac:dyDescent="0.2">
      <c r="A12" s="37"/>
      <c r="B12" s="37"/>
      <c r="C12" s="36"/>
      <c r="D12" s="36"/>
      <c r="E12" s="36"/>
      <c r="F12" s="37"/>
    </row>
    <row r="13" spans="1:6" x14ac:dyDescent="0.2">
      <c r="A13" s="37"/>
      <c r="B13" s="37"/>
      <c r="C13" s="36"/>
      <c r="D13" s="36"/>
      <c r="E13" s="36"/>
      <c r="F13" s="37"/>
    </row>
    <row r="14" spans="1:6" ht="11.25" customHeight="1" x14ac:dyDescent="0.2">
      <c r="A14" s="35" t="s">
        <v>380</v>
      </c>
      <c r="B14" s="37"/>
      <c r="C14" s="121"/>
      <c r="D14" s="121"/>
      <c r="E14" s="121"/>
      <c r="F14" s="89" t="s">
        <v>302</v>
      </c>
    </row>
    <row r="15" spans="1:6" ht="12.75" customHeight="1" x14ac:dyDescent="0.2">
      <c r="A15" s="108"/>
      <c r="B15" s="108"/>
      <c r="C15" s="33"/>
    </row>
    <row r="16" spans="1:6" ht="15" customHeight="1" x14ac:dyDescent="0.2">
      <c r="A16" s="30" t="s">
        <v>102</v>
      </c>
      <c r="B16" s="29" t="s">
        <v>101</v>
      </c>
      <c r="C16" s="120" t="s">
        <v>301</v>
      </c>
      <c r="D16" s="120" t="s">
        <v>300</v>
      </c>
      <c r="E16" s="120" t="s">
        <v>299</v>
      </c>
      <c r="F16" s="119" t="s">
        <v>298</v>
      </c>
    </row>
    <row r="17" spans="1:6" x14ac:dyDescent="0.2">
      <c r="A17" s="25" t="s">
        <v>11708</v>
      </c>
      <c r="B17" s="82" t="s">
        <v>5353</v>
      </c>
      <c r="C17" s="83"/>
      <c r="D17" s="83"/>
      <c r="E17" s="83"/>
      <c r="F17" s="82"/>
    </row>
    <row r="18" spans="1:6" ht="20.399999999999999" x14ac:dyDescent="0.2">
      <c r="A18" s="25" t="s">
        <v>11709</v>
      </c>
      <c r="B18" s="82" t="s">
        <v>11710</v>
      </c>
      <c r="C18" s="83">
        <v>544256.72</v>
      </c>
      <c r="D18" s="83">
        <v>593207.77</v>
      </c>
      <c r="E18" s="83">
        <f>+D18-C18</f>
        <v>48951.050000000047</v>
      </c>
      <c r="F18" s="82" t="s">
        <v>11711</v>
      </c>
    </row>
    <row r="19" spans="1:6" ht="20.399999999999999" x14ac:dyDescent="0.2">
      <c r="A19" s="25" t="s">
        <v>11712</v>
      </c>
      <c r="B19" s="82" t="s">
        <v>11713</v>
      </c>
      <c r="C19" s="83">
        <v>679177.78</v>
      </c>
      <c r="D19" s="83">
        <v>703790.63</v>
      </c>
      <c r="E19" s="83">
        <f t="shared" ref="E19:E22" si="0">+D19-C19</f>
        <v>24612.849999999977</v>
      </c>
      <c r="F19" s="82" t="s">
        <v>11711</v>
      </c>
    </row>
    <row r="20" spans="1:6" ht="20.399999999999999" x14ac:dyDescent="0.2">
      <c r="A20" s="25" t="s">
        <v>377</v>
      </c>
      <c r="B20" s="82" t="s">
        <v>11714</v>
      </c>
      <c r="C20" s="83">
        <v>917954.73</v>
      </c>
      <c r="D20" s="83">
        <v>917954.73</v>
      </c>
      <c r="E20" s="83">
        <f t="shared" si="0"/>
        <v>0</v>
      </c>
      <c r="F20" s="82" t="s">
        <v>11711</v>
      </c>
    </row>
    <row r="21" spans="1:6" ht="20.399999999999999" x14ac:dyDescent="0.2">
      <c r="A21" s="25" t="s">
        <v>375</v>
      </c>
      <c r="B21" s="82" t="s">
        <v>11715</v>
      </c>
      <c r="C21" s="83">
        <v>0</v>
      </c>
      <c r="D21" s="83">
        <v>0</v>
      </c>
      <c r="E21" s="83">
        <f t="shared" si="0"/>
        <v>0</v>
      </c>
      <c r="F21" s="82" t="s">
        <v>11711</v>
      </c>
    </row>
    <row r="22" spans="1:6" ht="20.399999999999999" x14ac:dyDescent="0.2">
      <c r="A22" s="25" t="s">
        <v>11716</v>
      </c>
      <c r="B22" s="82" t="s">
        <v>1811</v>
      </c>
      <c r="C22" s="83">
        <v>347175.06</v>
      </c>
      <c r="D22" s="83">
        <v>347175.06</v>
      </c>
      <c r="E22" s="83">
        <f t="shared" si="0"/>
        <v>0</v>
      </c>
      <c r="F22" s="82" t="s">
        <v>11711</v>
      </c>
    </row>
    <row r="23" spans="1:6" x14ac:dyDescent="0.2">
      <c r="A23" s="25"/>
      <c r="B23" s="82" t="s">
        <v>11717</v>
      </c>
      <c r="C23" s="83">
        <f>SUM(C18:C22)</f>
        <v>2488564.29</v>
      </c>
      <c r="D23" s="83">
        <f>SUM(D18:D22)</f>
        <v>2562128.19</v>
      </c>
      <c r="E23" s="83">
        <f>SUM(E18:E22)</f>
        <v>73563.900000000023</v>
      </c>
      <c r="F23" s="82"/>
    </row>
    <row r="24" spans="1:6" x14ac:dyDescent="0.2">
      <c r="A24" s="25" t="s">
        <v>11718</v>
      </c>
      <c r="B24" s="82" t="s">
        <v>11719</v>
      </c>
      <c r="C24" s="83"/>
      <c r="D24" s="83"/>
      <c r="E24" s="83"/>
      <c r="F24" s="82"/>
    </row>
    <row r="25" spans="1:6" ht="20.399999999999999" x14ac:dyDescent="0.2">
      <c r="A25" s="25" t="s">
        <v>11720</v>
      </c>
      <c r="B25" s="82" t="s">
        <v>11721</v>
      </c>
      <c r="C25" s="83">
        <v>325409.40999999997</v>
      </c>
      <c r="D25" s="83">
        <v>325409.40999999997</v>
      </c>
      <c r="E25" s="83">
        <f t="shared" ref="E25:E26" si="1">+D25-C25</f>
        <v>0</v>
      </c>
      <c r="F25" s="82" t="s">
        <v>11711</v>
      </c>
    </row>
    <row r="26" spans="1:6" ht="20.399999999999999" x14ac:dyDescent="0.2">
      <c r="A26" s="25" t="s">
        <v>7452</v>
      </c>
      <c r="B26" s="82" t="s">
        <v>1799</v>
      </c>
      <c r="C26" s="83">
        <v>1674.73</v>
      </c>
      <c r="D26" s="83">
        <v>1674.73</v>
      </c>
      <c r="E26" s="83">
        <f t="shared" si="1"/>
        <v>0</v>
      </c>
      <c r="F26" s="82" t="s">
        <v>11711</v>
      </c>
    </row>
    <row r="27" spans="1:6" x14ac:dyDescent="0.2">
      <c r="A27" s="25"/>
      <c r="B27" s="82" t="s">
        <v>11722</v>
      </c>
      <c r="C27" s="83">
        <f t="shared" ref="C27:E27" si="2">SUM(C25:C26)</f>
        <v>327084.13999999996</v>
      </c>
      <c r="D27" s="83">
        <f t="shared" si="2"/>
        <v>327084.13999999996</v>
      </c>
      <c r="E27" s="83">
        <f t="shared" si="2"/>
        <v>0</v>
      </c>
      <c r="F27" s="82"/>
    </row>
    <row r="28" spans="1:6" x14ac:dyDescent="0.2">
      <c r="A28" s="25" t="s">
        <v>11723</v>
      </c>
      <c r="B28" s="82" t="s">
        <v>11724</v>
      </c>
      <c r="C28" s="83"/>
      <c r="D28" s="83"/>
      <c r="E28" s="83"/>
      <c r="F28" s="82"/>
    </row>
    <row r="29" spans="1:6" ht="20.399999999999999" x14ac:dyDescent="0.2">
      <c r="A29" s="25" t="s">
        <v>11725</v>
      </c>
      <c r="B29" s="82" t="s">
        <v>366</v>
      </c>
      <c r="C29" s="83">
        <v>829450.35</v>
      </c>
      <c r="D29" s="83">
        <v>829450.35</v>
      </c>
      <c r="E29" s="83">
        <f t="shared" ref="E29:E30" si="3">+D29-C29</f>
        <v>0</v>
      </c>
      <c r="F29" s="82" t="s">
        <v>11711</v>
      </c>
    </row>
    <row r="30" spans="1:6" ht="20.399999999999999" x14ac:dyDescent="0.2">
      <c r="A30" s="25" t="s">
        <v>11726</v>
      </c>
      <c r="B30" s="82" t="s">
        <v>11727</v>
      </c>
      <c r="C30" s="83">
        <v>557787.79</v>
      </c>
      <c r="D30" s="83">
        <v>557787.79</v>
      </c>
      <c r="E30" s="83">
        <f t="shared" si="3"/>
        <v>0</v>
      </c>
      <c r="F30" s="82" t="s">
        <v>11711</v>
      </c>
    </row>
    <row r="31" spans="1:6" x14ac:dyDescent="0.2">
      <c r="A31" s="25"/>
      <c r="B31" s="82" t="s">
        <v>11728</v>
      </c>
      <c r="C31" s="83">
        <f>SUM(C29:C30)</f>
        <v>1387238.1400000001</v>
      </c>
      <c r="D31" s="83">
        <f>SUM(D29:D30)</f>
        <v>1387238.1400000001</v>
      </c>
      <c r="E31" s="83">
        <f>SUM(E29:E30)</f>
        <v>0</v>
      </c>
      <c r="F31" s="82"/>
    </row>
    <row r="32" spans="1:6" x14ac:dyDescent="0.2">
      <c r="A32" s="25" t="s">
        <v>11729</v>
      </c>
      <c r="B32" s="82" t="s">
        <v>4543</v>
      </c>
      <c r="C32" s="83"/>
      <c r="D32" s="83"/>
      <c r="E32" s="83"/>
      <c r="F32" s="82"/>
    </row>
    <row r="33" spans="1:8" ht="20.399999999999999" x14ac:dyDescent="0.2">
      <c r="A33" s="25" t="s">
        <v>11730</v>
      </c>
      <c r="B33" s="82" t="s">
        <v>9685</v>
      </c>
      <c r="C33" s="83">
        <v>21079779.039999999</v>
      </c>
      <c r="D33" s="83">
        <v>21079779.039999999</v>
      </c>
      <c r="E33" s="83">
        <f t="shared" ref="E33" si="4">+D33-C33</f>
        <v>0</v>
      </c>
      <c r="F33" s="82" t="s">
        <v>11711</v>
      </c>
    </row>
    <row r="34" spans="1:8" x14ac:dyDescent="0.2">
      <c r="A34" s="25"/>
      <c r="B34" s="82" t="s">
        <v>11731</v>
      </c>
      <c r="C34" s="83">
        <f>+C33</f>
        <v>21079779.039999999</v>
      </c>
      <c r="D34" s="83">
        <f>+D33</f>
        <v>21079779.039999999</v>
      </c>
      <c r="E34" s="83">
        <f>+E33</f>
        <v>0</v>
      </c>
      <c r="F34" s="82"/>
    </row>
    <row r="35" spans="1:8" x14ac:dyDescent="0.2">
      <c r="A35" s="25" t="s">
        <v>11732</v>
      </c>
      <c r="B35" s="82" t="s">
        <v>11733</v>
      </c>
      <c r="C35" s="83"/>
      <c r="D35" s="83"/>
      <c r="E35" s="83"/>
      <c r="F35" s="82"/>
    </row>
    <row r="36" spans="1:8" ht="20.399999999999999" x14ac:dyDescent="0.2">
      <c r="A36" s="25" t="s">
        <v>11734</v>
      </c>
      <c r="B36" s="82" t="s">
        <v>11735</v>
      </c>
      <c r="C36" s="83">
        <v>18222716.48</v>
      </c>
      <c r="D36" s="83">
        <v>19646528.539999999</v>
      </c>
      <c r="E36" s="83">
        <f t="shared" ref="E36" si="5">+D36-C36</f>
        <v>1423812.0599999987</v>
      </c>
      <c r="F36" s="82" t="s">
        <v>11711</v>
      </c>
    </row>
    <row r="37" spans="1:8" x14ac:dyDescent="0.2">
      <c r="A37" s="25"/>
      <c r="B37" s="82" t="s">
        <v>11736</v>
      </c>
      <c r="C37" s="83">
        <f>SUM(C36)</f>
        <v>18222716.48</v>
      </c>
      <c r="D37" s="83">
        <f>SUM(D36)</f>
        <v>19646528.539999999</v>
      </c>
      <c r="E37" s="83">
        <f>SUM(E36)</f>
        <v>1423812.0599999987</v>
      </c>
      <c r="F37" s="82"/>
    </row>
    <row r="38" spans="1:8" x14ac:dyDescent="0.2">
      <c r="A38" s="25" t="s">
        <v>11737</v>
      </c>
      <c r="B38" s="82" t="s">
        <v>11738</v>
      </c>
      <c r="C38" s="83"/>
      <c r="D38" s="83"/>
      <c r="E38" s="83"/>
      <c r="F38" s="82"/>
    </row>
    <row r="39" spans="1:8" ht="20.399999999999999" x14ac:dyDescent="0.2">
      <c r="A39" s="25" t="s">
        <v>353</v>
      </c>
      <c r="B39" s="82" t="s">
        <v>11739</v>
      </c>
      <c r="C39" s="83">
        <v>794123.85</v>
      </c>
      <c r="D39" s="83">
        <v>794123.85</v>
      </c>
      <c r="E39" s="83">
        <f t="shared" ref="E39:E41" si="6">+D39-C39</f>
        <v>0</v>
      </c>
      <c r="F39" s="82" t="s">
        <v>11711</v>
      </c>
    </row>
    <row r="40" spans="1:8" ht="20.399999999999999" x14ac:dyDescent="0.2">
      <c r="A40" s="25" t="s">
        <v>351</v>
      </c>
      <c r="B40" s="82" t="s">
        <v>11740</v>
      </c>
      <c r="C40" s="83">
        <v>290429.13</v>
      </c>
      <c r="D40" s="83">
        <v>307461.7</v>
      </c>
      <c r="E40" s="83">
        <f t="shared" si="6"/>
        <v>17032.570000000007</v>
      </c>
      <c r="F40" s="82" t="s">
        <v>11711</v>
      </c>
    </row>
    <row r="41" spans="1:8" ht="20.399999999999999" x14ac:dyDescent="0.2">
      <c r="A41" s="25" t="s">
        <v>347</v>
      </c>
      <c r="B41" s="82" t="s">
        <v>346</v>
      </c>
      <c r="C41" s="83">
        <v>32934.370000000003</v>
      </c>
      <c r="D41" s="83">
        <v>41124.03</v>
      </c>
      <c r="E41" s="83">
        <f t="shared" si="6"/>
        <v>8189.6599999999962</v>
      </c>
      <c r="F41" s="82" t="s">
        <v>11711</v>
      </c>
    </row>
    <row r="42" spans="1:8" x14ac:dyDescent="0.2">
      <c r="A42" s="25"/>
      <c r="B42" s="82" t="s">
        <v>11741</v>
      </c>
      <c r="C42" s="83">
        <f>SUM(C39:C41)</f>
        <v>1117487.3500000001</v>
      </c>
      <c r="D42" s="83">
        <f>SUM(D39:D41)</f>
        <v>1142709.58</v>
      </c>
      <c r="E42" s="83">
        <f>SUM(E39:E41)</f>
        <v>25222.230000000003</v>
      </c>
      <c r="F42" s="82"/>
    </row>
    <row r="43" spans="1:8" x14ac:dyDescent="0.2">
      <c r="A43" s="81"/>
      <c r="B43" s="81" t="s">
        <v>345</v>
      </c>
      <c r="C43" s="51">
        <f>+C23+C27+C31+C34+C37+C42</f>
        <v>44622869.440000005</v>
      </c>
      <c r="D43" s="51">
        <f t="shared" ref="D43:E43" si="7">+D23+D27+D31+D34+D37+D42</f>
        <v>46145467.629999995</v>
      </c>
      <c r="E43" s="51">
        <f t="shared" si="7"/>
        <v>1522598.1899999985</v>
      </c>
      <c r="F43" s="51"/>
    </row>
    <row r="44" spans="1:8" s="376" customFormat="1" x14ac:dyDescent="0.2">
      <c r="A44" s="126"/>
      <c r="B44" s="126"/>
      <c r="C44" s="18"/>
      <c r="D44" s="18"/>
      <c r="E44" s="18"/>
      <c r="F44" s="18"/>
    </row>
    <row r="45" spans="1:8" s="376" customFormat="1" x14ac:dyDescent="0.2">
      <c r="A45" s="126"/>
      <c r="B45" s="126"/>
      <c r="C45" s="18"/>
      <c r="D45" s="18"/>
      <c r="E45" s="18"/>
      <c r="F45" s="18"/>
    </row>
    <row r="46" spans="1:8" s="376" customFormat="1" ht="11.25" customHeight="1" x14ac:dyDescent="0.2">
      <c r="A46" s="35" t="s">
        <v>344</v>
      </c>
      <c r="B46" s="35"/>
      <c r="C46" s="121"/>
      <c r="D46" s="121"/>
      <c r="E46" s="121"/>
      <c r="G46" s="89" t="s">
        <v>302</v>
      </c>
    </row>
    <row r="47" spans="1:8" s="376" customFormat="1" x14ac:dyDescent="0.2">
      <c r="A47" s="108"/>
      <c r="B47" s="108"/>
      <c r="C47" s="33"/>
      <c r="D47" s="31"/>
      <c r="E47" s="31"/>
      <c r="F47" s="375"/>
    </row>
    <row r="48" spans="1:8" s="376" customFormat="1" ht="27.9" customHeight="1" x14ac:dyDescent="0.2">
      <c r="A48" s="30" t="s">
        <v>102</v>
      </c>
      <c r="B48" s="29" t="s">
        <v>101</v>
      </c>
      <c r="C48" s="120" t="s">
        <v>301</v>
      </c>
      <c r="D48" s="120" t="s">
        <v>300</v>
      </c>
      <c r="E48" s="120" t="s">
        <v>299</v>
      </c>
      <c r="F48" s="119" t="s">
        <v>298</v>
      </c>
      <c r="G48" s="119" t="s">
        <v>297</v>
      </c>
      <c r="H48" s="119" t="s">
        <v>296</v>
      </c>
    </row>
    <row r="49" spans="1:8" s="376" customFormat="1" x14ac:dyDescent="0.2">
      <c r="A49" s="25" t="s">
        <v>11742</v>
      </c>
      <c r="B49" s="82" t="s">
        <v>11743</v>
      </c>
      <c r="C49" s="24">
        <v>50861.67</v>
      </c>
      <c r="D49" s="83">
        <v>50861.67</v>
      </c>
      <c r="E49" s="83">
        <f t="shared" ref="E49" si="8">+D49-C49</f>
        <v>0</v>
      </c>
      <c r="F49" s="82"/>
      <c r="G49" s="82" t="s">
        <v>7463</v>
      </c>
      <c r="H49" s="497">
        <v>0.05</v>
      </c>
    </row>
    <row r="50" spans="1:8" s="376" customFormat="1" x14ac:dyDescent="0.2">
      <c r="A50" s="81"/>
      <c r="B50" s="81" t="s">
        <v>339</v>
      </c>
      <c r="C50" s="51">
        <f>SUM(C49:C49)</f>
        <v>50861.67</v>
      </c>
      <c r="D50" s="51">
        <f>SUM(D49:D49)</f>
        <v>50861.67</v>
      </c>
      <c r="E50" s="51">
        <f>SUM(E49:E49)</f>
        <v>0</v>
      </c>
      <c r="F50" s="51"/>
      <c r="G50" s="51"/>
      <c r="H50" s="51"/>
    </row>
    <row r="51" spans="1:8" s="376" customFormat="1" x14ac:dyDescent="0.2">
      <c r="A51" s="125"/>
      <c r="B51" s="125"/>
      <c r="C51" s="124"/>
      <c r="D51" s="124"/>
      <c r="E51" s="124"/>
      <c r="F51" s="18"/>
    </row>
    <row r="52" spans="1:8" x14ac:dyDescent="0.2">
      <c r="G52" s="1131" t="s">
        <v>275</v>
      </c>
    </row>
    <row r="53" spans="1:8" x14ac:dyDescent="0.2">
      <c r="A53" s="35" t="s">
        <v>338</v>
      </c>
      <c r="B53" s="35"/>
      <c r="C53" s="121"/>
      <c r="D53" s="121"/>
      <c r="E53" s="121"/>
      <c r="G53" s="89" t="s">
        <v>302</v>
      </c>
    </row>
    <row r="54" spans="1:8" x14ac:dyDescent="0.2">
      <c r="A54" s="108"/>
      <c r="B54" s="108"/>
      <c r="C54" s="33"/>
      <c r="H54" s="31"/>
    </row>
    <row r="55" spans="1:8" ht="27.9" customHeight="1" x14ac:dyDescent="0.2">
      <c r="A55" s="30" t="s">
        <v>102</v>
      </c>
      <c r="B55" s="29" t="s">
        <v>101</v>
      </c>
      <c r="C55" s="120" t="s">
        <v>301</v>
      </c>
      <c r="D55" s="120" t="s">
        <v>300</v>
      </c>
      <c r="E55" s="120" t="s">
        <v>299</v>
      </c>
      <c r="F55" s="119" t="s">
        <v>298</v>
      </c>
      <c r="G55" s="119" t="s">
        <v>297</v>
      </c>
      <c r="H55" s="119" t="s">
        <v>296</v>
      </c>
    </row>
    <row r="56" spans="1:8" x14ac:dyDescent="0.2">
      <c r="A56" s="25"/>
      <c r="B56" s="1225" t="s">
        <v>13593</v>
      </c>
      <c r="C56" s="24"/>
      <c r="D56" s="83"/>
      <c r="E56" s="83"/>
      <c r="F56" s="82"/>
      <c r="G56" s="82"/>
      <c r="H56" s="82"/>
    </row>
    <row r="57" spans="1:8" x14ac:dyDescent="0.2">
      <c r="A57" s="81"/>
      <c r="B57" s="81" t="s">
        <v>337</v>
      </c>
      <c r="C57" s="51">
        <f>SUM(C56:C56)</f>
        <v>0</v>
      </c>
      <c r="D57" s="51">
        <f>SUM(D56:D56)</f>
        <v>0</v>
      </c>
      <c r="E57" s="51">
        <f>SUM(E56:E56)</f>
        <v>0</v>
      </c>
      <c r="F57" s="51"/>
      <c r="G57" s="51"/>
      <c r="H57" s="51"/>
    </row>
    <row r="60" spans="1:8" x14ac:dyDescent="0.2">
      <c r="A60" s="35" t="s">
        <v>336</v>
      </c>
      <c r="B60" s="35"/>
      <c r="C60" s="121"/>
      <c r="D60" s="121"/>
      <c r="E60" s="121"/>
      <c r="G60" s="89" t="s">
        <v>302</v>
      </c>
    </row>
    <row r="61" spans="1:8" x14ac:dyDescent="0.2">
      <c r="A61" s="108"/>
      <c r="B61" s="108"/>
      <c r="C61" s="33"/>
    </row>
    <row r="62" spans="1:8" ht="27.9" customHeight="1" x14ac:dyDescent="0.2">
      <c r="A62" s="30" t="s">
        <v>102</v>
      </c>
      <c r="B62" s="29" t="s">
        <v>101</v>
      </c>
      <c r="C62" s="120" t="s">
        <v>301</v>
      </c>
      <c r="D62" s="120" t="s">
        <v>300</v>
      </c>
      <c r="E62" s="120" t="s">
        <v>299</v>
      </c>
      <c r="F62" s="119" t="s">
        <v>298</v>
      </c>
      <c r="G62" s="119" t="s">
        <v>297</v>
      </c>
      <c r="H62" s="119" t="s">
        <v>296</v>
      </c>
    </row>
    <row r="63" spans="1:8" x14ac:dyDescent="0.2">
      <c r="A63" s="25" t="s">
        <v>11744</v>
      </c>
      <c r="B63" s="82" t="s">
        <v>11745</v>
      </c>
      <c r="C63" s="24">
        <v>179978.17</v>
      </c>
      <c r="D63" s="83">
        <v>270265.57</v>
      </c>
      <c r="E63" s="83">
        <f t="shared" ref="E63:E75" si="9">+D63-C63</f>
        <v>90287.4</v>
      </c>
      <c r="F63" s="82"/>
      <c r="G63" s="82" t="s">
        <v>7463</v>
      </c>
      <c r="H63" s="497">
        <v>0.1</v>
      </c>
    </row>
    <row r="64" spans="1:8" x14ac:dyDescent="0.2">
      <c r="A64" s="25" t="s">
        <v>11746</v>
      </c>
      <c r="B64" s="82" t="s">
        <v>11747</v>
      </c>
      <c r="C64" s="24">
        <v>69435.11</v>
      </c>
      <c r="D64" s="83">
        <v>104152.67</v>
      </c>
      <c r="E64" s="83">
        <f t="shared" si="9"/>
        <v>34717.56</v>
      </c>
      <c r="F64" s="82"/>
      <c r="G64" s="82" t="s">
        <v>7463</v>
      </c>
      <c r="H64" s="497">
        <v>0.1</v>
      </c>
    </row>
    <row r="65" spans="1:8" x14ac:dyDescent="0.2">
      <c r="A65" s="25" t="s">
        <v>11748</v>
      </c>
      <c r="B65" s="82" t="s">
        <v>11749</v>
      </c>
      <c r="C65" s="24">
        <v>318052.21999999997</v>
      </c>
      <c r="D65" s="83">
        <v>477384.02</v>
      </c>
      <c r="E65" s="83">
        <f t="shared" si="9"/>
        <v>159331.80000000005</v>
      </c>
      <c r="F65" s="82"/>
      <c r="G65" s="82" t="s">
        <v>7463</v>
      </c>
      <c r="H65" s="497">
        <v>0.3</v>
      </c>
    </row>
    <row r="66" spans="1:8" ht="20.399999999999999" x14ac:dyDescent="0.2">
      <c r="A66" s="25" t="s">
        <v>11750</v>
      </c>
      <c r="B66" s="82" t="s">
        <v>11751</v>
      </c>
      <c r="C66" s="24">
        <v>135835.45000000001</v>
      </c>
      <c r="D66" s="83">
        <v>203753.17</v>
      </c>
      <c r="E66" s="83">
        <f t="shared" si="9"/>
        <v>67917.72</v>
      </c>
      <c r="F66" s="82"/>
      <c r="G66" s="82" t="s">
        <v>7463</v>
      </c>
      <c r="H66" s="497">
        <v>0.1</v>
      </c>
    </row>
    <row r="67" spans="1:8" x14ac:dyDescent="0.2">
      <c r="A67" s="25" t="s">
        <v>11752</v>
      </c>
      <c r="B67" s="82" t="s">
        <v>11753</v>
      </c>
      <c r="C67" s="24">
        <v>171177.13</v>
      </c>
      <c r="D67" s="83">
        <v>256765.69</v>
      </c>
      <c r="E67" s="83">
        <f t="shared" si="9"/>
        <v>85588.56</v>
      </c>
      <c r="F67" s="82"/>
      <c r="G67" s="82" t="s">
        <v>7463</v>
      </c>
      <c r="H67" s="497">
        <v>0.3</v>
      </c>
    </row>
    <row r="68" spans="1:8" x14ac:dyDescent="0.2">
      <c r="A68" s="25" t="s">
        <v>11754</v>
      </c>
      <c r="B68" s="82" t="s">
        <v>11755</v>
      </c>
      <c r="C68" s="24">
        <v>1004.87</v>
      </c>
      <c r="D68" s="83">
        <v>1507.31</v>
      </c>
      <c r="E68" s="83">
        <f t="shared" si="9"/>
        <v>502.43999999999994</v>
      </c>
      <c r="F68" s="82"/>
      <c r="G68" s="82" t="s">
        <v>7463</v>
      </c>
      <c r="H68" s="497">
        <v>0.3</v>
      </c>
    </row>
    <row r="69" spans="1:8" x14ac:dyDescent="0.2">
      <c r="A69" s="25" t="s">
        <v>11756</v>
      </c>
      <c r="B69" s="82" t="s">
        <v>11757</v>
      </c>
      <c r="C69" s="24">
        <v>103736.16</v>
      </c>
      <c r="D69" s="83">
        <v>155604.24</v>
      </c>
      <c r="E69" s="83">
        <f t="shared" si="9"/>
        <v>51868.079999999987</v>
      </c>
      <c r="F69" s="82"/>
      <c r="G69" s="82" t="s">
        <v>7463</v>
      </c>
      <c r="H69" s="497">
        <v>0.1</v>
      </c>
    </row>
    <row r="70" spans="1:8" x14ac:dyDescent="0.2">
      <c r="A70" s="25" t="s">
        <v>11758</v>
      </c>
      <c r="B70" s="82" t="s">
        <v>11759</v>
      </c>
      <c r="C70" s="24">
        <v>497670.24</v>
      </c>
      <c r="D70" s="83">
        <v>746505.36</v>
      </c>
      <c r="E70" s="83">
        <f t="shared" si="9"/>
        <v>248835.12</v>
      </c>
      <c r="F70" s="82"/>
      <c r="G70" s="82" t="s">
        <v>7463</v>
      </c>
      <c r="H70" s="497">
        <v>0.1</v>
      </c>
    </row>
    <row r="71" spans="1:8" x14ac:dyDescent="0.2">
      <c r="A71" s="25" t="s">
        <v>11760</v>
      </c>
      <c r="B71" s="82" t="s">
        <v>11761</v>
      </c>
      <c r="C71" s="24">
        <v>9913773.8200000003</v>
      </c>
      <c r="D71" s="83">
        <v>14985762.939999999</v>
      </c>
      <c r="E71" s="83">
        <f t="shared" si="9"/>
        <v>5071989.1199999992</v>
      </c>
      <c r="F71" s="82"/>
      <c r="G71" s="82" t="s">
        <v>7463</v>
      </c>
      <c r="H71" s="497">
        <v>0.25</v>
      </c>
    </row>
    <row r="72" spans="1:8" x14ac:dyDescent="0.2">
      <c r="A72" s="25" t="s">
        <v>11762</v>
      </c>
      <c r="B72" s="82" t="s">
        <v>11763</v>
      </c>
      <c r="C72" s="24">
        <v>6796782.6100000003</v>
      </c>
      <c r="D72" s="83">
        <v>10198112.17</v>
      </c>
      <c r="E72" s="83">
        <f t="shared" si="9"/>
        <v>3401329.5599999996</v>
      </c>
      <c r="F72" s="82"/>
      <c r="G72" s="82" t="s">
        <v>7463</v>
      </c>
      <c r="H72" s="497">
        <v>0.1</v>
      </c>
    </row>
    <row r="73" spans="1:8" ht="20.399999999999999" x14ac:dyDescent="0.2">
      <c r="A73" s="25" t="s">
        <v>11764</v>
      </c>
      <c r="B73" s="82" t="s">
        <v>11765</v>
      </c>
      <c r="C73" s="24">
        <v>117731.64</v>
      </c>
      <c r="D73" s="83">
        <v>176605.8</v>
      </c>
      <c r="E73" s="83">
        <f t="shared" si="9"/>
        <v>58874.159999999989</v>
      </c>
      <c r="F73" s="82"/>
      <c r="G73" s="82" t="s">
        <v>7463</v>
      </c>
      <c r="H73" s="497">
        <v>0.08</v>
      </c>
    </row>
    <row r="74" spans="1:8" x14ac:dyDescent="0.2">
      <c r="A74" s="25" t="s">
        <v>11766</v>
      </c>
      <c r="B74" s="82" t="s">
        <v>11767</v>
      </c>
      <c r="C74" s="24">
        <v>56647.199999999997</v>
      </c>
      <c r="D74" s="83">
        <v>85350.12</v>
      </c>
      <c r="E74" s="83">
        <f t="shared" si="9"/>
        <v>28702.92</v>
      </c>
      <c r="F74" s="82"/>
      <c r="G74" s="82" t="s">
        <v>7463</v>
      </c>
      <c r="H74" s="497">
        <v>0.1</v>
      </c>
    </row>
    <row r="75" spans="1:8" x14ac:dyDescent="0.2">
      <c r="A75" s="25" t="s">
        <v>11768</v>
      </c>
      <c r="B75" s="82" t="s">
        <v>11769</v>
      </c>
      <c r="C75" s="24">
        <v>2067.35</v>
      </c>
      <c r="D75" s="83">
        <v>3101.03</v>
      </c>
      <c r="E75" s="83">
        <f t="shared" si="9"/>
        <v>1033.6800000000003</v>
      </c>
      <c r="F75" s="82"/>
      <c r="G75" s="82" t="s">
        <v>7463</v>
      </c>
      <c r="H75" s="497">
        <v>0.1</v>
      </c>
    </row>
    <row r="76" spans="1:8" x14ac:dyDescent="0.2">
      <c r="A76" s="81"/>
      <c r="B76" s="81" t="s">
        <v>304</v>
      </c>
      <c r="C76" s="51">
        <f>SUM(C63:C75)</f>
        <v>18363891.970000003</v>
      </c>
      <c r="D76" s="51">
        <f>SUM(D63:D75)</f>
        <v>27664870.090000004</v>
      </c>
      <c r="E76" s="51">
        <f>SUM(E63:E75)</f>
        <v>9300978.1199999992</v>
      </c>
      <c r="F76" s="51"/>
      <c r="G76" s="51"/>
      <c r="H76" s="51"/>
    </row>
    <row r="78" spans="1:8" x14ac:dyDescent="0.2">
      <c r="G78" s="1131" t="s">
        <v>275</v>
      </c>
    </row>
    <row r="79" spans="1:8" x14ac:dyDescent="0.2">
      <c r="A79" s="35" t="s">
        <v>303</v>
      </c>
      <c r="B79" s="35"/>
      <c r="C79" s="121"/>
      <c r="D79" s="121"/>
      <c r="E79" s="121"/>
      <c r="G79" s="89" t="s">
        <v>302</v>
      </c>
    </row>
    <row r="80" spans="1:8" x14ac:dyDescent="0.2">
      <c r="A80" s="108"/>
      <c r="B80" s="108"/>
      <c r="C80" s="33"/>
    </row>
    <row r="81" spans="1:8" ht="27.9" customHeight="1" x14ac:dyDescent="0.2">
      <c r="A81" s="30" t="s">
        <v>102</v>
      </c>
      <c r="B81" s="29" t="s">
        <v>101</v>
      </c>
      <c r="C81" s="120" t="s">
        <v>301</v>
      </c>
      <c r="D81" s="120" t="s">
        <v>300</v>
      </c>
      <c r="E81" s="120" t="s">
        <v>299</v>
      </c>
      <c r="F81" s="119" t="s">
        <v>298</v>
      </c>
      <c r="G81" s="119" t="s">
        <v>297</v>
      </c>
      <c r="H81" s="119" t="s">
        <v>296</v>
      </c>
    </row>
    <row r="82" spans="1:8" x14ac:dyDescent="0.2">
      <c r="A82" s="25"/>
      <c r="B82" s="1225" t="s">
        <v>13593</v>
      </c>
      <c r="C82" s="24"/>
      <c r="D82" s="83"/>
      <c r="E82" s="83"/>
      <c r="F82" s="82"/>
      <c r="G82" s="82"/>
      <c r="H82" s="82"/>
    </row>
    <row r="83" spans="1:8" x14ac:dyDescent="0.2">
      <c r="A83" s="81"/>
      <c r="B83" s="81" t="s">
        <v>295</v>
      </c>
      <c r="C83" s="51">
        <f>SUM(C82:C82)</f>
        <v>0</v>
      </c>
      <c r="D83" s="51">
        <f>SUM(D82:D82)</f>
        <v>0</v>
      </c>
      <c r="E83" s="51">
        <f>SUM(E82:E82)</f>
        <v>0</v>
      </c>
      <c r="F83" s="51"/>
      <c r="G83" s="51"/>
      <c r="H83" s="51"/>
    </row>
  </sheetData>
  <dataValidations count="8">
    <dataValidation allowBlank="1" showInputMessage="1" showErrorMessage="1" prompt="Corresponde al número de la cuenta de acuerdo al Plan de Cuentas emitido por el CONAC (DOF 23/12/2015)." sqref="A7 A16 A48 A55 A62 A81"/>
    <dataValidation allowBlank="1" showInputMessage="1" showErrorMessage="1" prompt="Saldo al 31 de diciembre del año anterior del ejercio que se presenta." sqref="C7 C16 C48 C55 C62 C81"/>
    <dataValidation allowBlank="1" showInputMessage="1" showErrorMessage="1" prompt="Importe final del periodo que corresponde la información financiera trimestral que se presenta." sqref="D7 D16 D48 D55 D62 D81"/>
    <dataValidation allowBlank="1" showInputMessage="1" showErrorMessage="1" prompt="Indicar la tasa de aplicación." sqref="H48 H55 H62 H81"/>
    <dataValidation allowBlank="1" showInputMessage="1" showErrorMessage="1" prompt="Indicar el método de depreciación." sqref="G48 G55 G62 G81"/>
    <dataValidation allowBlank="1" showInputMessage="1" showErrorMessage="1" prompt="Corresponde al nombre o descripción de la cuenta de acuerdo al Plan de Cuentas emitido por el CONAC." sqref="B7 B16 B48 B55 B62 B81"/>
    <dataValidation allowBlank="1" showInputMessage="1" showErrorMessage="1" prompt="Diferencia entre el saldo final y el inicial presentados." sqref="E7 E16 E48 E55 E62 E81"/>
    <dataValidation allowBlank="1" showInputMessage="1" showErrorMessage="1" prompt="Criterio para la aplicación de depreciación: anual, mensual, trimestral, etc." sqref="F7 F16 F81 F55 F62 F48"/>
  </dataValidations>
  <pageMargins left="0.7" right="0.7" top="0.75" bottom="0.75" header="0.3" footer="0.3"/>
  <pageSetup scale="54" orientation="portrait" r:id="rId1"/>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2">
    <pageSetUpPr fitToPage="1"/>
  </sheetPr>
  <dimension ref="A1:F33"/>
  <sheetViews>
    <sheetView topLeftCell="A11" zoomScaleNormal="100" zoomScaleSheetLayoutView="100" workbookViewId="0">
      <selection activeCell="B31" sqref="B31"/>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220" t="s">
        <v>396</v>
      </c>
    </row>
    <row r="6" spans="1:6" s="376"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t="s">
        <v>11770</v>
      </c>
      <c r="B8" s="56" t="s">
        <v>1816</v>
      </c>
      <c r="C8" s="24"/>
      <c r="D8" s="136"/>
      <c r="E8" s="136"/>
      <c r="F8" s="135"/>
    </row>
    <row r="9" spans="1:6" ht="20.399999999999999" x14ac:dyDescent="0.2">
      <c r="A9" s="56" t="s">
        <v>399</v>
      </c>
      <c r="B9" s="56" t="s">
        <v>1816</v>
      </c>
      <c r="C9" s="24">
        <v>25580</v>
      </c>
      <c r="D9" s="136">
        <v>25580</v>
      </c>
      <c r="E9" s="136">
        <v>0</v>
      </c>
      <c r="F9" s="82" t="s">
        <v>11771</v>
      </c>
    </row>
    <row r="10" spans="1:6" x14ac:dyDescent="0.2">
      <c r="A10" s="56"/>
      <c r="B10" s="56" t="s">
        <v>11772</v>
      </c>
      <c r="C10" s="24">
        <f>SUM(C9)</f>
        <v>25580</v>
      </c>
      <c r="D10" s="24">
        <f t="shared" ref="D10:E10" si="0">SUM(D9)</f>
        <v>25580</v>
      </c>
      <c r="E10" s="24">
        <f t="shared" si="0"/>
        <v>0</v>
      </c>
      <c r="F10" s="82"/>
    </row>
    <row r="11" spans="1:6" x14ac:dyDescent="0.2">
      <c r="A11" s="56" t="s">
        <v>11773</v>
      </c>
      <c r="B11" s="56" t="s">
        <v>11774</v>
      </c>
      <c r="C11" s="24"/>
      <c r="D11" s="24"/>
      <c r="E11" s="24"/>
      <c r="F11" s="82"/>
    </row>
    <row r="12" spans="1:6" ht="20.399999999999999" x14ac:dyDescent="0.2">
      <c r="A12" s="56" t="s">
        <v>11775</v>
      </c>
      <c r="B12" s="56" t="s">
        <v>11776</v>
      </c>
      <c r="C12" s="24">
        <v>0</v>
      </c>
      <c r="D12" s="24">
        <v>2457.79</v>
      </c>
      <c r="E12" s="24">
        <f>+D12-C12</f>
        <v>2457.79</v>
      </c>
      <c r="F12" s="82"/>
    </row>
    <row r="13" spans="1:6" x14ac:dyDescent="0.2">
      <c r="A13" s="56"/>
      <c r="B13" s="56" t="s">
        <v>11777</v>
      </c>
      <c r="C13" s="24">
        <f>SUM(C12)</f>
        <v>0</v>
      </c>
      <c r="D13" s="24">
        <f>SUM(D12)</f>
        <v>2457.79</v>
      </c>
      <c r="E13" s="24">
        <f>SUM(E12)</f>
        <v>2457.79</v>
      </c>
      <c r="F13" s="82"/>
    </row>
    <row r="14" spans="1:6" x14ac:dyDescent="0.2">
      <c r="A14" s="56" t="s">
        <v>11778</v>
      </c>
      <c r="B14" s="56" t="s">
        <v>11779</v>
      </c>
      <c r="C14" s="24"/>
      <c r="D14" s="136"/>
      <c r="E14" s="136"/>
      <c r="F14" s="82"/>
    </row>
    <row r="15" spans="1:6" ht="20.399999999999999" x14ac:dyDescent="0.2">
      <c r="A15" s="56" t="s">
        <v>11780</v>
      </c>
      <c r="B15" s="56" t="s">
        <v>3721</v>
      </c>
      <c r="C15" s="24">
        <v>31100.18</v>
      </c>
      <c r="D15" s="136">
        <v>31100.18</v>
      </c>
      <c r="E15" s="136">
        <v>0</v>
      </c>
      <c r="F15" s="82" t="s">
        <v>11771</v>
      </c>
    </row>
    <row r="16" spans="1:6" x14ac:dyDescent="0.2">
      <c r="A16" s="56"/>
      <c r="B16" s="56" t="s">
        <v>11781</v>
      </c>
      <c r="C16" s="24">
        <f>SUM(C15)</f>
        <v>31100.18</v>
      </c>
      <c r="D16" s="24">
        <f t="shared" ref="D16:E16" si="1">SUM(D15)</f>
        <v>31100.18</v>
      </c>
      <c r="E16" s="24">
        <f t="shared" si="1"/>
        <v>0</v>
      </c>
      <c r="F16" s="82"/>
    </row>
    <row r="17" spans="1:6" x14ac:dyDescent="0.2">
      <c r="A17" s="81"/>
      <c r="B17" s="81" t="s">
        <v>398</v>
      </c>
      <c r="C17" s="51">
        <f>+C10+C16+C13</f>
        <v>56680.18</v>
      </c>
      <c r="D17" s="51">
        <f>+D10+D16+D13</f>
        <v>59137.97</v>
      </c>
      <c r="E17" s="51">
        <f>+E10+E16+E13</f>
        <v>2457.79</v>
      </c>
      <c r="F17" s="81"/>
    </row>
    <row r="18" spans="1:6" x14ac:dyDescent="0.2">
      <c r="A18" s="37"/>
      <c r="B18" s="37"/>
      <c r="C18" s="36"/>
      <c r="D18" s="36"/>
      <c r="E18" s="36"/>
      <c r="F18" s="156"/>
    </row>
    <row r="19" spans="1:6" x14ac:dyDescent="0.2">
      <c r="A19" s="37"/>
      <c r="B19" s="37"/>
      <c r="C19" s="36"/>
      <c r="D19" s="36"/>
      <c r="E19" s="36"/>
      <c r="F19" s="156"/>
    </row>
    <row r="20" spans="1:6" ht="11.25" customHeight="1" x14ac:dyDescent="0.2">
      <c r="A20" s="142" t="s">
        <v>397</v>
      </c>
      <c r="B20" s="141"/>
      <c r="C20" s="140"/>
      <c r="D20" s="140"/>
      <c r="E20" s="140"/>
      <c r="F20" s="220" t="s">
        <v>396</v>
      </c>
    </row>
    <row r="21" spans="1:6" x14ac:dyDescent="0.2">
      <c r="A21" s="359"/>
      <c r="B21" s="359"/>
      <c r="C21" s="115"/>
      <c r="D21" s="115"/>
      <c r="E21" s="115"/>
      <c r="F21" s="156"/>
    </row>
    <row r="22" spans="1:6" ht="15" customHeight="1" x14ac:dyDescent="0.2">
      <c r="A22" s="30" t="s">
        <v>102</v>
      </c>
      <c r="B22" s="29" t="s">
        <v>101</v>
      </c>
      <c r="C22" s="120" t="s">
        <v>301</v>
      </c>
      <c r="D22" s="120" t="s">
        <v>300</v>
      </c>
      <c r="E22" s="120" t="s">
        <v>299</v>
      </c>
      <c r="F22" s="119" t="s">
        <v>298</v>
      </c>
    </row>
    <row r="23" spans="1:6" ht="24.75" customHeight="1" x14ac:dyDescent="0.2">
      <c r="A23" s="25" t="s">
        <v>9486</v>
      </c>
      <c r="B23" s="56" t="s">
        <v>11782</v>
      </c>
      <c r="C23" s="24">
        <v>0</v>
      </c>
      <c r="D23" s="24">
        <v>106.58</v>
      </c>
      <c r="E23" s="24">
        <v>106.58</v>
      </c>
      <c r="F23" s="1132" t="s">
        <v>11771</v>
      </c>
    </row>
    <row r="24" spans="1:6" ht="30.75" customHeight="1" x14ac:dyDescent="0.2">
      <c r="A24" s="25" t="s">
        <v>11783</v>
      </c>
      <c r="B24" s="56" t="s">
        <v>11784</v>
      </c>
      <c r="C24" s="24">
        <v>0</v>
      </c>
      <c r="D24" s="24">
        <v>129.58000000000001</v>
      </c>
      <c r="E24" s="24">
        <v>129.58000000000001</v>
      </c>
      <c r="F24" s="82" t="s">
        <v>11771</v>
      </c>
    </row>
    <row r="25" spans="1:6" x14ac:dyDescent="0.2">
      <c r="A25" s="81"/>
      <c r="B25" s="81" t="s">
        <v>391</v>
      </c>
      <c r="C25" s="51">
        <f>SUM(C23:C24)</f>
        <v>0</v>
      </c>
      <c r="D25" s="51">
        <f>SUM(D23:D24)</f>
        <v>236.16000000000003</v>
      </c>
      <c r="E25" s="51">
        <f>SUM(E23:E24)</f>
        <v>236.16000000000003</v>
      </c>
      <c r="F25" s="81"/>
    </row>
    <row r="26" spans="1:6" x14ac:dyDescent="0.2">
      <c r="A26" s="37"/>
      <c r="B26" s="37"/>
      <c r="C26" s="36"/>
      <c r="D26" s="36"/>
      <c r="E26" s="36"/>
      <c r="F26" s="37"/>
    </row>
    <row r="27" spans="1:6" x14ac:dyDescent="0.2">
      <c r="A27" s="37"/>
      <c r="B27" s="37"/>
      <c r="C27" s="36"/>
      <c r="D27" s="36"/>
      <c r="E27" s="36"/>
      <c r="F27" s="1131"/>
    </row>
    <row r="28" spans="1:6" ht="11.25" customHeight="1" x14ac:dyDescent="0.2">
      <c r="A28" s="141" t="s">
        <v>390</v>
      </c>
      <c r="B28" s="37"/>
      <c r="C28" s="137"/>
      <c r="D28" s="137"/>
      <c r="E28" s="121"/>
      <c r="F28" s="89" t="s">
        <v>389</v>
      </c>
    </row>
    <row r="29" spans="1:6" x14ac:dyDescent="0.2">
      <c r="A29" s="108"/>
      <c r="B29" s="108"/>
      <c r="C29" s="33"/>
    </row>
    <row r="30" spans="1:6" ht="15" customHeight="1" x14ac:dyDescent="0.2">
      <c r="A30" s="30" t="s">
        <v>102</v>
      </c>
      <c r="B30" s="29" t="s">
        <v>101</v>
      </c>
      <c r="C30" s="120" t="s">
        <v>301</v>
      </c>
      <c r="D30" s="120" t="s">
        <v>300</v>
      </c>
      <c r="E30" s="120" t="s">
        <v>299</v>
      </c>
      <c r="F30" s="119" t="s">
        <v>298</v>
      </c>
    </row>
    <row r="31" spans="1:6" x14ac:dyDescent="0.2">
      <c r="A31" s="56"/>
      <c r="B31" s="1225" t="s">
        <v>13593</v>
      </c>
      <c r="C31" s="24"/>
      <c r="D31" s="136"/>
      <c r="E31" s="136"/>
      <c r="F31" s="135"/>
    </row>
    <row r="32" spans="1:6" x14ac:dyDescent="0.2">
      <c r="A32" s="134"/>
      <c r="B32" s="134" t="s">
        <v>388</v>
      </c>
      <c r="C32" s="133">
        <f>SUM(C31:C31)</f>
        <v>0</v>
      </c>
      <c r="D32" s="133">
        <f>SUM(D31:D31)</f>
        <v>0</v>
      </c>
      <c r="E32" s="133">
        <f>SUM(E31:E31)</f>
        <v>0</v>
      </c>
      <c r="F32" s="133"/>
    </row>
    <row r="33" spans="1:6" x14ac:dyDescent="0.2">
      <c r="A33" s="132"/>
      <c r="B33" s="130"/>
      <c r="C33" s="131"/>
      <c r="D33" s="131"/>
      <c r="E33" s="131"/>
      <c r="F33" s="130"/>
    </row>
  </sheetData>
  <dataValidations count="6">
    <dataValidation allowBlank="1" showInputMessage="1" showErrorMessage="1" prompt="Corresponde al número de la cuenta de acuerdo al Plan de Cuentas emitido por el CONAC (DOF 23/12/2015)." sqref="A7 A22 A30"/>
    <dataValidation allowBlank="1" showInputMessage="1" showErrorMessage="1" prompt="Saldo al 31 de diciembre del año anterior del ejercio que se presenta." sqref="C7 C22 C30"/>
    <dataValidation allowBlank="1" showInputMessage="1" showErrorMessage="1" prompt="Importe final del periodo que corresponde la información financiera trimestral que se presenta." sqref="D7 D22 D30"/>
    <dataValidation allowBlank="1" showInputMessage="1" showErrorMessage="1" prompt="Indicar el medio como se está amortizando el intangible, por tiempo, por uso." sqref="F7 F30 F22"/>
    <dataValidation allowBlank="1" showInputMessage="1" showErrorMessage="1" prompt="Diferencia entre el saldo final y el inicial presentados." sqref="E7 E30 E22"/>
    <dataValidation allowBlank="1" showInputMessage="1" showErrorMessage="1" prompt="Corresponde al nombre o descripción de la cuenta de acuerdo al Plan de Cuentas emitido por el CONAC." sqref="B7 B30 B22"/>
  </dataValidations>
  <pageMargins left="0.70866141732283472" right="0.70866141732283472" top="0.74803149606299213" bottom="0.74803149606299213" header="0.31496062992125984" footer="0.31496062992125984"/>
  <pageSetup scale="65" orientation="portrait" r:id="rId1"/>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3"/>
  <dimension ref="A1:Q8"/>
  <sheetViews>
    <sheetView topLeftCell="A4"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131" t="s">
        <v>275</v>
      </c>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4">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1131"/>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1" spans="1:4" x14ac:dyDescent="0.2">
      <c r="D11" s="1131"/>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aracterísticas cualitativas significativas que les impacten financieramente." sqref="D7 D14"/>
  </dataValidations>
  <pageMargins left="0.70866141732283472" right="0.70866141732283472" top="0.74803149606299213" bottom="0.74803149606299213" header="0.31496062992125984" footer="0.31496062992125984"/>
  <pageSetup scale="73" orientation="portrait" r:id="rId1"/>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5"/>
  <dimension ref="A1:H49"/>
  <sheetViews>
    <sheetView topLeftCell="A20" zoomScaleNormal="100" zoomScaleSheetLayoutView="100" workbookViewId="0">
      <selection activeCell="B36" sqref="B36"/>
    </sheetView>
  </sheetViews>
  <sheetFormatPr baseColWidth="10" defaultColWidth="13.6640625" defaultRowHeight="10.199999999999999" x14ac:dyDescent="0.2"/>
  <cols>
    <col min="1" max="1" width="20.6640625" style="375" customWidth="1"/>
    <col min="2" max="2" width="50.6640625" style="375" customWidth="1"/>
    <col min="3" max="7" width="17.6640625" style="31" customWidth="1"/>
    <col min="8" max="8" width="17.6640625" style="375"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27" t="s">
        <v>100</v>
      </c>
      <c r="D7" s="86" t="s">
        <v>231</v>
      </c>
      <c r="E7" s="86" t="s">
        <v>230</v>
      </c>
      <c r="F7" s="86" t="s">
        <v>229</v>
      </c>
      <c r="G7" s="85" t="s">
        <v>228</v>
      </c>
      <c r="H7" s="29" t="s">
        <v>227</v>
      </c>
    </row>
    <row r="8" spans="1:8" ht="20.399999999999999" x14ac:dyDescent="0.2">
      <c r="A8" s="25" t="s">
        <v>11785</v>
      </c>
      <c r="B8" s="25" t="s">
        <v>1009</v>
      </c>
      <c r="C8" s="24">
        <v>1032422.69</v>
      </c>
      <c r="D8" s="24"/>
      <c r="E8" s="24"/>
      <c r="F8" s="24"/>
      <c r="G8" s="24"/>
      <c r="H8" s="159" t="s">
        <v>11786</v>
      </c>
    </row>
    <row r="9" spans="1:8" ht="20.399999999999999" x14ac:dyDescent="0.2">
      <c r="A9" s="25" t="s">
        <v>11787</v>
      </c>
      <c r="B9" s="25" t="s">
        <v>11788</v>
      </c>
      <c r="C9" s="24">
        <v>3160</v>
      </c>
      <c r="D9" s="24"/>
      <c r="E9" s="24"/>
      <c r="F9" s="24"/>
      <c r="G9" s="24"/>
      <c r="H9" s="159" t="s">
        <v>11786</v>
      </c>
    </row>
    <row r="10" spans="1:8" ht="20.399999999999999" x14ac:dyDescent="0.2">
      <c r="A10" s="25" t="s">
        <v>11789</v>
      </c>
      <c r="B10" s="25" t="s">
        <v>3752</v>
      </c>
      <c r="C10" s="24">
        <v>42262.080000000002</v>
      </c>
      <c r="D10" s="24"/>
      <c r="E10" s="24"/>
      <c r="F10" s="24"/>
      <c r="G10" s="24"/>
      <c r="H10" s="159" t="s">
        <v>11786</v>
      </c>
    </row>
    <row r="11" spans="1:8" ht="20.399999999999999" x14ac:dyDescent="0.2">
      <c r="A11" s="25" t="s">
        <v>11790</v>
      </c>
      <c r="B11" s="25" t="s">
        <v>11791</v>
      </c>
      <c r="C11" s="24">
        <v>66547.5</v>
      </c>
      <c r="D11" s="24"/>
      <c r="E11" s="24"/>
      <c r="F11" s="24"/>
      <c r="G11" s="24"/>
      <c r="H11" s="159" t="s">
        <v>11786</v>
      </c>
    </row>
    <row r="12" spans="1:8" ht="20.399999999999999" x14ac:dyDescent="0.2">
      <c r="A12" s="25" t="s">
        <v>11792</v>
      </c>
      <c r="B12" s="25" t="s">
        <v>11793</v>
      </c>
      <c r="C12" s="24">
        <v>14420.38</v>
      </c>
      <c r="D12" s="24"/>
      <c r="E12" s="24"/>
      <c r="F12" s="24"/>
      <c r="G12" s="24"/>
      <c r="H12" s="159" t="s">
        <v>11786</v>
      </c>
    </row>
    <row r="13" spans="1:8" ht="20.399999999999999" x14ac:dyDescent="0.2">
      <c r="A13" s="25" t="s">
        <v>11794</v>
      </c>
      <c r="B13" s="25" t="s">
        <v>11795</v>
      </c>
      <c r="C13" s="24">
        <v>2664.7</v>
      </c>
      <c r="D13" s="24"/>
      <c r="E13" s="24"/>
      <c r="F13" s="24"/>
      <c r="G13" s="24"/>
      <c r="H13" s="159" t="s">
        <v>11786</v>
      </c>
    </row>
    <row r="14" spans="1:8" ht="20.399999999999999" x14ac:dyDescent="0.2">
      <c r="A14" s="25" t="s">
        <v>11796</v>
      </c>
      <c r="B14" s="25" t="s">
        <v>11797</v>
      </c>
      <c r="C14" s="24">
        <v>108.02</v>
      </c>
      <c r="D14" s="24"/>
      <c r="E14" s="24"/>
      <c r="F14" s="24"/>
      <c r="G14" s="24"/>
      <c r="H14" s="159" t="s">
        <v>11786</v>
      </c>
    </row>
    <row r="15" spans="1:8" ht="20.399999999999999" x14ac:dyDescent="0.2">
      <c r="A15" s="25" t="s">
        <v>11798</v>
      </c>
      <c r="B15" s="25" t="s">
        <v>11799</v>
      </c>
      <c r="C15" s="24">
        <v>248.74</v>
      </c>
      <c r="D15" s="24"/>
      <c r="E15" s="24"/>
      <c r="F15" s="24"/>
      <c r="G15" s="24"/>
      <c r="H15" s="159" t="s">
        <v>11786</v>
      </c>
    </row>
    <row r="16" spans="1:8" ht="20.399999999999999" x14ac:dyDescent="0.2">
      <c r="A16" s="25" t="s">
        <v>11800</v>
      </c>
      <c r="B16" s="25" t="s">
        <v>2152</v>
      </c>
      <c r="C16" s="24">
        <v>1214460.8</v>
      </c>
      <c r="D16" s="24"/>
      <c r="E16" s="24"/>
      <c r="F16" s="24"/>
      <c r="G16" s="24"/>
      <c r="H16" s="159" t="s">
        <v>11786</v>
      </c>
    </row>
    <row r="17" spans="1:8" ht="20.399999999999999" x14ac:dyDescent="0.2">
      <c r="A17" s="25" t="s">
        <v>11801</v>
      </c>
      <c r="B17" s="25" t="s">
        <v>11802</v>
      </c>
      <c r="C17" s="24">
        <v>156948.15</v>
      </c>
      <c r="D17" s="24"/>
      <c r="E17" s="24"/>
      <c r="F17" s="24"/>
      <c r="G17" s="24"/>
      <c r="H17" s="159" t="s">
        <v>11786</v>
      </c>
    </row>
    <row r="18" spans="1:8" ht="20.399999999999999" x14ac:dyDescent="0.2">
      <c r="A18" s="25" t="s">
        <v>11803</v>
      </c>
      <c r="B18" s="25" t="s">
        <v>11804</v>
      </c>
      <c r="C18" s="24">
        <v>283.02</v>
      </c>
      <c r="D18" s="24"/>
      <c r="E18" s="24"/>
      <c r="F18" s="24"/>
      <c r="G18" s="24"/>
      <c r="H18" s="159" t="s">
        <v>11786</v>
      </c>
    </row>
    <row r="19" spans="1:8" ht="20.399999999999999" x14ac:dyDescent="0.2">
      <c r="A19" s="25" t="s">
        <v>11805</v>
      </c>
      <c r="B19" s="25" t="s">
        <v>8940</v>
      </c>
      <c r="C19" s="24">
        <v>116598.08</v>
      </c>
      <c r="D19" s="24"/>
      <c r="E19" s="24"/>
      <c r="F19" s="24"/>
      <c r="G19" s="24"/>
      <c r="H19" s="159" t="s">
        <v>11786</v>
      </c>
    </row>
    <row r="20" spans="1:8" ht="20.399999999999999" x14ac:dyDescent="0.2">
      <c r="A20" s="25" t="s">
        <v>11806</v>
      </c>
      <c r="B20" s="25" t="s">
        <v>11807</v>
      </c>
      <c r="C20" s="24">
        <v>522014.41</v>
      </c>
      <c r="D20" s="24"/>
      <c r="E20" s="24"/>
      <c r="F20" s="24"/>
      <c r="G20" s="24"/>
      <c r="H20" s="159" t="s">
        <v>11786</v>
      </c>
    </row>
    <row r="21" spans="1:8" ht="20.399999999999999" x14ac:dyDescent="0.2">
      <c r="A21" s="25" t="s">
        <v>11808</v>
      </c>
      <c r="B21" s="25" t="s">
        <v>7572</v>
      </c>
      <c r="C21" s="24">
        <v>79845.84</v>
      </c>
      <c r="D21" s="24"/>
      <c r="E21" s="24"/>
      <c r="F21" s="24"/>
      <c r="G21" s="24"/>
      <c r="H21" s="159" t="s">
        <v>11786</v>
      </c>
    </row>
    <row r="22" spans="1:8" x14ac:dyDescent="0.2">
      <c r="A22" s="172"/>
      <c r="B22" s="172" t="s">
        <v>413</v>
      </c>
      <c r="C22" s="1133">
        <f>SUM(C8:C21)</f>
        <v>3251984.41</v>
      </c>
      <c r="D22" s="157">
        <f>SUM(D8:D21)</f>
        <v>0</v>
      </c>
      <c r="E22" s="157">
        <f>SUM(E8:E21)</f>
        <v>0</v>
      </c>
      <c r="F22" s="157">
        <f>SUM(F8:F21)</f>
        <v>0</v>
      </c>
      <c r="G22" s="157">
        <f>SUM(G8:G21)</f>
        <v>0</v>
      </c>
      <c r="H22" s="157"/>
    </row>
    <row r="25" spans="1:8" x14ac:dyDescent="0.2">
      <c r="A25" s="35" t="s">
        <v>412</v>
      </c>
      <c r="B25" s="220"/>
      <c r="C25" s="161"/>
      <c r="D25" s="161"/>
      <c r="E25" s="161"/>
      <c r="F25" s="161"/>
      <c r="G25" s="161"/>
      <c r="H25" s="160" t="s">
        <v>411</v>
      </c>
    </row>
    <row r="26" spans="1:8" x14ac:dyDescent="0.2">
      <c r="A26" s="359"/>
    </row>
    <row r="27" spans="1:8" ht="15" customHeight="1" x14ac:dyDescent="0.2">
      <c r="A27" s="30" t="s">
        <v>102</v>
      </c>
      <c r="B27" s="29" t="s">
        <v>101</v>
      </c>
      <c r="C27" s="27" t="s">
        <v>100</v>
      </c>
      <c r="D27" s="86" t="s">
        <v>231</v>
      </c>
      <c r="E27" s="86" t="s">
        <v>230</v>
      </c>
      <c r="F27" s="86" t="s">
        <v>229</v>
      </c>
      <c r="G27" s="85" t="s">
        <v>228</v>
      </c>
      <c r="H27" s="29" t="s">
        <v>227</v>
      </c>
    </row>
    <row r="28" spans="1:8" ht="21.75" customHeight="1" x14ac:dyDescent="0.2">
      <c r="A28" s="25" t="s">
        <v>11809</v>
      </c>
      <c r="B28" s="25" t="s">
        <v>11810</v>
      </c>
      <c r="C28" s="24">
        <v>6386.08</v>
      </c>
      <c r="D28" s="1134"/>
      <c r="E28" s="1134"/>
      <c r="F28" s="1134"/>
      <c r="G28" s="1135"/>
      <c r="H28" s="159" t="s">
        <v>11786</v>
      </c>
    </row>
    <row r="29" spans="1:8" ht="21.75" customHeight="1" x14ac:dyDescent="0.2">
      <c r="A29" s="25" t="s">
        <v>11811</v>
      </c>
      <c r="B29" s="25" t="s">
        <v>11812</v>
      </c>
      <c r="C29" s="24">
        <v>352.4</v>
      </c>
      <c r="D29" s="1134"/>
      <c r="E29" s="1134"/>
      <c r="F29" s="1134"/>
      <c r="G29" s="1135"/>
      <c r="H29" s="159" t="s">
        <v>11786</v>
      </c>
    </row>
    <row r="30" spans="1:8" ht="21.75" customHeight="1" x14ac:dyDescent="0.2">
      <c r="A30" s="25" t="s">
        <v>11813</v>
      </c>
      <c r="B30" s="25" t="s">
        <v>11814</v>
      </c>
      <c r="C30" s="24">
        <v>71836</v>
      </c>
      <c r="D30" s="1134"/>
      <c r="E30" s="1134"/>
      <c r="F30" s="1134"/>
      <c r="G30" s="1135"/>
      <c r="H30" s="159" t="s">
        <v>11786</v>
      </c>
    </row>
    <row r="31" spans="1:8" ht="21.75" customHeight="1" x14ac:dyDescent="0.2">
      <c r="A31" s="25" t="s">
        <v>11815</v>
      </c>
      <c r="B31" s="25" t="s">
        <v>11816</v>
      </c>
      <c r="C31" s="24">
        <v>289.45999999999998</v>
      </c>
      <c r="D31" s="1134"/>
      <c r="E31" s="1134"/>
      <c r="F31" s="1134"/>
      <c r="G31" s="1135"/>
      <c r="H31" s="159" t="s">
        <v>11786</v>
      </c>
    </row>
    <row r="32" spans="1:8" ht="21.75" customHeight="1" x14ac:dyDescent="0.2">
      <c r="A32" s="25" t="s">
        <v>11817</v>
      </c>
      <c r="B32" s="25" t="s">
        <v>11818</v>
      </c>
      <c r="C32" s="24">
        <v>111.73</v>
      </c>
      <c r="D32" s="1134"/>
      <c r="E32" s="1134"/>
      <c r="F32" s="1134"/>
      <c r="G32" s="1135"/>
      <c r="H32" s="159" t="s">
        <v>11786</v>
      </c>
    </row>
    <row r="33" spans="1:8" ht="21.75" customHeight="1" x14ac:dyDescent="0.2">
      <c r="A33" s="25" t="s">
        <v>11819</v>
      </c>
      <c r="B33" s="25" t="s">
        <v>11820</v>
      </c>
      <c r="C33" s="24">
        <v>5204.22</v>
      </c>
      <c r="D33" s="1134"/>
      <c r="E33" s="1134"/>
      <c r="F33" s="1134"/>
      <c r="G33" s="1135"/>
      <c r="H33" s="159" t="s">
        <v>11786</v>
      </c>
    </row>
    <row r="34" spans="1:8" ht="21.75" customHeight="1" x14ac:dyDescent="0.2">
      <c r="A34" s="25" t="s">
        <v>11821</v>
      </c>
      <c r="B34" s="25" t="s">
        <v>11822</v>
      </c>
      <c r="C34" s="24">
        <v>49.56</v>
      </c>
      <c r="D34" s="1134"/>
      <c r="E34" s="1134"/>
      <c r="F34" s="1134"/>
      <c r="G34" s="1135"/>
      <c r="H34" s="159" t="s">
        <v>11786</v>
      </c>
    </row>
    <row r="35" spans="1:8" ht="21.75" customHeight="1" x14ac:dyDescent="0.2">
      <c r="A35" s="25" t="s">
        <v>11823</v>
      </c>
      <c r="B35" s="25" t="s">
        <v>11824</v>
      </c>
      <c r="C35" s="24">
        <v>399.99</v>
      </c>
      <c r="D35" s="1134"/>
      <c r="E35" s="1134"/>
      <c r="F35" s="1134"/>
      <c r="G35" s="1135"/>
      <c r="H35" s="159" t="s">
        <v>11786</v>
      </c>
    </row>
    <row r="36" spans="1:8" x14ac:dyDescent="0.2">
      <c r="A36" s="158"/>
      <c r="B36" s="158" t="s">
        <v>410</v>
      </c>
      <c r="C36" s="157">
        <f>SUM(C28:C35)</f>
        <v>84629.440000000002</v>
      </c>
      <c r="D36" s="157">
        <f t="shared" ref="D36:G36" si="0">SUM(D28:D35)</f>
        <v>0</v>
      </c>
      <c r="E36" s="157">
        <f t="shared" si="0"/>
        <v>0</v>
      </c>
      <c r="F36" s="157">
        <f t="shared" si="0"/>
        <v>0</v>
      </c>
      <c r="G36" s="157">
        <f t="shared" si="0"/>
        <v>0</v>
      </c>
      <c r="H36" s="157"/>
    </row>
    <row r="40" spans="1:8" x14ac:dyDescent="0.2">
      <c r="C40" s="375"/>
      <c r="D40" s="375"/>
      <c r="E40" s="375"/>
      <c r="F40" s="375"/>
      <c r="G40" s="375"/>
    </row>
    <row r="41" spans="1:8" x14ac:dyDescent="0.2">
      <c r="C41" s="375"/>
      <c r="D41" s="375"/>
      <c r="E41" s="375"/>
      <c r="F41" s="375"/>
      <c r="G41" s="375"/>
    </row>
    <row r="42" spans="1:8" x14ac:dyDescent="0.2">
      <c r="C42" s="375"/>
      <c r="D42" s="375"/>
      <c r="E42" s="375"/>
      <c r="F42" s="375"/>
      <c r="G42" s="375"/>
    </row>
    <row r="43" spans="1:8" x14ac:dyDescent="0.2">
      <c r="C43" s="375"/>
      <c r="D43" s="375"/>
      <c r="E43" s="375"/>
      <c r="F43" s="375"/>
      <c r="G43" s="375"/>
    </row>
    <row r="44" spans="1:8" x14ac:dyDescent="0.2">
      <c r="C44" s="375"/>
      <c r="D44" s="375"/>
      <c r="E44" s="375"/>
      <c r="F44" s="375"/>
      <c r="G44" s="375"/>
    </row>
    <row r="45" spans="1:8" x14ac:dyDescent="0.2">
      <c r="C45" s="375"/>
      <c r="D45" s="375"/>
      <c r="E45" s="375"/>
      <c r="F45" s="375"/>
      <c r="G45" s="375"/>
    </row>
    <row r="46" spans="1:8" x14ac:dyDescent="0.2">
      <c r="C46" s="375"/>
      <c r="D46" s="375"/>
      <c r="E46" s="375"/>
      <c r="F46" s="375"/>
      <c r="G46" s="375"/>
    </row>
    <row r="47" spans="1:8" x14ac:dyDescent="0.2">
      <c r="C47" s="375"/>
      <c r="D47" s="375"/>
      <c r="E47" s="375"/>
      <c r="F47" s="375"/>
      <c r="G47" s="375"/>
    </row>
    <row r="48" spans="1:8" x14ac:dyDescent="0.2">
      <c r="C48" s="375"/>
      <c r="D48" s="375"/>
      <c r="E48" s="375"/>
      <c r="F48" s="375"/>
      <c r="G48" s="375"/>
    </row>
    <row r="49" spans="3:7" x14ac:dyDescent="0.2">
      <c r="C49" s="375"/>
      <c r="D49" s="375"/>
      <c r="E49" s="375"/>
      <c r="F49" s="375"/>
      <c r="G49" s="375"/>
    </row>
  </sheetData>
  <dataValidations count="8">
    <dataValidation allowBlank="1" showInputMessage="1" showErrorMessage="1" prompt="Corresponde al número de la cuenta de acuerdo al Plan de Cuentas emitido por el CONAC (DOF 23/12/2015)." sqref="A7 A27"/>
    <dataValidation allowBlank="1" showInputMessage="1" showErrorMessage="1" prompt="Saldo final de la Información Financiera Trimestral que se presenta (trimestral: 1er, 2do, 3ro. o 4to.)." sqref="C7 C27"/>
    <dataValidation allowBlank="1" showInputMessage="1" showErrorMessage="1" prompt="Informar sobre la factibilidad de pago." sqref="H7 H27"/>
    <dataValidation allowBlank="1" showInputMessage="1" showErrorMessage="1" prompt="Importe de la cuentas por cobrar con vencimiento mayor a 365 días." sqref="G7 G27:G35"/>
    <dataValidation allowBlank="1" showInputMessage="1" showErrorMessage="1" prompt="Importe de la cuentas por cobrar con fecha de vencimiento de 181 a 365 días." sqref="F7 F27:F35"/>
    <dataValidation allowBlank="1" showInputMessage="1" showErrorMessage="1" prompt="Importe de la cuentas por cobrar con fecha de vencimiento de 91 a 180 días." sqref="E7 E27:E35"/>
    <dataValidation allowBlank="1" showInputMessage="1" showErrorMessage="1" prompt="Importe de la cuentas por cobrar con fecha de vencimiento de 1 a 90 días." sqref="D7 D27:D35"/>
    <dataValidation allowBlank="1" showInputMessage="1" showErrorMessage="1" prompt="Corresponde al nombre o descripción de la cuenta de acuerdo al Plan de Cuentas emitido por el CONAC." sqref="B7 B27"/>
  </dataValidations>
  <pageMargins left="0.7" right="0.7" top="0.75" bottom="0.75" header="0.3" footer="0.3"/>
  <pageSetup scale="55" orientation="portrait" horizontalDpi="300" verticalDpi="300" r:id="rId1"/>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6"/>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4" spans="1:5" x14ac:dyDescent="0.2">
      <c r="E4" s="1131" t="s">
        <v>275</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1" spans="1:5" x14ac:dyDescent="0.2">
      <c r="E11" s="1131" t="s">
        <v>275</v>
      </c>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Especificar origen de dicho recurso: Federal, Estatal, Municipal, Particulares." sqref="D7 D14"/>
    <dataValidation allowBlank="1" showInputMessage="1" showErrorMessage="1" prompt="Características cualitativas significativas que les impacten financieramente." sqref="E7 E14"/>
  </dataValidations>
  <pageMargins left="0.7" right="0.7" top="0.75" bottom="0.75" header="0.3" footer="0.3"/>
  <pageSetup scale="64" orientation="portrait" horizontalDpi="300" verticalDpi="300" r:id="rId1"/>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7"/>
  <dimension ref="A1:E23"/>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c r="E4" s="1131"/>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c r="E11" s="1131"/>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8" spans="1:5" x14ac:dyDescent="0.2">
      <c r="E18" s="113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úmero de la cuenta de acuerdo al Plan de Cuentas emitido por el CONAC." sqref="A7 A14 A21"/>
    <dataValidation allowBlank="1" showInputMessage="1" showErrorMessage="1" prompt="Saldo final del periodo que corresponde la cuenta pública presentada (trimestral: 1er, 2do, 3ro. o 4to.)." sqref="C14 C7 C21"/>
    <dataValidation allowBlank="1" showInputMessage="1" showErrorMessage="1" prompt="Características cualitativas significativas que les impacten financieramente." sqref="E14 E7 E21"/>
    <dataValidation allowBlank="1" showInputMessage="1" showErrorMessage="1" prompt="Especificar origen de dicho recurso: Federal, Estatal, Municipal, Particulares." sqref="D14 D7 D21"/>
    <dataValidation allowBlank="1" showInputMessage="1" showErrorMessage="1" prompt="Corresponde al nombre o descripción de la cuenta de acuerdo al Plan de Cuentas emitido por el CONAC." sqref="B14 B7 B21"/>
  </dataValidations>
  <pageMargins left="0.7" right="0.7" top="0.75" bottom="0.75" header="0.3" footer="0.3"/>
  <pageSetup scale="77" orientation="portrait" r:id="rId1"/>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8">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61" t="s">
        <v>6890</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136"/>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password="EDBA" sheet="1" objects="1" scenarios="1"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9"/>
  <dimension ref="A1:D106"/>
  <sheetViews>
    <sheetView zoomScaleNormal="100" zoomScaleSheetLayoutView="100" workbookViewId="0">
      <selection activeCell="B15" sqref="B15"/>
    </sheetView>
  </sheetViews>
  <sheetFormatPr baseColWidth="10" defaultColWidth="12.44140625" defaultRowHeight="10.199999999999999" x14ac:dyDescent="0.2"/>
  <cols>
    <col min="1" max="1" width="19.6640625" style="1" customWidth="1"/>
    <col min="2" max="2" width="50.6640625" style="1" customWidth="1"/>
    <col min="3" max="4" width="17.6640625" style="47" customWidth="1"/>
    <col min="5" max="16384" width="12.44140625" style="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t="s">
        <v>11825</v>
      </c>
      <c r="B8" s="44" t="s">
        <v>11826</v>
      </c>
      <c r="C8" s="42">
        <v>4222864.99</v>
      </c>
      <c r="D8" s="24" t="s">
        <v>11827</v>
      </c>
    </row>
    <row r="9" spans="1:4" x14ac:dyDescent="0.2">
      <c r="A9" s="44" t="s">
        <v>11828</v>
      </c>
      <c r="B9" s="44" t="s">
        <v>11829</v>
      </c>
      <c r="C9" s="42">
        <v>3540328.82</v>
      </c>
      <c r="D9" s="24" t="s">
        <v>11827</v>
      </c>
    </row>
    <row r="10" spans="1:4" x14ac:dyDescent="0.2">
      <c r="A10" s="44" t="s">
        <v>11830</v>
      </c>
      <c r="B10" s="44" t="s">
        <v>11831</v>
      </c>
      <c r="C10" s="42">
        <v>329386.90000000002</v>
      </c>
      <c r="D10" s="24" t="s">
        <v>11827</v>
      </c>
    </row>
    <row r="11" spans="1:4" x14ac:dyDescent="0.2">
      <c r="A11" s="44" t="s">
        <v>11832</v>
      </c>
      <c r="B11" s="44" t="s">
        <v>7771</v>
      </c>
      <c r="C11" s="42">
        <v>100428.26</v>
      </c>
      <c r="D11" s="24" t="s">
        <v>11827</v>
      </c>
    </row>
    <row r="12" spans="1:4" x14ac:dyDescent="0.2">
      <c r="A12" s="44" t="s">
        <v>11833</v>
      </c>
      <c r="B12" s="44" t="s">
        <v>11834</v>
      </c>
      <c r="C12" s="42">
        <v>1057963.81</v>
      </c>
      <c r="D12" s="24" t="s">
        <v>11827</v>
      </c>
    </row>
    <row r="13" spans="1:4" x14ac:dyDescent="0.2">
      <c r="A13" s="44" t="s">
        <v>11835</v>
      </c>
      <c r="B13" s="44" t="s">
        <v>11836</v>
      </c>
      <c r="C13" s="42">
        <v>196741.06</v>
      </c>
      <c r="D13" s="24" t="s">
        <v>11827</v>
      </c>
    </row>
    <row r="14" spans="1:4" s="15" customFormat="1" x14ac:dyDescent="0.2">
      <c r="A14" s="63"/>
      <c r="B14" s="63" t="s">
        <v>598</v>
      </c>
      <c r="C14" s="39">
        <f>SUM(C8:C13)</f>
        <v>9447713.8400000017</v>
      </c>
      <c r="D14" s="51"/>
    </row>
    <row r="15" spans="1:4" s="15" customFormat="1" x14ac:dyDescent="0.2">
      <c r="A15" s="126"/>
      <c r="B15" s="126"/>
      <c r="C15" s="18"/>
      <c r="D15" s="18"/>
    </row>
    <row r="16" spans="1:4" s="15" customFormat="1" x14ac:dyDescent="0.2">
      <c r="A16" s="126"/>
      <c r="B16" s="126"/>
      <c r="C16" s="18"/>
      <c r="D16" s="18"/>
    </row>
    <row r="17" spans="1:4" x14ac:dyDescent="0.2">
      <c r="A17" s="37"/>
      <c r="B17" s="37"/>
      <c r="C17" s="224"/>
      <c r="D17" s="224"/>
    </row>
    <row r="18" spans="1:4" ht="21.75" customHeight="1" x14ac:dyDescent="0.2">
      <c r="A18" s="143" t="s">
        <v>597</v>
      </c>
      <c r="B18" s="143"/>
      <c r="C18" s="228"/>
      <c r="D18" s="32" t="s">
        <v>596</v>
      </c>
    </row>
    <row r="19" spans="1:4" x14ac:dyDescent="0.2">
      <c r="A19" s="149"/>
      <c r="B19" s="149"/>
      <c r="C19" s="150"/>
      <c r="D19" s="227"/>
    </row>
    <row r="20" spans="1:4" ht="15" customHeight="1" x14ac:dyDescent="0.2">
      <c r="A20" s="30" t="s">
        <v>102</v>
      </c>
      <c r="B20" s="29" t="s">
        <v>101</v>
      </c>
      <c r="C20" s="27" t="s">
        <v>100</v>
      </c>
      <c r="D20" s="27" t="s">
        <v>227</v>
      </c>
    </row>
    <row r="21" spans="1:4" ht="20.399999999999999" x14ac:dyDescent="0.2">
      <c r="A21" s="44" t="s">
        <v>574</v>
      </c>
      <c r="B21" s="44" t="s">
        <v>2841</v>
      </c>
      <c r="C21" s="42">
        <v>48223307.960000001</v>
      </c>
      <c r="D21" s="24" t="s">
        <v>11837</v>
      </c>
    </row>
    <row r="22" spans="1:4" x14ac:dyDescent="0.2">
      <c r="A22" s="63"/>
      <c r="B22" s="63" t="s">
        <v>569</v>
      </c>
      <c r="C22" s="39">
        <f>SUM(C21:C21)</f>
        <v>48223307.960000001</v>
      </c>
      <c r="D22" s="51"/>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35" spans="1:4" x14ac:dyDescent="0.2">
      <c r="A35" s="37"/>
      <c r="B35" s="37"/>
      <c r="C35" s="224"/>
      <c r="D35" s="224"/>
    </row>
    <row r="36" spans="1:4" x14ac:dyDescent="0.2">
      <c r="A36" s="37"/>
      <c r="B36" s="37"/>
      <c r="C36" s="224"/>
      <c r="D36" s="224"/>
    </row>
    <row r="37" spans="1:4" x14ac:dyDescent="0.2">
      <c r="A37" s="37"/>
      <c r="B37" s="37"/>
      <c r="C37" s="224"/>
      <c r="D37" s="224"/>
    </row>
    <row r="38" spans="1:4" x14ac:dyDescent="0.2">
      <c r="A38" s="37"/>
      <c r="B38" s="37"/>
      <c r="C38" s="224"/>
      <c r="D38" s="224"/>
    </row>
    <row r="39" spans="1:4" x14ac:dyDescent="0.2">
      <c r="A39" s="37"/>
      <c r="B39" s="37"/>
      <c r="C39" s="224"/>
      <c r="D39" s="224"/>
    </row>
    <row r="49" spans="3:4" x14ac:dyDescent="0.2">
      <c r="C49" s="1"/>
      <c r="D49" s="1"/>
    </row>
    <row r="50" spans="3:4" x14ac:dyDescent="0.2">
      <c r="C50" s="1"/>
      <c r="D50" s="1"/>
    </row>
    <row r="51" spans="3:4" x14ac:dyDescent="0.2">
      <c r="C51" s="1"/>
      <c r="D51" s="1"/>
    </row>
    <row r="52" spans="3:4" x14ac:dyDescent="0.2">
      <c r="C52" s="1"/>
      <c r="D52" s="1"/>
    </row>
    <row r="53" spans="3:4" x14ac:dyDescent="0.2">
      <c r="C53" s="1"/>
      <c r="D53" s="1"/>
    </row>
    <row r="54" spans="3:4" x14ac:dyDescent="0.2">
      <c r="C54" s="1"/>
      <c r="D54" s="1"/>
    </row>
    <row r="55" spans="3:4" x14ac:dyDescent="0.2">
      <c r="C55" s="1"/>
      <c r="D55" s="1"/>
    </row>
    <row r="56" spans="3:4" x14ac:dyDescent="0.2">
      <c r="C56" s="1"/>
      <c r="D56" s="1"/>
    </row>
    <row r="57" spans="3:4" x14ac:dyDescent="0.2">
      <c r="C57" s="1"/>
      <c r="D57" s="1"/>
    </row>
    <row r="58" spans="3:4" x14ac:dyDescent="0.2">
      <c r="C58" s="1"/>
      <c r="D58" s="1"/>
    </row>
    <row r="59" spans="3:4" x14ac:dyDescent="0.2">
      <c r="C59" s="1"/>
      <c r="D59" s="1"/>
    </row>
    <row r="60" spans="3:4" x14ac:dyDescent="0.2">
      <c r="C60" s="1"/>
      <c r="D60" s="1"/>
    </row>
    <row r="61" spans="3:4" x14ac:dyDescent="0.2">
      <c r="C61" s="1"/>
      <c r="D61" s="1"/>
    </row>
    <row r="62" spans="3:4" x14ac:dyDescent="0.2">
      <c r="C62" s="1"/>
      <c r="D62" s="1"/>
    </row>
    <row r="63" spans="3:4" x14ac:dyDescent="0.2">
      <c r="C63" s="1"/>
      <c r="D63" s="1"/>
    </row>
    <row r="64" spans="3:4" x14ac:dyDescent="0.2">
      <c r="C64" s="1"/>
      <c r="D64" s="1"/>
    </row>
    <row r="65" spans="3:4" x14ac:dyDescent="0.2">
      <c r="C65" s="1"/>
      <c r="D65" s="1"/>
    </row>
    <row r="66" spans="3:4" x14ac:dyDescent="0.2">
      <c r="C66" s="1"/>
      <c r="D66" s="1"/>
    </row>
    <row r="67" spans="3:4" x14ac:dyDescent="0.2">
      <c r="C67" s="1"/>
      <c r="D67" s="1"/>
    </row>
    <row r="68" spans="3:4" x14ac:dyDescent="0.2">
      <c r="C68" s="1"/>
      <c r="D68" s="1"/>
    </row>
    <row r="69" spans="3:4" x14ac:dyDescent="0.2">
      <c r="C69" s="1"/>
      <c r="D69" s="1"/>
    </row>
    <row r="70" spans="3:4" x14ac:dyDescent="0.2">
      <c r="C70" s="1"/>
      <c r="D70" s="1"/>
    </row>
    <row r="71" spans="3:4" x14ac:dyDescent="0.2">
      <c r="C71" s="1"/>
      <c r="D71" s="1"/>
    </row>
    <row r="72" spans="3:4" x14ac:dyDescent="0.2">
      <c r="C72" s="1"/>
      <c r="D72" s="1"/>
    </row>
    <row r="73" spans="3:4" x14ac:dyDescent="0.2">
      <c r="C73" s="1"/>
      <c r="D73" s="1"/>
    </row>
    <row r="74" spans="3:4" x14ac:dyDescent="0.2">
      <c r="C74" s="1"/>
      <c r="D74" s="1"/>
    </row>
    <row r="75" spans="3:4" x14ac:dyDescent="0.2">
      <c r="C75" s="1"/>
      <c r="D75" s="1"/>
    </row>
    <row r="76" spans="3:4" x14ac:dyDescent="0.2">
      <c r="C76" s="1"/>
      <c r="D76" s="1"/>
    </row>
    <row r="77" spans="3:4" x14ac:dyDescent="0.2">
      <c r="C77" s="1"/>
      <c r="D77" s="1"/>
    </row>
    <row r="78" spans="3:4" x14ac:dyDescent="0.2">
      <c r="C78" s="1"/>
      <c r="D78" s="1"/>
    </row>
    <row r="79" spans="3:4" x14ac:dyDescent="0.2">
      <c r="C79" s="1"/>
      <c r="D79" s="1"/>
    </row>
    <row r="80" spans="3:4" x14ac:dyDescent="0.2">
      <c r="C80" s="1"/>
      <c r="D80" s="1"/>
    </row>
    <row r="81" spans="3:4" x14ac:dyDescent="0.2">
      <c r="C81" s="1"/>
      <c r="D81" s="1"/>
    </row>
    <row r="82" spans="3:4" x14ac:dyDescent="0.2">
      <c r="C82" s="1"/>
      <c r="D82" s="1"/>
    </row>
    <row r="83" spans="3:4" x14ac:dyDescent="0.2">
      <c r="C83" s="1"/>
      <c r="D83" s="1"/>
    </row>
    <row r="84" spans="3:4" x14ac:dyDescent="0.2">
      <c r="C84" s="1"/>
      <c r="D84" s="1"/>
    </row>
    <row r="85" spans="3:4" x14ac:dyDescent="0.2">
      <c r="C85" s="1"/>
      <c r="D85" s="1"/>
    </row>
    <row r="86" spans="3:4" x14ac:dyDescent="0.2">
      <c r="C86" s="1"/>
      <c r="D86" s="1"/>
    </row>
    <row r="87" spans="3:4" x14ac:dyDescent="0.2">
      <c r="C87" s="1"/>
      <c r="D87" s="1"/>
    </row>
    <row r="88" spans="3:4" x14ac:dyDescent="0.2">
      <c r="C88" s="1"/>
      <c r="D88" s="1"/>
    </row>
    <row r="89" spans="3:4" x14ac:dyDescent="0.2">
      <c r="C89" s="1"/>
      <c r="D89" s="1"/>
    </row>
    <row r="90" spans="3:4" x14ac:dyDescent="0.2">
      <c r="C90" s="1"/>
      <c r="D90" s="1"/>
    </row>
    <row r="91" spans="3:4" x14ac:dyDescent="0.2">
      <c r="C91" s="1"/>
      <c r="D91" s="1"/>
    </row>
    <row r="92" spans="3:4" x14ac:dyDescent="0.2">
      <c r="C92" s="1"/>
      <c r="D92" s="1"/>
    </row>
    <row r="93" spans="3:4" x14ac:dyDescent="0.2">
      <c r="C93" s="1"/>
      <c r="D93" s="1"/>
    </row>
    <row r="94" spans="3:4" x14ac:dyDescent="0.2">
      <c r="C94" s="1"/>
      <c r="D94" s="1"/>
    </row>
    <row r="95" spans="3:4" x14ac:dyDescent="0.2">
      <c r="C95" s="1"/>
      <c r="D95" s="1"/>
    </row>
    <row r="96" spans="3:4" x14ac:dyDescent="0.2">
      <c r="C96" s="1"/>
      <c r="D96" s="1"/>
    </row>
    <row r="97" spans="3:4" x14ac:dyDescent="0.2">
      <c r="C97" s="1"/>
      <c r="D97" s="1"/>
    </row>
    <row r="98" spans="3:4" x14ac:dyDescent="0.2">
      <c r="C98" s="1"/>
      <c r="D98" s="1"/>
    </row>
    <row r="99" spans="3:4" x14ac:dyDescent="0.2">
      <c r="C99" s="1"/>
      <c r="D99" s="1"/>
    </row>
    <row r="100" spans="3:4" x14ac:dyDescent="0.2">
      <c r="C100" s="1"/>
      <c r="D100" s="1"/>
    </row>
    <row r="101" spans="3:4" x14ac:dyDescent="0.2">
      <c r="C101" s="1"/>
      <c r="D101" s="1"/>
    </row>
    <row r="102" spans="3:4" x14ac:dyDescent="0.2">
      <c r="C102" s="1"/>
      <c r="D102" s="1"/>
    </row>
    <row r="103" spans="3:4" x14ac:dyDescent="0.2">
      <c r="C103" s="1"/>
      <c r="D103" s="1"/>
    </row>
    <row r="104" spans="3:4" x14ac:dyDescent="0.2">
      <c r="C104" s="1"/>
      <c r="D104" s="1"/>
    </row>
    <row r="105" spans="3:4" x14ac:dyDescent="0.2">
      <c r="C105" s="1"/>
      <c r="D105" s="1"/>
    </row>
    <row r="106" spans="3:4" x14ac:dyDescent="0.2">
      <c r="C106" s="1"/>
      <c r="D106" s="1"/>
    </row>
  </sheetData>
  <dataValidations count="4">
    <dataValidation allowBlank="1" showInputMessage="1" showErrorMessage="1" prompt="Corresponde al número de la cuenta de acuerdo al Plan de Cuentas emitido por el CONAC (DOF 23/12/2015)." sqref="A7 A20"/>
    <dataValidation allowBlank="1" showInputMessage="1" showErrorMessage="1" prompt="Saldo final de la Información Financiera Trimestral que se presenta (trimestral: 1er, 2do, 3ro. o 4to.)." sqref="C7 C20"/>
    <dataValidation allowBlank="1" showInputMessage="1" showErrorMessage="1" prompt="Corresponde al nombre o descripción de la cuenta de acuerdo al Plan de Cuentas emitido por el CONAC." sqref="B7 B20"/>
    <dataValidation allowBlank="1" showInputMessage="1" showErrorMessage="1" prompt="Características cualitativas significativas que les impacten financieramente." sqref="D7 D20"/>
  </dataValidations>
  <pageMargins left="0.70866141732283472" right="0.70866141732283472" top="0.98425196850393704" bottom="0.98425196850393704" header="0.31496062992125984" footer="0.31496062992125984"/>
  <pageSetup scale="78" orientation="portrait" r:id="rId1"/>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0">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1136"/>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c r="B8" s="1225" t="s">
        <v>13593</v>
      </c>
      <c r="C8" s="233"/>
      <c r="D8" s="232"/>
      <c r="E8" s="232"/>
    </row>
    <row r="9" spans="1:5" x14ac:dyDescent="0.2">
      <c r="A9" s="231"/>
      <c r="B9" s="63" t="s">
        <v>710</v>
      </c>
      <c r="C9" s="21">
        <f>SUM(C8:C8)</f>
        <v>0</v>
      </c>
      <c r="D9" s="230"/>
      <c r="E9" s="230"/>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1"/>
  <dimension ref="A1:H105"/>
  <sheetViews>
    <sheetView topLeftCell="A80" zoomScaleNormal="100" zoomScaleSheetLayoutView="100" workbookViewId="0">
      <selection activeCell="B80" sqref="B80"/>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
      <c r="G6" s="1"/>
      <c r="H6" s="1"/>
    </row>
    <row r="7" spans="1:8" ht="15" customHeight="1" x14ac:dyDescent="0.2">
      <c r="A7" s="30" t="s">
        <v>102</v>
      </c>
      <c r="B7" s="29" t="s">
        <v>101</v>
      </c>
      <c r="C7" s="27" t="s">
        <v>100</v>
      </c>
      <c r="D7" s="249" t="s">
        <v>1014</v>
      </c>
      <c r="E7" s="248" t="s">
        <v>1013</v>
      </c>
      <c r="F7" s="1"/>
      <c r="G7" s="1"/>
      <c r="H7" s="1"/>
    </row>
    <row r="8" spans="1:8" ht="20.399999999999999" x14ac:dyDescent="0.2">
      <c r="A8" s="44" t="s">
        <v>1010</v>
      </c>
      <c r="B8" s="44" t="s">
        <v>1009</v>
      </c>
      <c r="C8" s="64">
        <v>25623143.5</v>
      </c>
      <c r="D8" s="419">
        <v>0.38660779000000001</v>
      </c>
      <c r="E8" s="245" t="s">
        <v>11838</v>
      </c>
    </row>
    <row r="9" spans="1:8" ht="20.399999999999999" x14ac:dyDescent="0.2">
      <c r="A9" s="44" t="s">
        <v>7810</v>
      </c>
      <c r="B9" s="44" t="s">
        <v>11839</v>
      </c>
      <c r="C9" s="64">
        <v>119133.09</v>
      </c>
      <c r="D9" s="419">
        <v>1.79751E-3</v>
      </c>
      <c r="E9" s="245" t="s">
        <v>11838</v>
      </c>
    </row>
    <row r="10" spans="1:8" x14ac:dyDescent="0.2">
      <c r="A10" s="44" t="s">
        <v>1005</v>
      </c>
      <c r="B10" s="44" t="s">
        <v>11840</v>
      </c>
      <c r="C10" s="64">
        <v>635228.49</v>
      </c>
      <c r="D10" s="419">
        <v>9.5844699999999994E-3</v>
      </c>
      <c r="E10" s="245"/>
    </row>
    <row r="11" spans="1:8" x14ac:dyDescent="0.2">
      <c r="A11" s="44" t="s">
        <v>1001</v>
      </c>
      <c r="B11" s="44" t="s">
        <v>1000</v>
      </c>
      <c r="C11" s="64">
        <v>3733431.53</v>
      </c>
      <c r="D11" s="419">
        <v>5.6330860000000003E-2</v>
      </c>
      <c r="E11" s="245"/>
    </row>
    <row r="12" spans="1:8" x14ac:dyDescent="0.2">
      <c r="A12" s="44" t="s">
        <v>11841</v>
      </c>
      <c r="B12" s="44" t="s">
        <v>11842</v>
      </c>
      <c r="C12" s="64">
        <v>3349118.67</v>
      </c>
      <c r="D12" s="419">
        <v>5.0532260000000002E-2</v>
      </c>
      <c r="E12" s="245"/>
    </row>
    <row r="13" spans="1:8" x14ac:dyDescent="0.2">
      <c r="A13" s="44" t="s">
        <v>997</v>
      </c>
      <c r="B13" s="44" t="s">
        <v>3385</v>
      </c>
      <c r="C13" s="64">
        <v>1393482.48</v>
      </c>
      <c r="D13" s="419">
        <v>2.1025180000000001E-2</v>
      </c>
      <c r="E13" s="245"/>
    </row>
    <row r="14" spans="1:8" x14ac:dyDescent="0.2">
      <c r="A14" s="44" t="s">
        <v>995</v>
      </c>
      <c r="B14" s="44" t="s">
        <v>6719</v>
      </c>
      <c r="C14" s="64">
        <v>1896054.8</v>
      </c>
      <c r="D14" s="419">
        <v>2.8608100000000001E-2</v>
      </c>
      <c r="E14" s="245"/>
    </row>
    <row r="15" spans="1:8" x14ac:dyDescent="0.2">
      <c r="A15" s="44" t="s">
        <v>7817</v>
      </c>
      <c r="B15" s="44" t="s">
        <v>11843</v>
      </c>
      <c r="C15" s="64">
        <v>422657.07</v>
      </c>
      <c r="D15" s="419">
        <v>6.3771499999999998E-3</v>
      </c>
      <c r="E15" s="245"/>
    </row>
    <row r="16" spans="1:8" x14ac:dyDescent="0.2">
      <c r="A16" s="44" t="s">
        <v>985</v>
      </c>
      <c r="B16" s="44" t="s">
        <v>984</v>
      </c>
      <c r="C16" s="64">
        <v>2681960.2400000002</v>
      </c>
      <c r="D16" s="419">
        <v>4.0466019999999998E-2</v>
      </c>
      <c r="E16" s="245"/>
    </row>
    <row r="17" spans="1:5" x14ac:dyDescent="0.2">
      <c r="A17" s="44" t="s">
        <v>983</v>
      </c>
      <c r="B17" s="44" t="s">
        <v>8061</v>
      </c>
      <c r="C17" s="64">
        <v>201250.08</v>
      </c>
      <c r="D17" s="419">
        <v>3.0365100000000001E-3</v>
      </c>
      <c r="E17" s="245"/>
    </row>
    <row r="18" spans="1:5" x14ac:dyDescent="0.2">
      <c r="A18" s="44" t="s">
        <v>981</v>
      </c>
      <c r="B18" s="44" t="s">
        <v>980</v>
      </c>
      <c r="C18" s="64">
        <v>266235.58</v>
      </c>
      <c r="D18" s="419">
        <v>4.0170199999999996E-3</v>
      </c>
      <c r="E18" s="245"/>
    </row>
    <row r="19" spans="1:5" x14ac:dyDescent="0.2">
      <c r="A19" s="44" t="s">
        <v>7819</v>
      </c>
      <c r="B19" s="44" t="s">
        <v>11844</v>
      </c>
      <c r="C19" s="64">
        <v>3002251.58</v>
      </c>
      <c r="D19" s="419">
        <v>4.5298650000000003E-2</v>
      </c>
      <c r="E19" s="245"/>
    </row>
    <row r="20" spans="1:5" x14ac:dyDescent="0.2">
      <c r="A20" s="44" t="s">
        <v>7821</v>
      </c>
      <c r="B20" s="44" t="s">
        <v>11845</v>
      </c>
      <c r="C20" s="64">
        <v>3002711.99</v>
      </c>
      <c r="D20" s="419">
        <v>4.5305600000000001E-2</v>
      </c>
      <c r="E20" s="245"/>
    </row>
    <row r="21" spans="1:5" ht="20.399999999999999" x14ac:dyDescent="0.2">
      <c r="A21" s="44" t="s">
        <v>11846</v>
      </c>
      <c r="B21" s="44" t="s">
        <v>11847</v>
      </c>
      <c r="C21" s="64">
        <v>1159122.1599999999</v>
      </c>
      <c r="D21" s="419">
        <v>1.74891E-2</v>
      </c>
      <c r="E21" s="245" t="s">
        <v>11838</v>
      </c>
    </row>
    <row r="22" spans="1:5" ht="20.399999999999999" x14ac:dyDescent="0.2">
      <c r="A22" s="44" t="s">
        <v>7823</v>
      </c>
      <c r="B22" s="44" t="s">
        <v>3372</v>
      </c>
      <c r="C22" s="64">
        <v>80446.81</v>
      </c>
      <c r="D22" s="419">
        <v>1.2137999999999999E-3</v>
      </c>
      <c r="E22" s="245" t="s">
        <v>11838</v>
      </c>
    </row>
    <row r="23" spans="1:5" ht="20.399999999999999" x14ac:dyDescent="0.2">
      <c r="A23" s="44" t="s">
        <v>965</v>
      </c>
      <c r="B23" s="44" t="s">
        <v>11848</v>
      </c>
      <c r="C23" s="64">
        <v>67676.34</v>
      </c>
      <c r="D23" s="419">
        <v>1.0211199999999999E-3</v>
      </c>
      <c r="E23" s="245" t="s">
        <v>11838</v>
      </c>
    </row>
    <row r="24" spans="1:5" ht="20.399999999999999" x14ac:dyDescent="0.2">
      <c r="A24" s="44" t="s">
        <v>963</v>
      </c>
      <c r="B24" s="44" t="s">
        <v>7825</v>
      </c>
      <c r="C24" s="64">
        <v>1142.24</v>
      </c>
      <c r="D24" s="419">
        <v>1.7229999999999999E-5</v>
      </c>
      <c r="E24" s="245" t="s">
        <v>11838</v>
      </c>
    </row>
    <row r="25" spans="1:5" ht="20.399999999999999" x14ac:dyDescent="0.2">
      <c r="A25" s="44" t="s">
        <v>961</v>
      </c>
      <c r="B25" s="44" t="s">
        <v>960</v>
      </c>
      <c r="C25" s="64">
        <v>133065.1</v>
      </c>
      <c r="D25" s="419">
        <v>2.0077200000000002E-3</v>
      </c>
      <c r="E25" s="245" t="s">
        <v>11838</v>
      </c>
    </row>
    <row r="26" spans="1:5" ht="20.399999999999999" x14ac:dyDescent="0.2">
      <c r="A26" s="44" t="s">
        <v>945</v>
      </c>
      <c r="B26" s="44" t="s">
        <v>944</v>
      </c>
      <c r="C26" s="64">
        <v>17063.419999999998</v>
      </c>
      <c r="D26" s="419">
        <v>2.5745999999999999E-4</v>
      </c>
      <c r="E26" s="245" t="s">
        <v>11838</v>
      </c>
    </row>
    <row r="27" spans="1:5" ht="20.399999999999999" x14ac:dyDescent="0.2">
      <c r="A27" s="44" t="s">
        <v>943</v>
      </c>
      <c r="B27" s="44" t="s">
        <v>942</v>
      </c>
      <c r="C27" s="64">
        <v>1617.01</v>
      </c>
      <c r="D27" s="419">
        <v>2.44E-5</v>
      </c>
      <c r="E27" s="245" t="s">
        <v>11838</v>
      </c>
    </row>
    <row r="28" spans="1:5" ht="20.399999999999999" x14ac:dyDescent="0.2">
      <c r="A28" s="44" t="s">
        <v>941</v>
      </c>
      <c r="B28" s="44" t="s">
        <v>940</v>
      </c>
      <c r="C28" s="64">
        <v>6604.83</v>
      </c>
      <c r="D28" s="419">
        <v>9.9660000000000005E-5</v>
      </c>
      <c r="E28" s="245" t="s">
        <v>11838</v>
      </c>
    </row>
    <row r="29" spans="1:5" ht="20.399999999999999" x14ac:dyDescent="0.2">
      <c r="A29" s="44" t="s">
        <v>939</v>
      </c>
      <c r="B29" s="44" t="s">
        <v>938</v>
      </c>
      <c r="C29" s="64">
        <v>345</v>
      </c>
      <c r="D29" s="419">
        <v>5.2100000000000001E-6</v>
      </c>
      <c r="E29" s="245" t="s">
        <v>11838</v>
      </c>
    </row>
    <row r="30" spans="1:5" ht="20.399999999999999" x14ac:dyDescent="0.2">
      <c r="A30" s="44" t="s">
        <v>937</v>
      </c>
      <c r="B30" s="44" t="s">
        <v>936</v>
      </c>
      <c r="C30" s="64">
        <v>29448.67</v>
      </c>
      <c r="D30" s="419">
        <v>4.4433E-4</v>
      </c>
      <c r="E30" s="245" t="s">
        <v>11838</v>
      </c>
    </row>
    <row r="31" spans="1:5" ht="20.399999999999999" x14ac:dyDescent="0.2">
      <c r="A31" s="44" t="s">
        <v>927</v>
      </c>
      <c r="B31" s="44" t="s">
        <v>11849</v>
      </c>
      <c r="C31" s="64">
        <v>63995.81</v>
      </c>
      <c r="D31" s="419">
        <v>9.6557999999999995E-4</v>
      </c>
      <c r="E31" s="245" t="s">
        <v>11838</v>
      </c>
    </row>
    <row r="32" spans="1:5" ht="20.399999999999999" x14ac:dyDescent="0.2">
      <c r="A32" s="44" t="s">
        <v>11850</v>
      </c>
      <c r="B32" s="44" t="s">
        <v>11851</v>
      </c>
      <c r="C32" s="64">
        <v>42351.72</v>
      </c>
      <c r="D32" s="419">
        <v>6.3900999999999997E-4</v>
      </c>
      <c r="E32" s="245" t="s">
        <v>11838</v>
      </c>
    </row>
    <row r="33" spans="1:8" x14ac:dyDescent="0.2">
      <c r="A33" s="44" t="s">
        <v>923</v>
      </c>
      <c r="B33" s="44" t="s">
        <v>922</v>
      </c>
      <c r="C33" s="64">
        <v>117142.75</v>
      </c>
      <c r="D33" s="419">
        <v>1.7674800000000001E-3</v>
      </c>
      <c r="E33" s="245" t="s">
        <v>11852</v>
      </c>
    </row>
    <row r="34" spans="1:8" ht="20.399999999999999" x14ac:dyDescent="0.2">
      <c r="A34" s="44" t="s">
        <v>921</v>
      </c>
      <c r="B34" s="44" t="s">
        <v>11853</v>
      </c>
      <c r="C34" s="64">
        <v>151979.68</v>
      </c>
      <c r="D34" s="419">
        <v>2.2931000000000002E-3</v>
      </c>
      <c r="E34" s="245" t="s">
        <v>11838</v>
      </c>
    </row>
    <row r="35" spans="1:8" ht="20.399999999999999" x14ac:dyDescent="0.2">
      <c r="A35" s="44" t="s">
        <v>11854</v>
      </c>
      <c r="B35" s="44" t="s">
        <v>3329</v>
      </c>
      <c r="C35" s="64">
        <v>76317.84</v>
      </c>
      <c r="D35" s="419">
        <v>1.1515E-3</v>
      </c>
      <c r="E35" s="245" t="s">
        <v>11838</v>
      </c>
    </row>
    <row r="36" spans="1:8" ht="20.399999999999999" x14ac:dyDescent="0.2">
      <c r="A36" s="44" t="s">
        <v>917</v>
      </c>
      <c r="B36" s="44" t="s">
        <v>11855</v>
      </c>
      <c r="C36" s="64">
        <v>1811357.68</v>
      </c>
      <c r="D36" s="419">
        <v>2.7330170000000001E-2</v>
      </c>
      <c r="E36" s="245" t="s">
        <v>11838</v>
      </c>
    </row>
    <row r="37" spans="1:8" ht="20.399999999999999" x14ac:dyDescent="0.2">
      <c r="A37" s="44" t="s">
        <v>913</v>
      </c>
      <c r="B37" s="44" t="s">
        <v>3323</v>
      </c>
      <c r="C37" s="64">
        <v>975</v>
      </c>
      <c r="D37" s="419">
        <v>1.471E-5</v>
      </c>
      <c r="E37" s="245" t="s">
        <v>11838</v>
      </c>
    </row>
    <row r="38" spans="1:8" ht="20.399999999999999" x14ac:dyDescent="0.2">
      <c r="A38" s="44" t="s">
        <v>7833</v>
      </c>
      <c r="B38" s="44" t="s">
        <v>11856</v>
      </c>
      <c r="C38" s="64">
        <v>421561</v>
      </c>
      <c r="D38" s="419">
        <v>6.36061E-3</v>
      </c>
      <c r="E38" s="245" t="s">
        <v>11838</v>
      </c>
    </row>
    <row r="39" spans="1:8" ht="20.399999999999999" x14ac:dyDescent="0.2">
      <c r="A39" s="44" t="s">
        <v>11857</v>
      </c>
      <c r="B39" s="44" t="s">
        <v>3319</v>
      </c>
      <c r="C39" s="64">
        <v>14620</v>
      </c>
      <c r="D39" s="419">
        <v>2.2059E-4</v>
      </c>
      <c r="E39" s="245" t="s">
        <v>11838</v>
      </c>
    </row>
    <row r="40" spans="1:8" ht="20.399999999999999" x14ac:dyDescent="0.2">
      <c r="A40" s="44" t="s">
        <v>907</v>
      </c>
      <c r="B40" s="44" t="s">
        <v>906</v>
      </c>
      <c r="C40" s="64">
        <v>50943.23</v>
      </c>
      <c r="D40" s="419">
        <v>7.6864000000000001E-4</v>
      </c>
      <c r="E40" s="245" t="s">
        <v>11838</v>
      </c>
    </row>
    <row r="41" spans="1:8" ht="20.399999999999999" x14ac:dyDescent="0.2">
      <c r="A41" s="44" t="s">
        <v>905</v>
      </c>
      <c r="B41" s="44" t="s">
        <v>11858</v>
      </c>
      <c r="C41" s="64">
        <v>123007.42</v>
      </c>
      <c r="D41" s="419">
        <v>1.85596E-3</v>
      </c>
      <c r="E41" s="245" t="s">
        <v>11838</v>
      </c>
    </row>
    <row r="42" spans="1:8" ht="20.399999999999999" x14ac:dyDescent="0.2">
      <c r="A42" s="44" t="s">
        <v>903</v>
      </c>
      <c r="B42" s="44" t="s">
        <v>11859</v>
      </c>
      <c r="C42" s="64">
        <v>239</v>
      </c>
      <c r="D42" s="419">
        <v>3.6100000000000002E-6</v>
      </c>
      <c r="E42" s="245" t="s">
        <v>11838</v>
      </c>
    </row>
    <row r="43" spans="1:8" ht="20.399999999999999" x14ac:dyDescent="0.2">
      <c r="A43" s="44" t="s">
        <v>11860</v>
      </c>
      <c r="B43" s="44" t="s">
        <v>11861</v>
      </c>
      <c r="C43" s="64">
        <v>12124.13</v>
      </c>
      <c r="D43" s="419">
        <v>1.8293000000000001E-4</v>
      </c>
      <c r="E43" s="245" t="s">
        <v>11838</v>
      </c>
    </row>
    <row r="44" spans="1:8" ht="20.399999999999999" x14ac:dyDescent="0.2">
      <c r="A44" s="44" t="s">
        <v>899</v>
      </c>
      <c r="B44" s="44" t="s">
        <v>11862</v>
      </c>
      <c r="C44" s="64">
        <v>803658.14</v>
      </c>
      <c r="D44" s="419">
        <v>1.2125779999999999E-2</v>
      </c>
      <c r="E44" s="245" t="s">
        <v>11838</v>
      </c>
      <c r="F44" s="1"/>
      <c r="G44" s="1"/>
      <c r="H44" s="1"/>
    </row>
    <row r="45" spans="1:8" ht="20.399999999999999" x14ac:dyDescent="0.2">
      <c r="A45" s="44" t="s">
        <v>893</v>
      </c>
      <c r="B45" s="44" t="s">
        <v>892</v>
      </c>
      <c r="C45" s="64">
        <v>394575.15</v>
      </c>
      <c r="D45" s="419">
        <v>5.9534399999999999E-3</v>
      </c>
      <c r="E45" s="245" t="s">
        <v>11838</v>
      </c>
      <c r="F45" s="1"/>
      <c r="G45" s="1"/>
      <c r="H45" s="1"/>
    </row>
    <row r="46" spans="1:8" x14ac:dyDescent="0.2">
      <c r="A46" s="44" t="s">
        <v>889</v>
      </c>
      <c r="B46" s="44" t="s">
        <v>888</v>
      </c>
      <c r="C46" s="64">
        <v>294713.39</v>
      </c>
      <c r="D46" s="419">
        <v>4.4466999999999996E-3</v>
      </c>
      <c r="E46" s="245" t="s">
        <v>11863</v>
      </c>
      <c r="F46" s="1"/>
      <c r="G46" s="1"/>
      <c r="H46" s="1"/>
    </row>
    <row r="47" spans="1:8" ht="20.399999999999999" x14ac:dyDescent="0.2">
      <c r="A47" s="44" t="s">
        <v>887</v>
      </c>
      <c r="B47" s="44" t="s">
        <v>11864</v>
      </c>
      <c r="C47" s="64">
        <v>96891.33</v>
      </c>
      <c r="D47" s="419">
        <v>1.46192E-3</v>
      </c>
      <c r="E47" s="245" t="s">
        <v>11838</v>
      </c>
      <c r="F47" s="1"/>
      <c r="G47" s="1"/>
      <c r="H47" s="1"/>
    </row>
    <row r="48" spans="1:8" ht="20.399999999999999" x14ac:dyDescent="0.2">
      <c r="A48" s="44" t="s">
        <v>885</v>
      </c>
      <c r="B48" s="44" t="s">
        <v>11865</v>
      </c>
      <c r="C48" s="64">
        <v>19754.41</v>
      </c>
      <c r="D48" s="419">
        <v>2.9806E-4</v>
      </c>
      <c r="E48" s="245" t="s">
        <v>11838</v>
      </c>
      <c r="F48" s="1"/>
      <c r="G48" s="1"/>
      <c r="H48" s="1"/>
    </row>
    <row r="49" spans="1:8" ht="20.399999999999999" x14ac:dyDescent="0.2">
      <c r="A49" s="44" t="s">
        <v>11866</v>
      </c>
      <c r="B49" s="44" t="s">
        <v>11867</v>
      </c>
      <c r="C49" s="64">
        <v>8280</v>
      </c>
      <c r="D49" s="419">
        <v>1.2493000000000001E-4</v>
      </c>
      <c r="E49" s="245" t="s">
        <v>11838</v>
      </c>
      <c r="F49" s="1"/>
      <c r="G49" s="1"/>
      <c r="H49" s="1"/>
    </row>
    <row r="50" spans="1:8" ht="20.399999999999999" x14ac:dyDescent="0.2">
      <c r="A50" s="44" t="s">
        <v>883</v>
      </c>
      <c r="B50" s="44" t="s">
        <v>11868</v>
      </c>
      <c r="C50" s="64">
        <v>85844.66</v>
      </c>
      <c r="D50" s="419">
        <v>1.29524E-3</v>
      </c>
      <c r="E50" s="245" t="s">
        <v>11838</v>
      </c>
      <c r="F50" s="1"/>
      <c r="G50" s="1"/>
      <c r="H50" s="1"/>
    </row>
    <row r="51" spans="1:8" ht="20.399999999999999" x14ac:dyDescent="0.2">
      <c r="A51" s="44" t="s">
        <v>877</v>
      </c>
      <c r="B51" s="44" t="s">
        <v>876</v>
      </c>
      <c r="C51" s="64">
        <v>24000</v>
      </c>
      <c r="D51" s="419">
        <v>3.6212000000000001E-4</v>
      </c>
      <c r="E51" s="245" t="s">
        <v>11838</v>
      </c>
      <c r="F51" s="1"/>
      <c r="G51" s="1"/>
      <c r="H51" s="1"/>
    </row>
    <row r="52" spans="1:8" ht="20.399999999999999" x14ac:dyDescent="0.2">
      <c r="A52" s="44" t="s">
        <v>9571</v>
      </c>
      <c r="B52" s="44" t="s">
        <v>866</v>
      </c>
      <c r="C52" s="64">
        <v>214345.74</v>
      </c>
      <c r="D52" s="419">
        <v>3.2341000000000002E-3</v>
      </c>
      <c r="E52" s="245" t="s">
        <v>11838</v>
      </c>
      <c r="F52" s="1"/>
      <c r="G52" s="1"/>
      <c r="H52" s="1"/>
    </row>
    <row r="53" spans="1:8" ht="20.399999999999999" x14ac:dyDescent="0.2">
      <c r="A53" s="44" t="s">
        <v>859</v>
      </c>
      <c r="B53" s="44" t="s">
        <v>6653</v>
      </c>
      <c r="C53" s="64">
        <v>169290.44</v>
      </c>
      <c r="D53" s="419">
        <v>2.5542899999999999E-3</v>
      </c>
      <c r="E53" s="245" t="s">
        <v>11838</v>
      </c>
      <c r="F53" s="1"/>
      <c r="G53" s="1"/>
      <c r="H53" s="1"/>
    </row>
    <row r="54" spans="1:8" ht="20.399999999999999" x14ac:dyDescent="0.2">
      <c r="A54" s="44" t="s">
        <v>857</v>
      </c>
      <c r="B54" s="44" t="s">
        <v>7849</v>
      </c>
      <c r="C54" s="64">
        <v>166573.20000000001</v>
      </c>
      <c r="D54" s="419">
        <v>2.5132900000000001E-3</v>
      </c>
      <c r="E54" s="245" t="s">
        <v>11838</v>
      </c>
      <c r="F54" s="1"/>
      <c r="G54" s="1"/>
      <c r="H54" s="1"/>
    </row>
    <row r="55" spans="1:8" ht="20.399999999999999" x14ac:dyDescent="0.2">
      <c r="A55" s="44" t="s">
        <v>851</v>
      </c>
      <c r="B55" s="44" t="s">
        <v>850</v>
      </c>
      <c r="C55" s="64">
        <v>38117</v>
      </c>
      <c r="D55" s="419">
        <v>5.7512000000000004E-4</v>
      </c>
      <c r="E55" s="245" t="s">
        <v>11838</v>
      </c>
      <c r="F55" s="1"/>
      <c r="G55" s="1"/>
      <c r="H55" s="1"/>
    </row>
    <row r="56" spans="1:8" ht="20.399999999999999" x14ac:dyDescent="0.2">
      <c r="A56" s="44" t="s">
        <v>11869</v>
      </c>
      <c r="B56" s="44" t="s">
        <v>3277</v>
      </c>
      <c r="C56" s="64">
        <v>29216.82</v>
      </c>
      <c r="D56" s="419">
        <v>4.4083000000000002E-4</v>
      </c>
      <c r="E56" s="245" t="s">
        <v>11838</v>
      </c>
      <c r="F56" s="1"/>
      <c r="G56" s="1"/>
      <c r="H56" s="1"/>
    </row>
    <row r="57" spans="1:8" ht="20.399999999999999" x14ac:dyDescent="0.2">
      <c r="A57" s="44" t="s">
        <v>849</v>
      </c>
      <c r="B57" s="44" t="s">
        <v>848</v>
      </c>
      <c r="C57" s="64">
        <v>261784.22</v>
      </c>
      <c r="D57" s="419">
        <v>3.9498600000000003E-3</v>
      </c>
      <c r="E57" s="245" t="s">
        <v>11838</v>
      </c>
      <c r="F57" s="1"/>
      <c r="G57" s="1"/>
      <c r="H57" s="1"/>
    </row>
    <row r="58" spans="1:8" ht="20.399999999999999" x14ac:dyDescent="0.2">
      <c r="A58" s="44" t="s">
        <v>843</v>
      </c>
      <c r="B58" s="44" t="s">
        <v>11870</v>
      </c>
      <c r="C58" s="64">
        <v>52770.080000000002</v>
      </c>
      <c r="D58" s="419">
        <v>7.9621E-4</v>
      </c>
      <c r="E58" s="245" t="s">
        <v>11838</v>
      </c>
      <c r="F58" s="1"/>
      <c r="G58" s="1"/>
      <c r="H58" s="1"/>
    </row>
    <row r="59" spans="1:8" ht="20.399999999999999" x14ac:dyDescent="0.2">
      <c r="A59" s="44" t="s">
        <v>841</v>
      </c>
      <c r="B59" s="44" t="s">
        <v>840</v>
      </c>
      <c r="C59" s="64">
        <v>1700</v>
      </c>
      <c r="D59" s="419">
        <v>2.565E-5</v>
      </c>
      <c r="E59" s="245" t="s">
        <v>11838</v>
      </c>
      <c r="F59" s="1"/>
      <c r="G59" s="1"/>
      <c r="H59" s="1"/>
    </row>
    <row r="60" spans="1:8" ht="20.399999999999999" x14ac:dyDescent="0.2">
      <c r="A60" s="44" t="s">
        <v>837</v>
      </c>
      <c r="B60" s="44" t="s">
        <v>11871</v>
      </c>
      <c r="C60" s="64">
        <v>123556.28</v>
      </c>
      <c r="D60" s="419">
        <v>1.86425E-3</v>
      </c>
      <c r="E60" s="245" t="s">
        <v>11838</v>
      </c>
    </row>
    <row r="61" spans="1:8" ht="20.399999999999999" x14ac:dyDescent="0.2">
      <c r="A61" s="44" t="s">
        <v>835</v>
      </c>
      <c r="B61" s="44" t="s">
        <v>11872</v>
      </c>
      <c r="C61" s="64">
        <v>527454.11</v>
      </c>
      <c r="D61" s="419">
        <v>7.9583499999999995E-3</v>
      </c>
      <c r="E61" s="245" t="s">
        <v>11838</v>
      </c>
    </row>
    <row r="62" spans="1:8" ht="20.399999999999999" x14ac:dyDescent="0.2">
      <c r="A62" s="44" t="s">
        <v>11873</v>
      </c>
      <c r="B62" s="44" t="s">
        <v>11874</v>
      </c>
      <c r="C62" s="64">
        <v>555</v>
      </c>
      <c r="D62" s="419">
        <v>8.3699999999999995E-6</v>
      </c>
      <c r="E62" s="245" t="s">
        <v>11838</v>
      </c>
    </row>
    <row r="63" spans="1:8" ht="20.399999999999999" x14ac:dyDescent="0.2">
      <c r="A63" s="44" t="s">
        <v>829</v>
      </c>
      <c r="B63" s="44" t="s">
        <v>11875</v>
      </c>
      <c r="C63" s="64">
        <v>8775.85</v>
      </c>
      <c r="D63" s="419">
        <v>1.3240999999999999E-4</v>
      </c>
      <c r="E63" s="245" t="s">
        <v>11838</v>
      </c>
    </row>
    <row r="64" spans="1:8" ht="20.399999999999999" x14ac:dyDescent="0.2">
      <c r="A64" s="44" t="s">
        <v>7863</v>
      </c>
      <c r="B64" s="44" t="s">
        <v>6616</v>
      </c>
      <c r="C64" s="64">
        <v>32109.52</v>
      </c>
      <c r="D64" s="419">
        <v>4.8448000000000002E-4</v>
      </c>
      <c r="E64" s="245" t="s">
        <v>11838</v>
      </c>
    </row>
    <row r="65" spans="1:5" ht="20.399999999999999" x14ac:dyDescent="0.2">
      <c r="A65" s="44" t="s">
        <v>809</v>
      </c>
      <c r="B65" s="44" t="s">
        <v>808</v>
      </c>
      <c r="C65" s="64">
        <v>619032.80000000005</v>
      </c>
      <c r="D65" s="419">
        <v>9.3401100000000004E-3</v>
      </c>
      <c r="E65" s="245" t="s">
        <v>11838</v>
      </c>
    </row>
    <row r="66" spans="1:5" ht="20.399999999999999" x14ac:dyDescent="0.2">
      <c r="A66" s="44" t="s">
        <v>7864</v>
      </c>
      <c r="B66" s="44" t="s">
        <v>3244</v>
      </c>
      <c r="C66" s="64">
        <v>490466.02</v>
      </c>
      <c r="D66" s="419">
        <v>7.4002599999999997E-3</v>
      </c>
      <c r="E66" s="245" t="s">
        <v>11838</v>
      </c>
    </row>
    <row r="67" spans="1:5" ht="20.399999999999999" x14ac:dyDescent="0.2">
      <c r="A67" s="44" t="s">
        <v>7868</v>
      </c>
      <c r="B67" s="44" t="s">
        <v>11876</v>
      </c>
      <c r="C67" s="64">
        <v>9434</v>
      </c>
      <c r="D67" s="419">
        <v>1.4234E-4</v>
      </c>
      <c r="E67" s="245" t="s">
        <v>11838</v>
      </c>
    </row>
    <row r="68" spans="1:5" ht="20.399999999999999" x14ac:dyDescent="0.2">
      <c r="A68" s="44" t="s">
        <v>11877</v>
      </c>
      <c r="B68" s="44" t="s">
        <v>11878</v>
      </c>
      <c r="C68" s="64">
        <v>7188</v>
      </c>
      <c r="D68" s="419">
        <v>1.0844999999999999E-4</v>
      </c>
      <c r="E68" s="245" t="s">
        <v>11838</v>
      </c>
    </row>
    <row r="69" spans="1:5" ht="20.399999999999999" x14ac:dyDescent="0.2">
      <c r="A69" s="44" t="s">
        <v>7870</v>
      </c>
      <c r="B69" s="44" t="s">
        <v>786</v>
      </c>
      <c r="C69" s="64">
        <v>1153784.8600000001</v>
      </c>
      <c r="D69" s="419">
        <v>1.7408570000000002E-2</v>
      </c>
      <c r="E69" s="245" t="s">
        <v>11838</v>
      </c>
    </row>
    <row r="70" spans="1:5" ht="20.399999999999999" x14ac:dyDescent="0.2">
      <c r="A70" s="44" t="s">
        <v>781</v>
      </c>
      <c r="B70" s="44" t="s">
        <v>8132</v>
      </c>
      <c r="C70" s="64">
        <v>632187.89</v>
      </c>
      <c r="D70" s="419">
        <v>9.5385899999999996E-3</v>
      </c>
      <c r="E70" s="245" t="s">
        <v>11838</v>
      </c>
    </row>
    <row r="71" spans="1:5" ht="20.399999999999999" x14ac:dyDescent="0.2">
      <c r="A71" s="44" t="s">
        <v>11879</v>
      </c>
      <c r="B71" s="44" t="s">
        <v>11880</v>
      </c>
      <c r="C71" s="64">
        <v>90287.4</v>
      </c>
      <c r="D71" s="419">
        <v>1.36228E-3</v>
      </c>
      <c r="E71" s="245" t="s">
        <v>11838</v>
      </c>
    </row>
    <row r="72" spans="1:5" ht="20.399999999999999" x14ac:dyDescent="0.2">
      <c r="A72" s="44" t="s">
        <v>11881</v>
      </c>
      <c r="B72" s="44" t="s">
        <v>11747</v>
      </c>
      <c r="C72" s="64">
        <v>34717.56</v>
      </c>
      <c r="D72" s="419">
        <v>5.2382999999999998E-4</v>
      </c>
      <c r="E72" s="245" t="s">
        <v>11838</v>
      </c>
    </row>
    <row r="73" spans="1:5" ht="20.399999999999999" x14ac:dyDescent="0.2">
      <c r="A73" s="44" t="s">
        <v>11882</v>
      </c>
      <c r="B73" s="44" t="s">
        <v>11883</v>
      </c>
      <c r="C73" s="64">
        <v>159331.79999999999</v>
      </c>
      <c r="D73" s="419">
        <v>2.4040300000000001E-3</v>
      </c>
      <c r="E73" s="245" t="s">
        <v>11838</v>
      </c>
    </row>
    <row r="74" spans="1:5" ht="20.399999999999999" x14ac:dyDescent="0.2">
      <c r="A74" s="44" t="s">
        <v>11884</v>
      </c>
      <c r="B74" s="44" t="s">
        <v>11885</v>
      </c>
      <c r="C74" s="64">
        <v>67917.72</v>
      </c>
      <c r="D74" s="419">
        <v>1.02476E-3</v>
      </c>
      <c r="E74" s="245" t="s">
        <v>11838</v>
      </c>
    </row>
    <row r="75" spans="1:5" ht="20.399999999999999" x14ac:dyDescent="0.2">
      <c r="A75" s="44" t="s">
        <v>11886</v>
      </c>
      <c r="B75" s="44" t="s">
        <v>11887</v>
      </c>
      <c r="C75" s="64">
        <v>85588.56</v>
      </c>
      <c r="D75" s="419">
        <v>1.29138E-3</v>
      </c>
      <c r="E75" s="245" t="s">
        <v>11838</v>
      </c>
    </row>
    <row r="76" spans="1:5" ht="20.399999999999999" x14ac:dyDescent="0.2">
      <c r="A76" s="44" t="s">
        <v>11888</v>
      </c>
      <c r="B76" s="44" t="s">
        <v>11889</v>
      </c>
      <c r="C76" s="64">
        <v>502.44</v>
      </c>
      <c r="D76" s="419">
        <v>7.5800000000000003E-6</v>
      </c>
      <c r="E76" s="245" t="s">
        <v>11838</v>
      </c>
    </row>
    <row r="77" spans="1:5" ht="20.399999999999999" x14ac:dyDescent="0.2">
      <c r="A77" s="44" t="s">
        <v>11890</v>
      </c>
      <c r="B77" s="44" t="s">
        <v>11891</v>
      </c>
      <c r="C77" s="64">
        <v>51868.08</v>
      </c>
      <c r="D77" s="419">
        <v>7.8260000000000005E-4</v>
      </c>
      <c r="E77" s="245" t="s">
        <v>11838</v>
      </c>
    </row>
    <row r="78" spans="1:5" ht="20.399999999999999" x14ac:dyDescent="0.2">
      <c r="A78" s="44" t="s">
        <v>11892</v>
      </c>
      <c r="B78" s="44" t="s">
        <v>11893</v>
      </c>
      <c r="C78" s="64">
        <v>248835.12</v>
      </c>
      <c r="D78" s="419">
        <v>3.7544800000000001E-3</v>
      </c>
      <c r="E78" s="245" t="s">
        <v>11838</v>
      </c>
    </row>
    <row r="79" spans="1:5" ht="20.399999999999999" x14ac:dyDescent="0.2">
      <c r="A79" s="44" t="s">
        <v>11894</v>
      </c>
      <c r="B79" s="44" t="s">
        <v>11895</v>
      </c>
      <c r="C79" s="64">
        <v>5071989.12</v>
      </c>
      <c r="D79" s="419">
        <v>7.6527319999999996E-2</v>
      </c>
      <c r="E79" s="245" t="s">
        <v>11838</v>
      </c>
    </row>
    <row r="80" spans="1:5" ht="20.399999999999999" x14ac:dyDescent="0.2">
      <c r="A80" s="44" t="s">
        <v>11896</v>
      </c>
      <c r="B80" s="44" t="s">
        <v>11897</v>
      </c>
      <c r="C80" s="64">
        <v>3401329.56</v>
      </c>
      <c r="D80" s="419">
        <v>5.1320030000000003E-2</v>
      </c>
      <c r="E80" s="245" t="s">
        <v>11838</v>
      </c>
    </row>
    <row r="81" spans="1:8" ht="20.399999999999999" x14ac:dyDescent="0.2">
      <c r="A81" s="44" t="s">
        <v>11898</v>
      </c>
      <c r="B81" s="44" t="s">
        <v>11899</v>
      </c>
      <c r="C81" s="64">
        <v>58874.16</v>
      </c>
      <c r="D81" s="419">
        <v>8.8831000000000001E-4</v>
      </c>
      <c r="E81" s="245" t="s">
        <v>11838</v>
      </c>
    </row>
    <row r="82" spans="1:8" ht="20.399999999999999" x14ac:dyDescent="0.2">
      <c r="A82" s="44" t="s">
        <v>11900</v>
      </c>
      <c r="B82" s="44" t="s">
        <v>11901</v>
      </c>
      <c r="C82" s="64">
        <v>28702.92</v>
      </c>
      <c r="D82" s="419">
        <v>4.3308000000000002E-4</v>
      </c>
      <c r="E82" s="245" t="s">
        <v>11838</v>
      </c>
    </row>
    <row r="83" spans="1:8" ht="20.399999999999999" x14ac:dyDescent="0.2">
      <c r="A83" s="44" t="s">
        <v>11902</v>
      </c>
      <c r="B83" s="44" t="s">
        <v>11769</v>
      </c>
      <c r="C83" s="64">
        <v>1033.68</v>
      </c>
      <c r="D83" s="419">
        <v>1.56E-5</v>
      </c>
      <c r="E83" s="245" t="s">
        <v>11838</v>
      </c>
    </row>
    <row r="84" spans="1:8" x14ac:dyDescent="0.2">
      <c r="A84" s="63"/>
      <c r="B84" s="63" t="s">
        <v>719</v>
      </c>
      <c r="C84" s="62">
        <f>SUM(C8:C83)</f>
        <v>66276842.969999991</v>
      </c>
      <c r="D84" s="418">
        <f>SUM(D8:D83)</f>
        <v>1.0000000400000002</v>
      </c>
      <c r="E84" s="144"/>
      <c r="F84" s="1"/>
      <c r="G84" s="1"/>
      <c r="H84" s="1"/>
    </row>
    <row r="85" spans="1:8" x14ac:dyDescent="0.2">
      <c r="A85" s="243"/>
      <c r="B85" s="243"/>
      <c r="C85" s="242"/>
      <c r="D85" s="241"/>
      <c r="E85" s="240"/>
      <c r="F85" s="1"/>
      <c r="G85" s="1"/>
      <c r="H85" s="1"/>
    </row>
    <row r="92" spans="1:8" x14ac:dyDescent="0.2">
      <c r="A92" s="1"/>
      <c r="B92" s="1"/>
      <c r="C92" s="1"/>
      <c r="D92" s="1"/>
      <c r="E92" s="1"/>
    </row>
    <row r="93" spans="1:8" x14ac:dyDescent="0.2">
      <c r="A93" s="1"/>
      <c r="B93" s="1"/>
      <c r="C93" s="1"/>
      <c r="D93" s="1"/>
      <c r="E93" s="1"/>
    </row>
    <row r="94" spans="1:8" x14ac:dyDescent="0.2">
      <c r="A94" s="1"/>
      <c r="B94" s="1"/>
      <c r="C94" s="1"/>
      <c r="D94" s="1"/>
      <c r="E94" s="1"/>
    </row>
    <row r="95" spans="1:8" x14ac:dyDescent="0.2">
      <c r="A95" s="1"/>
      <c r="B95" s="1"/>
      <c r="C95" s="1"/>
      <c r="D95" s="1"/>
      <c r="E95" s="1"/>
    </row>
    <row r="96" spans="1:8" x14ac:dyDescent="0.2">
      <c r="A96" s="1"/>
      <c r="B96" s="1"/>
      <c r="C96" s="1"/>
      <c r="D96" s="1"/>
      <c r="E96" s="1"/>
    </row>
    <row r="97" spans="1:5" x14ac:dyDescent="0.2">
      <c r="A97" s="1"/>
      <c r="B97" s="1"/>
      <c r="C97" s="1"/>
      <c r="D97" s="1"/>
      <c r="E97" s="1"/>
    </row>
    <row r="98" spans="1:5" x14ac:dyDescent="0.2">
      <c r="A98" s="1"/>
      <c r="B98" s="1"/>
      <c r="C98" s="1"/>
      <c r="D98" s="1"/>
      <c r="E98" s="1"/>
    </row>
    <row r="99" spans="1:5" x14ac:dyDescent="0.2">
      <c r="A99" s="1"/>
      <c r="B99" s="1"/>
      <c r="C99" s="1"/>
      <c r="D99" s="1"/>
      <c r="E99" s="1"/>
    </row>
    <row r="100" spans="1:5" x14ac:dyDescent="0.2">
      <c r="A100" s="1"/>
      <c r="B100" s="1"/>
      <c r="C100" s="1"/>
      <c r="D100" s="1"/>
      <c r="E100" s="1"/>
    </row>
    <row r="101" spans="1:5" x14ac:dyDescent="0.2">
      <c r="A101" s="1"/>
      <c r="B101" s="1"/>
      <c r="C101" s="1"/>
      <c r="D101" s="1"/>
      <c r="E101" s="1"/>
    </row>
    <row r="102" spans="1:5" x14ac:dyDescent="0.2">
      <c r="A102" s="1"/>
      <c r="B102" s="1"/>
      <c r="C102" s="1"/>
      <c r="D102" s="1"/>
      <c r="E102" s="1"/>
    </row>
    <row r="103" spans="1:5" x14ac:dyDescent="0.2">
      <c r="A103" s="1"/>
      <c r="B103" s="1"/>
      <c r="C103" s="1"/>
      <c r="D103" s="1"/>
      <c r="E103" s="1"/>
    </row>
    <row r="104" spans="1:5" x14ac:dyDescent="0.2">
      <c r="A104" s="1"/>
      <c r="B104" s="1"/>
      <c r="C104" s="1"/>
      <c r="D104" s="1"/>
      <c r="E104" s="1"/>
    </row>
    <row r="105" spans="1:5" x14ac:dyDescent="0.2">
      <c r="A105" s="1"/>
      <c r="B105" s="1"/>
      <c r="C105" s="1"/>
      <c r="D105" s="1"/>
      <c r="E105" s="1"/>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2"/>
  <dimension ref="A1:G9"/>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6750</v>
      </c>
      <c r="B8" s="44" t="s">
        <v>1019</v>
      </c>
      <c r="C8" s="64">
        <v>19972929.789999999</v>
      </c>
      <c r="D8" s="64">
        <v>19972929.789999999</v>
      </c>
      <c r="E8" s="64">
        <f>+D8-C8</f>
        <v>0</v>
      </c>
      <c r="F8" s="147" t="s">
        <v>11903</v>
      </c>
      <c r="G8" s="113" t="s">
        <v>11904</v>
      </c>
    </row>
    <row r="9" spans="1:7" x14ac:dyDescent="0.2">
      <c r="A9" s="111"/>
      <c r="B9" s="63" t="s">
        <v>1017</v>
      </c>
      <c r="C9" s="45">
        <f>SUM(C8:C8)</f>
        <v>19972929.789999999</v>
      </c>
      <c r="D9" s="45">
        <f>SUM(D8:D8)</f>
        <v>19972929.789999999</v>
      </c>
      <c r="E9" s="20">
        <f>SUM(E8:E8)</f>
        <v>0</v>
      </c>
      <c r="F9" s="255"/>
      <c r="G9" s="255"/>
    </row>
  </sheetData>
  <dataValidations count="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3"/>
  <dimension ref="A1:F23"/>
  <sheetViews>
    <sheetView zoomScaleNormal="100" zoomScaleSheetLayoutView="100" workbookViewId="0">
      <selection activeCell="E27" sqref="E27"/>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1038</v>
      </c>
      <c r="B8" s="44" t="s">
        <v>11905</v>
      </c>
      <c r="C8" s="64">
        <v>0</v>
      </c>
      <c r="D8" s="64">
        <v>-8605821.1699999999</v>
      </c>
      <c r="E8" s="64">
        <f>+D8-C8</f>
        <v>-8605821.1699999999</v>
      </c>
      <c r="F8" s="258" t="s">
        <v>11904</v>
      </c>
    </row>
    <row r="9" spans="1:6" x14ac:dyDescent="0.2">
      <c r="A9" s="44" t="s">
        <v>11906</v>
      </c>
      <c r="B9" s="44" t="s">
        <v>1034</v>
      </c>
      <c r="C9" s="64">
        <v>23246657.98</v>
      </c>
      <c r="D9" s="64">
        <v>23249157.98</v>
      </c>
      <c r="E9" s="64">
        <f>+D9-C9</f>
        <v>2500</v>
      </c>
      <c r="F9" s="258" t="s">
        <v>11904</v>
      </c>
    </row>
    <row r="10" spans="1:6" x14ac:dyDescent="0.2">
      <c r="A10" s="63"/>
      <c r="B10" s="63" t="s">
        <v>1025</v>
      </c>
      <c r="C10" s="62">
        <f>SUM(C8:C9)</f>
        <v>23246657.98</v>
      </c>
      <c r="D10" s="62">
        <f>SUM(D8:D9)</f>
        <v>14643336.810000001</v>
      </c>
      <c r="E10" s="62">
        <f>SUM(E8:E9)</f>
        <v>-8603321.1699999999</v>
      </c>
      <c r="F10" s="63"/>
    </row>
    <row r="17" spans="3:5" x14ac:dyDescent="0.2">
      <c r="C17" s="1"/>
      <c r="D17" s="1"/>
      <c r="E17" s="1"/>
    </row>
    <row r="18" spans="3:5" x14ac:dyDescent="0.2">
      <c r="C18" s="1"/>
      <c r="D18" s="1"/>
      <c r="E18" s="1"/>
    </row>
    <row r="19" spans="3:5" x14ac:dyDescent="0.2">
      <c r="C19" s="1"/>
      <c r="D19" s="1"/>
      <c r="E19" s="1"/>
    </row>
    <row r="20" spans="3:5" x14ac:dyDescent="0.2">
      <c r="C20" s="1"/>
      <c r="D20" s="1"/>
      <c r="E20" s="1"/>
    </row>
    <row r="21" spans="3:5" x14ac:dyDescent="0.2">
      <c r="C21" s="1"/>
      <c r="D21" s="1"/>
      <c r="E21" s="1"/>
    </row>
    <row r="22" spans="3:5" x14ac:dyDescent="0.2">
      <c r="C22" s="1"/>
      <c r="D22" s="1"/>
      <c r="E22" s="1"/>
    </row>
    <row r="23" spans="3:5" x14ac:dyDescent="0.2">
      <c r="C23" s="1"/>
      <c r="D23" s="1"/>
      <c r="E23" s="1"/>
    </row>
  </sheetData>
  <protectedRanges>
    <protectedRange sqref="F10" name="Rango1_1"/>
  </protectedRanges>
  <dataValidations count="6">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4">
    <pageSetUpPr fitToPage="1"/>
  </sheetPr>
  <dimension ref="A1:E160"/>
  <sheetViews>
    <sheetView zoomScaleNormal="100" zoomScaleSheetLayoutView="100" workbookViewId="0">
      <selection activeCell="B11" sqref="B11"/>
    </sheetView>
  </sheetViews>
  <sheetFormatPr baseColWidth="10" defaultColWidth="11.44140625" defaultRowHeight="10.199999999999999" x14ac:dyDescent="0.2"/>
  <cols>
    <col min="1" max="1" width="20.6640625" style="37" customWidth="1"/>
    <col min="2" max="2" width="35.44140625" style="37" bestFit="1"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6797</v>
      </c>
      <c r="B8" s="113" t="s">
        <v>1064</v>
      </c>
      <c r="C8" s="64">
        <v>4000</v>
      </c>
      <c r="D8" s="64">
        <v>4000</v>
      </c>
      <c r="E8" s="64">
        <f>+D8-C8</f>
        <v>0</v>
      </c>
    </row>
    <row r="9" spans="1:5" x14ac:dyDescent="0.2">
      <c r="A9" s="113" t="s">
        <v>6795</v>
      </c>
      <c r="B9" s="113" t="s">
        <v>11907</v>
      </c>
      <c r="C9" s="64">
        <v>2000</v>
      </c>
      <c r="D9" s="64">
        <v>2000</v>
      </c>
      <c r="E9" s="64">
        <f t="shared" ref="E9:E11" si="0">+D9-C9</f>
        <v>0</v>
      </c>
    </row>
    <row r="10" spans="1:5" x14ac:dyDescent="0.2">
      <c r="A10" s="113" t="s">
        <v>7921</v>
      </c>
      <c r="B10" s="113" t="s">
        <v>11908</v>
      </c>
      <c r="C10" s="64">
        <v>2500</v>
      </c>
      <c r="D10" s="64">
        <v>2500</v>
      </c>
      <c r="E10" s="64">
        <f t="shared" si="0"/>
        <v>0</v>
      </c>
    </row>
    <row r="11" spans="1:5" x14ac:dyDescent="0.2">
      <c r="A11" s="113" t="s">
        <v>7924</v>
      </c>
      <c r="B11" s="113" t="s">
        <v>11909</v>
      </c>
      <c r="C11" s="64">
        <v>1000</v>
      </c>
      <c r="D11" s="64">
        <v>1000</v>
      </c>
      <c r="E11" s="64">
        <f t="shared" si="0"/>
        <v>0</v>
      </c>
    </row>
    <row r="12" spans="1:5" x14ac:dyDescent="0.2">
      <c r="A12" s="113" t="s">
        <v>9913</v>
      </c>
      <c r="B12" s="113" t="s">
        <v>9372</v>
      </c>
      <c r="C12" s="64">
        <f>SUM(C8:C11)</f>
        <v>9500</v>
      </c>
      <c r="D12" s="64">
        <f>SUM(D8:D11)</f>
        <v>9500</v>
      </c>
      <c r="E12" s="64">
        <f>SUM(E8:E11)</f>
        <v>0</v>
      </c>
    </row>
    <row r="13" spans="1:5" x14ac:dyDescent="0.2">
      <c r="A13" s="113" t="s">
        <v>6791</v>
      </c>
      <c r="B13" s="113" t="s">
        <v>11910</v>
      </c>
      <c r="C13" s="64">
        <v>385657.38</v>
      </c>
      <c r="D13" s="64">
        <v>1335077.3600000001</v>
      </c>
      <c r="E13" s="64">
        <f t="shared" ref="E13:E16" si="1">+D13-C13</f>
        <v>949419.9800000001</v>
      </c>
    </row>
    <row r="14" spans="1:5" x14ac:dyDescent="0.2">
      <c r="A14" s="113" t="s">
        <v>6789</v>
      </c>
      <c r="B14" s="113" t="s">
        <v>11911</v>
      </c>
      <c r="C14" s="64">
        <v>2217266.94</v>
      </c>
      <c r="D14" s="64">
        <v>2168830.94</v>
      </c>
      <c r="E14" s="64">
        <f t="shared" si="1"/>
        <v>-48436</v>
      </c>
    </row>
    <row r="15" spans="1:5" x14ac:dyDescent="0.2">
      <c r="A15" s="113" t="s">
        <v>6785</v>
      </c>
      <c r="B15" s="113" t="s">
        <v>11912</v>
      </c>
      <c r="C15" s="64">
        <v>1207000</v>
      </c>
      <c r="D15" s="64">
        <v>807000</v>
      </c>
      <c r="E15" s="64">
        <f t="shared" si="1"/>
        <v>-400000</v>
      </c>
    </row>
    <row r="16" spans="1:5" x14ac:dyDescent="0.2">
      <c r="A16" s="113" t="s">
        <v>11913</v>
      </c>
      <c r="B16" s="113" t="s">
        <v>11914</v>
      </c>
      <c r="C16" s="64">
        <v>276725.26</v>
      </c>
      <c r="D16" s="64">
        <v>412516.07</v>
      </c>
      <c r="E16" s="64">
        <f t="shared" si="1"/>
        <v>135790.81</v>
      </c>
    </row>
    <row r="17" spans="1:5" x14ac:dyDescent="0.2">
      <c r="A17" s="113" t="s">
        <v>11915</v>
      </c>
      <c r="B17" s="113" t="s">
        <v>9378</v>
      </c>
      <c r="C17" s="64">
        <f>SUM(C13:C16)</f>
        <v>4086649.58</v>
      </c>
      <c r="D17" s="64">
        <f>SUM(D13:D16)</f>
        <v>4723424.37</v>
      </c>
      <c r="E17" s="64">
        <f>SUM(E13:E16)</f>
        <v>636774.79</v>
      </c>
    </row>
    <row r="18" spans="1:5" x14ac:dyDescent="0.2">
      <c r="A18" s="113" t="s">
        <v>11916</v>
      </c>
      <c r="B18" s="113" t="s">
        <v>11917</v>
      </c>
      <c r="C18" s="64">
        <v>0</v>
      </c>
      <c r="D18" s="64">
        <v>0</v>
      </c>
      <c r="E18" s="64">
        <v>0</v>
      </c>
    </row>
    <row r="19" spans="1:5" x14ac:dyDescent="0.2">
      <c r="A19" s="113" t="s">
        <v>11918</v>
      </c>
      <c r="B19" s="113" t="s">
        <v>11919</v>
      </c>
      <c r="C19" s="64">
        <v>0</v>
      </c>
      <c r="D19" s="64">
        <v>0</v>
      </c>
      <c r="E19" s="64">
        <v>0</v>
      </c>
    </row>
    <row r="20" spans="1:5" x14ac:dyDescent="0.2">
      <c r="A20" s="113" t="s">
        <v>11920</v>
      </c>
      <c r="B20" s="113" t="s">
        <v>11921</v>
      </c>
      <c r="C20" s="64">
        <f>SUM(C18:C19)</f>
        <v>0</v>
      </c>
      <c r="D20" s="64">
        <f t="shared" ref="D20:E20" si="2">SUM(D18:D19)</f>
        <v>0</v>
      </c>
      <c r="E20" s="64">
        <f t="shared" si="2"/>
        <v>0</v>
      </c>
    </row>
    <row r="21" spans="1:5" s="376" customFormat="1" x14ac:dyDescent="0.2">
      <c r="A21" s="63"/>
      <c r="B21" s="63" t="s">
        <v>1041</v>
      </c>
      <c r="C21" s="62">
        <f>+C12+C17+C20</f>
        <v>4096149.58</v>
      </c>
      <c r="D21" s="62">
        <f>+D12+D17+D20</f>
        <v>4732924.37</v>
      </c>
      <c r="E21" s="62">
        <f>+E12+E17+E20</f>
        <v>636774.79</v>
      </c>
    </row>
    <row r="22" spans="1:5" s="376" customFormat="1" x14ac:dyDescent="0.2">
      <c r="A22" s="243"/>
      <c r="B22" s="243"/>
      <c r="C22" s="259"/>
      <c r="D22" s="259"/>
      <c r="E22" s="259"/>
    </row>
    <row r="30" spans="1:5" x14ac:dyDescent="0.2">
      <c r="A30" s="375"/>
      <c r="B30" s="375"/>
      <c r="C30" s="375"/>
      <c r="D30" s="375"/>
      <c r="E30" s="375"/>
    </row>
    <row r="31" spans="1:5" x14ac:dyDescent="0.2">
      <c r="A31" s="375"/>
      <c r="B31" s="375"/>
      <c r="C31" s="375"/>
      <c r="D31" s="375"/>
      <c r="E31" s="375"/>
    </row>
    <row r="32" spans="1:5" x14ac:dyDescent="0.2">
      <c r="A32" s="375"/>
      <c r="B32" s="375"/>
      <c r="C32" s="375"/>
      <c r="D32" s="375"/>
      <c r="E32" s="375"/>
    </row>
    <row r="33" spans="1:5" x14ac:dyDescent="0.2">
      <c r="A33" s="375"/>
      <c r="B33" s="375"/>
      <c r="C33" s="375"/>
      <c r="D33" s="375"/>
      <c r="E33" s="375"/>
    </row>
    <row r="34" spans="1:5" x14ac:dyDescent="0.2">
      <c r="A34" s="375"/>
      <c r="B34" s="375"/>
      <c r="C34" s="375"/>
      <c r="D34" s="375"/>
      <c r="E34" s="375"/>
    </row>
    <row r="35" spans="1:5" x14ac:dyDescent="0.2">
      <c r="A35" s="375"/>
      <c r="B35" s="375"/>
      <c r="C35" s="375"/>
      <c r="D35" s="375"/>
      <c r="E35" s="375"/>
    </row>
    <row r="36" spans="1:5" x14ac:dyDescent="0.2">
      <c r="A36" s="375"/>
      <c r="B36" s="375"/>
      <c r="C36" s="375"/>
      <c r="D36" s="375"/>
      <c r="E36" s="375"/>
    </row>
    <row r="37" spans="1:5" x14ac:dyDescent="0.2">
      <c r="A37" s="375"/>
      <c r="B37" s="375"/>
      <c r="C37" s="375"/>
      <c r="D37" s="375"/>
      <c r="E37" s="375"/>
    </row>
    <row r="38" spans="1:5" x14ac:dyDescent="0.2">
      <c r="A38" s="375"/>
      <c r="B38" s="375"/>
      <c r="C38" s="375"/>
      <c r="D38" s="375"/>
      <c r="E38" s="375"/>
    </row>
    <row r="39" spans="1:5" x14ac:dyDescent="0.2">
      <c r="A39" s="375"/>
      <c r="B39" s="375"/>
      <c r="C39" s="375"/>
      <c r="D39" s="375"/>
      <c r="E39" s="375"/>
    </row>
    <row r="40" spans="1:5" x14ac:dyDescent="0.2">
      <c r="A40" s="375"/>
      <c r="B40" s="375"/>
      <c r="C40" s="375"/>
      <c r="D40" s="375"/>
      <c r="E40" s="375"/>
    </row>
    <row r="41" spans="1:5" x14ac:dyDescent="0.2">
      <c r="A41" s="375"/>
      <c r="B41" s="375"/>
      <c r="C41" s="375"/>
      <c r="D41" s="375"/>
      <c r="E41" s="375"/>
    </row>
    <row r="42" spans="1:5" x14ac:dyDescent="0.2">
      <c r="A42" s="375"/>
      <c r="B42" s="375"/>
      <c r="C42" s="375"/>
      <c r="D42" s="375"/>
      <c r="E42" s="375"/>
    </row>
    <row r="43" spans="1:5" x14ac:dyDescent="0.2">
      <c r="A43" s="375"/>
      <c r="B43" s="375"/>
      <c r="C43" s="375"/>
      <c r="D43" s="375"/>
      <c r="E43" s="375"/>
    </row>
    <row r="44" spans="1:5" x14ac:dyDescent="0.2">
      <c r="A44" s="375"/>
      <c r="B44" s="375"/>
      <c r="C44" s="375"/>
      <c r="D44" s="375"/>
      <c r="E44" s="375"/>
    </row>
    <row r="45" spans="1:5" x14ac:dyDescent="0.2">
      <c r="A45" s="375"/>
      <c r="B45" s="375"/>
      <c r="C45" s="375"/>
      <c r="D45" s="375"/>
      <c r="E45" s="375"/>
    </row>
    <row r="46" spans="1:5" x14ac:dyDescent="0.2">
      <c r="A46" s="375"/>
      <c r="B46" s="375"/>
      <c r="C46" s="375"/>
      <c r="D46" s="375"/>
      <c r="E46" s="375"/>
    </row>
    <row r="47" spans="1:5" x14ac:dyDescent="0.2">
      <c r="A47" s="375"/>
      <c r="B47" s="375"/>
      <c r="C47" s="375"/>
      <c r="D47" s="375"/>
      <c r="E47" s="375"/>
    </row>
    <row r="48" spans="1:5" x14ac:dyDescent="0.2">
      <c r="A48" s="375"/>
      <c r="B48" s="375"/>
      <c r="C48" s="375"/>
      <c r="D48" s="375"/>
      <c r="E48" s="375"/>
    </row>
    <row r="49" spans="1:5" x14ac:dyDescent="0.2">
      <c r="A49" s="375"/>
      <c r="B49" s="375"/>
      <c r="C49" s="375"/>
      <c r="D49" s="375"/>
      <c r="E49" s="375"/>
    </row>
    <row r="50" spans="1:5" x14ac:dyDescent="0.2">
      <c r="A50" s="375"/>
      <c r="B50" s="375"/>
      <c r="C50" s="375"/>
      <c r="D50" s="375"/>
      <c r="E50" s="375"/>
    </row>
    <row r="51" spans="1:5" x14ac:dyDescent="0.2">
      <c r="A51" s="375"/>
      <c r="B51" s="375"/>
      <c r="C51" s="375"/>
      <c r="D51" s="375"/>
      <c r="E51" s="375"/>
    </row>
    <row r="52" spans="1:5" x14ac:dyDescent="0.2">
      <c r="A52" s="375"/>
      <c r="B52" s="375"/>
      <c r="C52" s="375"/>
      <c r="D52" s="375"/>
      <c r="E52" s="375"/>
    </row>
    <row r="53" spans="1:5" x14ac:dyDescent="0.2">
      <c r="A53" s="375"/>
      <c r="B53" s="375"/>
      <c r="C53" s="375"/>
      <c r="D53" s="375"/>
      <c r="E53" s="375"/>
    </row>
    <row r="54" spans="1:5" x14ac:dyDescent="0.2">
      <c r="A54" s="375"/>
      <c r="B54" s="375"/>
      <c r="C54" s="375"/>
      <c r="D54" s="375"/>
      <c r="E54" s="375"/>
    </row>
    <row r="55" spans="1:5" x14ac:dyDescent="0.2">
      <c r="A55" s="375"/>
      <c r="B55" s="375"/>
      <c r="C55" s="375"/>
      <c r="D55" s="375"/>
      <c r="E55" s="375"/>
    </row>
    <row r="56" spans="1:5" x14ac:dyDescent="0.2">
      <c r="A56" s="375"/>
      <c r="B56" s="375"/>
      <c r="C56" s="375"/>
      <c r="D56" s="375"/>
      <c r="E56" s="375"/>
    </row>
    <row r="57" spans="1:5" x14ac:dyDescent="0.2">
      <c r="A57" s="375"/>
      <c r="B57" s="375"/>
      <c r="C57" s="375"/>
      <c r="D57" s="375"/>
      <c r="E57" s="375"/>
    </row>
    <row r="58" spans="1:5" x14ac:dyDescent="0.2">
      <c r="A58" s="375"/>
      <c r="B58" s="375"/>
      <c r="C58" s="375"/>
      <c r="D58" s="375"/>
      <c r="E58" s="375"/>
    </row>
    <row r="59" spans="1:5" x14ac:dyDescent="0.2">
      <c r="A59" s="375"/>
      <c r="B59" s="375"/>
      <c r="C59" s="375"/>
      <c r="D59" s="375"/>
      <c r="E59" s="375"/>
    </row>
    <row r="60" spans="1:5" x14ac:dyDescent="0.2">
      <c r="A60" s="375"/>
      <c r="B60" s="375"/>
      <c r="C60" s="375"/>
      <c r="D60" s="375"/>
      <c r="E60" s="375"/>
    </row>
    <row r="61" spans="1:5" x14ac:dyDescent="0.2">
      <c r="A61" s="375"/>
      <c r="B61" s="375"/>
      <c r="C61" s="375"/>
      <c r="D61" s="375"/>
      <c r="E61" s="375"/>
    </row>
    <row r="62" spans="1:5" x14ac:dyDescent="0.2">
      <c r="A62" s="375"/>
      <c r="B62" s="375"/>
      <c r="C62" s="375"/>
      <c r="D62" s="375"/>
      <c r="E62" s="375"/>
    </row>
    <row r="63" spans="1:5" x14ac:dyDescent="0.2">
      <c r="A63" s="375"/>
      <c r="B63" s="375"/>
      <c r="C63" s="375"/>
      <c r="D63" s="375"/>
      <c r="E63" s="375"/>
    </row>
    <row r="64" spans="1:5" x14ac:dyDescent="0.2">
      <c r="A64" s="375"/>
      <c r="B64" s="375"/>
      <c r="C64" s="375"/>
      <c r="D64" s="375"/>
      <c r="E64" s="375"/>
    </row>
    <row r="65" spans="1:5" x14ac:dyDescent="0.2">
      <c r="A65" s="375"/>
      <c r="B65" s="375"/>
      <c r="C65" s="375"/>
      <c r="D65" s="375"/>
      <c r="E65" s="375"/>
    </row>
    <row r="66" spans="1:5" x14ac:dyDescent="0.2">
      <c r="A66" s="375"/>
      <c r="B66" s="375"/>
      <c r="C66" s="375"/>
      <c r="D66" s="375"/>
      <c r="E66" s="375"/>
    </row>
    <row r="67" spans="1:5" x14ac:dyDescent="0.2">
      <c r="A67" s="375"/>
      <c r="B67" s="375"/>
      <c r="C67" s="375"/>
      <c r="D67" s="375"/>
      <c r="E67" s="375"/>
    </row>
    <row r="68" spans="1:5" x14ac:dyDescent="0.2">
      <c r="A68" s="375"/>
      <c r="B68" s="375"/>
      <c r="C68" s="375"/>
      <c r="D68" s="375"/>
      <c r="E68" s="375"/>
    </row>
    <row r="69" spans="1:5" x14ac:dyDescent="0.2">
      <c r="A69" s="375"/>
      <c r="B69" s="375"/>
      <c r="C69" s="375"/>
      <c r="D69" s="375"/>
      <c r="E69" s="375"/>
    </row>
    <row r="70" spans="1:5" x14ac:dyDescent="0.2">
      <c r="A70" s="375"/>
      <c r="B70" s="375"/>
      <c r="C70" s="375"/>
      <c r="D70" s="375"/>
      <c r="E70" s="375"/>
    </row>
    <row r="71" spans="1:5" x14ac:dyDescent="0.2">
      <c r="A71" s="375"/>
      <c r="B71" s="375"/>
      <c r="C71" s="375"/>
      <c r="D71" s="375"/>
      <c r="E71" s="375"/>
    </row>
    <row r="72" spans="1:5" x14ac:dyDescent="0.2">
      <c r="A72" s="375"/>
      <c r="B72" s="375"/>
      <c r="C72" s="375"/>
      <c r="D72" s="375"/>
      <c r="E72" s="375"/>
    </row>
    <row r="73" spans="1:5" x14ac:dyDescent="0.2">
      <c r="A73" s="375"/>
      <c r="B73" s="375"/>
      <c r="C73" s="375"/>
      <c r="D73" s="375"/>
      <c r="E73" s="375"/>
    </row>
    <row r="74" spans="1:5" x14ac:dyDescent="0.2">
      <c r="A74" s="375"/>
      <c r="B74" s="375"/>
      <c r="C74" s="375"/>
      <c r="D74" s="375"/>
      <c r="E74" s="375"/>
    </row>
    <row r="75" spans="1:5" x14ac:dyDescent="0.2">
      <c r="A75" s="375"/>
      <c r="B75" s="375"/>
      <c r="C75" s="375"/>
      <c r="D75" s="375"/>
      <c r="E75" s="375"/>
    </row>
    <row r="76" spans="1:5" x14ac:dyDescent="0.2">
      <c r="A76" s="375"/>
      <c r="B76" s="375"/>
      <c r="C76" s="375"/>
      <c r="D76" s="375"/>
      <c r="E76" s="375"/>
    </row>
    <row r="77" spans="1:5" x14ac:dyDescent="0.2">
      <c r="A77" s="375"/>
      <c r="B77" s="375"/>
      <c r="C77" s="375"/>
      <c r="D77" s="375"/>
      <c r="E77" s="375"/>
    </row>
    <row r="78" spans="1:5" x14ac:dyDescent="0.2">
      <c r="A78" s="375"/>
      <c r="B78" s="375"/>
      <c r="C78" s="375"/>
      <c r="D78" s="375"/>
      <c r="E78" s="375"/>
    </row>
    <row r="79" spans="1:5" x14ac:dyDescent="0.2">
      <c r="A79" s="375"/>
      <c r="B79" s="375"/>
      <c r="C79" s="375"/>
      <c r="D79" s="375"/>
      <c r="E79" s="375"/>
    </row>
    <row r="80" spans="1:5" x14ac:dyDescent="0.2">
      <c r="A80" s="375"/>
      <c r="B80" s="375"/>
      <c r="C80" s="375"/>
      <c r="D80" s="375"/>
      <c r="E80" s="375"/>
    </row>
    <row r="81" spans="1:5" x14ac:dyDescent="0.2">
      <c r="A81" s="375"/>
      <c r="B81" s="375"/>
      <c r="C81" s="375"/>
      <c r="D81" s="375"/>
      <c r="E81" s="375"/>
    </row>
    <row r="82" spans="1:5" x14ac:dyDescent="0.2">
      <c r="A82" s="375"/>
      <c r="B82" s="375"/>
      <c r="C82" s="375"/>
      <c r="D82" s="375"/>
      <c r="E82" s="375"/>
    </row>
    <row r="83" spans="1:5" x14ac:dyDescent="0.2">
      <c r="A83" s="375"/>
      <c r="B83" s="375"/>
      <c r="C83" s="375"/>
      <c r="D83" s="375"/>
      <c r="E83" s="375"/>
    </row>
    <row r="84" spans="1:5" x14ac:dyDescent="0.2">
      <c r="A84" s="375"/>
      <c r="B84" s="375"/>
      <c r="C84" s="375"/>
      <c r="D84" s="375"/>
      <c r="E84" s="375"/>
    </row>
    <row r="85" spans="1:5" x14ac:dyDescent="0.2">
      <c r="A85" s="375"/>
      <c r="B85" s="375"/>
      <c r="C85" s="375"/>
      <c r="D85" s="375"/>
      <c r="E85" s="375"/>
    </row>
    <row r="86" spans="1:5" x14ac:dyDescent="0.2">
      <c r="A86" s="375"/>
      <c r="B86" s="375"/>
      <c r="C86" s="375"/>
      <c r="D86" s="375"/>
      <c r="E86" s="375"/>
    </row>
    <row r="87" spans="1:5" x14ac:dyDescent="0.2">
      <c r="A87" s="375"/>
      <c r="B87" s="375"/>
      <c r="C87" s="375"/>
      <c r="D87" s="375"/>
      <c r="E87" s="375"/>
    </row>
    <row r="88" spans="1:5" x14ac:dyDescent="0.2">
      <c r="A88" s="375"/>
      <c r="B88" s="375"/>
      <c r="C88" s="375"/>
      <c r="D88" s="375"/>
      <c r="E88" s="375"/>
    </row>
    <row r="89" spans="1:5" x14ac:dyDescent="0.2">
      <c r="A89" s="375"/>
      <c r="B89" s="375"/>
      <c r="C89" s="375"/>
      <c r="D89" s="375"/>
      <c r="E89" s="375"/>
    </row>
    <row r="90" spans="1:5" x14ac:dyDescent="0.2">
      <c r="A90" s="375"/>
      <c r="B90" s="375"/>
      <c r="C90" s="375"/>
      <c r="D90" s="375"/>
      <c r="E90" s="375"/>
    </row>
    <row r="91" spans="1:5" x14ac:dyDescent="0.2">
      <c r="A91" s="375"/>
      <c r="B91" s="375"/>
      <c r="C91" s="375"/>
      <c r="D91" s="375"/>
      <c r="E91" s="375"/>
    </row>
    <row r="92" spans="1:5" x14ac:dyDescent="0.2">
      <c r="A92" s="375"/>
      <c r="B92" s="375"/>
      <c r="C92" s="375"/>
      <c r="D92" s="375"/>
      <c r="E92" s="375"/>
    </row>
    <row r="93" spans="1:5" x14ac:dyDescent="0.2">
      <c r="A93" s="375"/>
      <c r="B93" s="375"/>
      <c r="C93" s="375"/>
      <c r="D93" s="375"/>
      <c r="E93" s="375"/>
    </row>
    <row r="94" spans="1:5" x14ac:dyDescent="0.2">
      <c r="A94" s="375"/>
      <c r="B94" s="375"/>
      <c r="C94" s="375"/>
      <c r="D94" s="375"/>
      <c r="E94" s="375"/>
    </row>
    <row r="95" spans="1:5" x14ac:dyDescent="0.2">
      <c r="A95" s="375"/>
      <c r="B95" s="375"/>
      <c r="C95" s="375"/>
      <c r="D95" s="375"/>
      <c r="E95" s="375"/>
    </row>
    <row r="96" spans="1:5" x14ac:dyDescent="0.2">
      <c r="A96" s="375"/>
      <c r="B96" s="375"/>
      <c r="C96" s="375"/>
      <c r="D96" s="375"/>
      <c r="E96" s="375"/>
    </row>
    <row r="97" spans="1:5" x14ac:dyDescent="0.2">
      <c r="A97" s="375"/>
      <c r="B97" s="375"/>
      <c r="C97" s="375"/>
      <c r="D97" s="375"/>
      <c r="E97" s="375"/>
    </row>
    <row r="98" spans="1:5" x14ac:dyDescent="0.2">
      <c r="A98" s="375"/>
      <c r="B98" s="375"/>
      <c r="C98" s="375"/>
      <c r="D98" s="375"/>
      <c r="E98" s="375"/>
    </row>
    <row r="99" spans="1:5" x14ac:dyDescent="0.2">
      <c r="A99" s="375"/>
      <c r="B99" s="375"/>
      <c r="C99" s="375"/>
      <c r="D99" s="375"/>
      <c r="E99" s="375"/>
    </row>
    <row r="100" spans="1:5" x14ac:dyDescent="0.2">
      <c r="A100" s="375"/>
      <c r="B100" s="375"/>
      <c r="C100" s="375"/>
      <c r="D100" s="375"/>
      <c r="E100" s="375"/>
    </row>
    <row r="101" spans="1:5" x14ac:dyDescent="0.2">
      <c r="A101" s="375"/>
      <c r="B101" s="375"/>
      <c r="C101" s="375"/>
      <c r="D101" s="375"/>
      <c r="E101" s="375"/>
    </row>
    <row r="102" spans="1:5" x14ac:dyDescent="0.2">
      <c r="A102" s="375"/>
      <c r="B102" s="375"/>
      <c r="C102" s="375"/>
      <c r="D102" s="375"/>
      <c r="E102" s="375"/>
    </row>
    <row r="103" spans="1:5" x14ac:dyDescent="0.2">
      <c r="A103" s="375"/>
      <c r="B103" s="375"/>
      <c r="C103" s="375"/>
      <c r="D103" s="375"/>
      <c r="E103" s="375"/>
    </row>
    <row r="104" spans="1:5" x14ac:dyDescent="0.2">
      <c r="A104" s="375"/>
      <c r="B104" s="375"/>
      <c r="C104" s="375"/>
      <c r="D104" s="375"/>
      <c r="E104" s="375"/>
    </row>
    <row r="105" spans="1:5" x14ac:dyDescent="0.2">
      <c r="A105" s="375"/>
      <c r="B105" s="375"/>
      <c r="C105" s="375"/>
      <c r="D105" s="375"/>
      <c r="E105" s="375"/>
    </row>
    <row r="106" spans="1:5" x14ac:dyDescent="0.2">
      <c r="A106" s="375"/>
      <c r="B106" s="375"/>
      <c r="C106" s="375"/>
      <c r="D106" s="375"/>
      <c r="E106" s="375"/>
    </row>
    <row r="107" spans="1:5" x14ac:dyDescent="0.2">
      <c r="A107" s="375"/>
      <c r="B107" s="375"/>
      <c r="C107" s="375"/>
      <c r="D107" s="375"/>
      <c r="E107" s="375"/>
    </row>
    <row r="108" spans="1:5" x14ac:dyDescent="0.2">
      <c r="A108" s="375"/>
      <c r="B108" s="375"/>
      <c r="C108" s="375"/>
      <c r="D108" s="375"/>
      <c r="E108" s="375"/>
    </row>
    <row r="109" spans="1:5" x14ac:dyDescent="0.2">
      <c r="A109" s="375"/>
      <c r="B109" s="375"/>
      <c r="C109" s="375"/>
      <c r="D109" s="375"/>
      <c r="E109" s="375"/>
    </row>
    <row r="110" spans="1:5" x14ac:dyDescent="0.2">
      <c r="A110" s="375"/>
      <c r="B110" s="375"/>
      <c r="C110" s="375"/>
      <c r="D110" s="375"/>
      <c r="E110" s="375"/>
    </row>
    <row r="111" spans="1:5" x14ac:dyDescent="0.2">
      <c r="A111" s="375"/>
      <c r="B111" s="375"/>
      <c r="C111" s="375"/>
      <c r="D111" s="375"/>
      <c r="E111" s="375"/>
    </row>
    <row r="112" spans="1:5" x14ac:dyDescent="0.2">
      <c r="A112" s="375"/>
      <c r="B112" s="375"/>
      <c r="C112" s="375"/>
      <c r="D112" s="375"/>
      <c r="E112" s="375"/>
    </row>
    <row r="113" spans="1:5" x14ac:dyDescent="0.2">
      <c r="A113" s="375"/>
      <c r="B113" s="375"/>
      <c r="C113" s="375"/>
      <c r="D113" s="375"/>
      <c r="E113" s="375"/>
    </row>
    <row r="114" spans="1:5" x14ac:dyDescent="0.2">
      <c r="A114" s="375"/>
      <c r="B114" s="375"/>
      <c r="C114" s="375"/>
      <c r="D114" s="375"/>
      <c r="E114" s="375"/>
    </row>
    <row r="115" spans="1:5" x14ac:dyDescent="0.2">
      <c r="A115" s="375"/>
      <c r="B115" s="375"/>
      <c r="C115" s="375"/>
      <c r="D115" s="375"/>
      <c r="E115" s="375"/>
    </row>
    <row r="116" spans="1:5" x14ac:dyDescent="0.2">
      <c r="A116" s="375"/>
      <c r="B116" s="375"/>
      <c r="C116" s="375"/>
      <c r="D116" s="375"/>
      <c r="E116" s="375"/>
    </row>
    <row r="117" spans="1:5" x14ac:dyDescent="0.2">
      <c r="A117" s="375"/>
      <c r="B117" s="375"/>
      <c r="C117" s="375"/>
      <c r="D117" s="375"/>
      <c r="E117" s="375"/>
    </row>
    <row r="118" spans="1:5" x14ac:dyDescent="0.2">
      <c r="A118" s="375"/>
      <c r="B118" s="375"/>
      <c r="C118" s="375"/>
      <c r="D118" s="375"/>
      <c r="E118" s="375"/>
    </row>
    <row r="119" spans="1:5" x14ac:dyDescent="0.2">
      <c r="A119" s="375"/>
      <c r="B119" s="375"/>
      <c r="C119" s="375"/>
      <c r="D119" s="375"/>
      <c r="E119" s="375"/>
    </row>
    <row r="120" spans="1:5" x14ac:dyDescent="0.2">
      <c r="A120" s="375"/>
      <c r="B120" s="375"/>
      <c r="C120" s="375"/>
      <c r="D120" s="375"/>
      <c r="E120" s="375"/>
    </row>
    <row r="121" spans="1:5" x14ac:dyDescent="0.2">
      <c r="A121" s="375"/>
      <c r="B121" s="375"/>
      <c r="C121" s="375"/>
      <c r="D121" s="375"/>
      <c r="E121" s="375"/>
    </row>
    <row r="122" spans="1:5" x14ac:dyDescent="0.2">
      <c r="A122" s="375"/>
      <c r="B122" s="375"/>
      <c r="C122" s="375"/>
      <c r="D122" s="375"/>
      <c r="E122" s="375"/>
    </row>
    <row r="123" spans="1:5" x14ac:dyDescent="0.2">
      <c r="A123" s="375"/>
      <c r="B123" s="375"/>
      <c r="C123" s="375"/>
      <c r="D123" s="375"/>
      <c r="E123" s="375"/>
    </row>
    <row r="124" spans="1:5" x14ac:dyDescent="0.2">
      <c r="A124" s="375"/>
      <c r="B124" s="375"/>
      <c r="C124" s="375"/>
      <c r="D124" s="375"/>
      <c r="E124" s="375"/>
    </row>
    <row r="125" spans="1:5" x14ac:dyDescent="0.2">
      <c r="A125" s="375"/>
      <c r="B125" s="375"/>
      <c r="C125" s="375"/>
      <c r="D125" s="375"/>
      <c r="E125" s="375"/>
    </row>
    <row r="126" spans="1:5" x14ac:dyDescent="0.2">
      <c r="A126" s="375"/>
      <c r="B126" s="375"/>
      <c r="C126" s="375"/>
      <c r="D126" s="375"/>
      <c r="E126" s="375"/>
    </row>
    <row r="127" spans="1:5" x14ac:dyDescent="0.2">
      <c r="A127" s="375"/>
      <c r="B127" s="375"/>
      <c r="C127" s="375"/>
      <c r="D127" s="375"/>
      <c r="E127" s="375"/>
    </row>
    <row r="128" spans="1:5" x14ac:dyDescent="0.2">
      <c r="A128" s="375"/>
      <c r="B128" s="375"/>
      <c r="C128" s="375"/>
      <c r="D128" s="375"/>
      <c r="E128" s="375"/>
    </row>
    <row r="129" spans="1:5" x14ac:dyDescent="0.2">
      <c r="A129" s="375"/>
      <c r="B129" s="375"/>
      <c r="C129" s="375"/>
      <c r="D129" s="375"/>
      <c r="E129" s="375"/>
    </row>
    <row r="130" spans="1:5" x14ac:dyDescent="0.2">
      <c r="A130" s="375"/>
      <c r="B130" s="375"/>
      <c r="C130" s="375"/>
      <c r="D130" s="375"/>
      <c r="E130" s="375"/>
    </row>
    <row r="131" spans="1:5" x14ac:dyDescent="0.2">
      <c r="A131" s="375"/>
      <c r="B131" s="375"/>
      <c r="C131" s="375"/>
      <c r="D131" s="375"/>
      <c r="E131" s="375"/>
    </row>
    <row r="132" spans="1:5" x14ac:dyDescent="0.2">
      <c r="A132" s="375"/>
      <c r="B132" s="375"/>
      <c r="C132" s="375"/>
      <c r="D132" s="375"/>
      <c r="E132" s="375"/>
    </row>
    <row r="133" spans="1:5" x14ac:dyDescent="0.2">
      <c r="A133" s="375"/>
      <c r="B133" s="375"/>
      <c r="C133" s="375"/>
      <c r="D133" s="375"/>
      <c r="E133" s="375"/>
    </row>
    <row r="134" spans="1:5" x14ac:dyDescent="0.2">
      <c r="A134" s="375"/>
      <c r="B134" s="375"/>
      <c r="C134" s="375"/>
      <c r="D134" s="375"/>
      <c r="E134" s="375"/>
    </row>
    <row r="135" spans="1:5" x14ac:dyDescent="0.2">
      <c r="A135" s="375"/>
      <c r="B135" s="375"/>
      <c r="C135" s="375"/>
      <c r="D135" s="375"/>
      <c r="E135" s="375"/>
    </row>
    <row r="136" spans="1:5" x14ac:dyDescent="0.2">
      <c r="A136" s="375"/>
      <c r="B136" s="375"/>
      <c r="C136" s="375"/>
      <c r="D136" s="375"/>
      <c r="E136" s="375"/>
    </row>
    <row r="137" spans="1:5" x14ac:dyDescent="0.2">
      <c r="A137" s="375"/>
      <c r="B137" s="375"/>
      <c r="C137" s="375"/>
      <c r="D137" s="375"/>
      <c r="E137" s="375"/>
    </row>
    <row r="138" spans="1:5" x14ac:dyDescent="0.2">
      <c r="A138" s="375"/>
      <c r="B138" s="375"/>
      <c r="C138" s="375"/>
      <c r="D138" s="375"/>
      <c r="E138" s="375"/>
    </row>
    <row r="139" spans="1:5" x14ac:dyDescent="0.2">
      <c r="A139" s="375"/>
      <c r="B139" s="375"/>
      <c r="C139" s="375"/>
      <c r="D139" s="375"/>
      <c r="E139" s="375"/>
    </row>
    <row r="140" spans="1:5" x14ac:dyDescent="0.2">
      <c r="A140" s="375"/>
      <c r="B140" s="375"/>
      <c r="C140" s="375"/>
      <c r="D140" s="375"/>
      <c r="E140" s="375"/>
    </row>
    <row r="141" spans="1:5" x14ac:dyDescent="0.2">
      <c r="A141" s="375"/>
      <c r="B141" s="375"/>
      <c r="C141" s="375"/>
      <c r="D141" s="375"/>
      <c r="E141" s="375"/>
    </row>
    <row r="142" spans="1:5" x14ac:dyDescent="0.2">
      <c r="A142" s="375"/>
      <c r="B142" s="375"/>
      <c r="C142" s="375"/>
      <c r="D142" s="375"/>
      <c r="E142" s="375"/>
    </row>
    <row r="143" spans="1:5" x14ac:dyDescent="0.2">
      <c r="A143" s="375"/>
      <c r="B143" s="375"/>
      <c r="C143" s="375"/>
      <c r="D143" s="375"/>
      <c r="E143" s="375"/>
    </row>
    <row r="144" spans="1:5" x14ac:dyDescent="0.2">
      <c r="A144" s="375"/>
      <c r="B144" s="375"/>
      <c r="C144" s="375"/>
      <c r="D144" s="375"/>
      <c r="E144" s="375"/>
    </row>
    <row r="145" spans="1:5" x14ac:dyDescent="0.2">
      <c r="A145" s="375"/>
      <c r="B145" s="375"/>
      <c r="C145" s="375"/>
      <c r="D145" s="375"/>
      <c r="E145" s="375"/>
    </row>
    <row r="146" spans="1:5" x14ac:dyDescent="0.2">
      <c r="A146" s="375"/>
      <c r="B146" s="375"/>
      <c r="C146" s="375"/>
      <c r="D146" s="375"/>
      <c r="E146" s="375"/>
    </row>
    <row r="147" spans="1:5" x14ac:dyDescent="0.2">
      <c r="A147" s="375"/>
      <c r="B147" s="375"/>
      <c r="C147" s="375"/>
      <c r="D147" s="375"/>
      <c r="E147" s="375"/>
    </row>
    <row r="148" spans="1:5" x14ac:dyDescent="0.2">
      <c r="A148" s="375"/>
      <c r="B148" s="375"/>
      <c r="C148" s="375"/>
      <c r="D148" s="375"/>
      <c r="E148" s="375"/>
    </row>
    <row r="149" spans="1:5" x14ac:dyDescent="0.2">
      <c r="A149" s="375"/>
      <c r="B149" s="375"/>
      <c r="C149" s="375"/>
      <c r="D149" s="375"/>
      <c r="E149" s="375"/>
    </row>
    <row r="150" spans="1:5" x14ac:dyDescent="0.2">
      <c r="A150" s="375"/>
      <c r="B150" s="375"/>
      <c r="C150" s="375"/>
      <c r="D150" s="375"/>
      <c r="E150" s="375"/>
    </row>
    <row r="151" spans="1:5" x14ac:dyDescent="0.2">
      <c r="A151" s="375"/>
      <c r="B151" s="375"/>
      <c r="C151" s="375"/>
      <c r="D151" s="375"/>
      <c r="E151" s="375"/>
    </row>
    <row r="152" spans="1:5" x14ac:dyDescent="0.2">
      <c r="A152" s="375"/>
      <c r="B152" s="375"/>
      <c r="C152" s="375"/>
      <c r="D152" s="375"/>
      <c r="E152" s="375"/>
    </row>
    <row r="153" spans="1:5" x14ac:dyDescent="0.2">
      <c r="A153" s="375"/>
      <c r="B153" s="375"/>
      <c r="C153" s="375"/>
      <c r="D153" s="375"/>
      <c r="E153" s="375"/>
    </row>
    <row r="154" spans="1:5" x14ac:dyDescent="0.2">
      <c r="A154" s="375"/>
      <c r="B154" s="375"/>
      <c r="C154" s="375"/>
      <c r="D154" s="375"/>
      <c r="E154" s="375"/>
    </row>
    <row r="155" spans="1:5" x14ac:dyDescent="0.2">
      <c r="A155" s="375"/>
      <c r="B155" s="375"/>
      <c r="C155" s="375"/>
      <c r="D155" s="375"/>
      <c r="E155" s="375"/>
    </row>
    <row r="156" spans="1:5" x14ac:dyDescent="0.2">
      <c r="A156" s="375"/>
      <c r="B156" s="375"/>
      <c r="C156" s="375"/>
      <c r="D156" s="375"/>
      <c r="E156" s="375"/>
    </row>
    <row r="157" spans="1:5" x14ac:dyDescent="0.2">
      <c r="A157" s="375"/>
      <c r="B157" s="375"/>
      <c r="C157" s="375"/>
      <c r="D157" s="375"/>
      <c r="E157" s="375"/>
    </row>
    <row r="158" spans="1:5" x14ac:dyDescent="0.2">
      <c r="A158" s="375"/>
      <c r="B158" s="375"/>
      <c r="C158" s="375"/>
      <c r="D158" s="375"/>
      <c r="E158" s="375"/>
    </row>
    <row r="159" spans="1:5" x14ac:dyDescent="0.2">
      <c r="A159" s="375"/>
      <c r="B159" s="375"/>
      <c r="C159" s="375"/>
      <c r="D159" s="375"/>
      <c r="E159" s="375"/>
    </row>
    <row r="160" spans="1:5" x14ac:dyDescent="0.2">
      <c r="A160" s="375"/>
      <c r="B160" s="375"/>
      <c r="C160" s="375"/>
      <c r="D160" s="375"/>
      <c r="E160" s="375"/>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5"/>
  <dimension ref="A1:D44"/>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375"/>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c r="B8" s="1225" t="s">
        <v>13593</v>
      </c>
      <c r="C8" s="268"/>
      <c r="D8" s="267"/>
    </row>
    <row r="9" spans="1:4" x14ac:dyDescent="0.2">
      <c r="A9" s="266"/>
      <c r="B9" s="266" t="s">
        <v>381</v>
      </c>
      <c r="C9" s="265">
        <f>SUM(C8:C8)</f>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1209" t="s">
        <v>11708</v>
      </c>
      <c r="B15" s="1210" t="s">
        <v>5353</v>
      </c>
      <c r="C15" s="463"/>
      <c r="D15" s="1243"/>
    </row>
    <row r="16" spans="1:4" x14ac:dyDescent="0.2">
      <c r="A16" s="269" t="s">
        <v>11709</v>
      </c>
      <c r="B16" s="270" t="s">
        <v>11710</v>
      </c>
      <c r="C16" s="268">
        <v>48951.050000000047</v>
      </c>
      <c r="D16" s="267">
        <f>+C16/C44</f>
        <v>3.2149683561623107E-2</v>
      </c>
    </row>
    <row r="17" spans="1:4" x14ac:dyDescent="0.2">
      <c r="A17" s="269" t="s">
        <v>11712</v>
      </c>
      <c r="B17" s="270" t="s">
        <v>11713</v>
      </c>
      <c r="C17" s="268">
        <v>24612.849999999977</v>
      </c>
      <c r="D17" s="267">
        <f>+C17/C44</f>
        <v>1.6165033008478751E-2</v>
      </c>
    </row>
    <row r="18" spans="1:4" x14ac:dyDescent="0.2">
      <c r="A18" s="269" t="s">
        <v>377</v>
      </c>
      <c r="B18" s="270" t="s">
        <v>11714</v>
      </c>
      <c r="C18" s="268">
        <v>0</v>
      </c>
      <c r="D18" s="267">
        <f>+C18/C44</f>
        <v>0</v>
      </c>
    </row>
    <row r="19" spans="1:4" x14ac:dyDescent="0.2">
      <c r="A19" s="269" t="s">
        <v>375</v>
      </c>
      <c r="B19" s="270" t="s">
        <v>11715</v>
      </c>
      <c r="C19" s="268">
        <v>0</v>
      </c>
      <c r="D19" s="267">
        <f>+C19/C44</f>
        <v>0</v>
      </c>
    </row>
    <row r="20" spans="1:4" x14ac:dyDescent="0.2">
      <c r="A20" s="269" t="s">
        <v>11716</v>
      </c>
      <c r="B20" s="270" t="s">
        <v>1811</v>
      </c>
      <c r="C20" s="268">
        <v>0</v>
      </c>
      <c r="D20" s="267">
        <f>+C20/C44</f>
        <v>0</v>
      </c>
    </row>
    <row r="21" spans="1:4" x14ac:dyDescent="0.2">
      <c r="A21" s="521">
        <v>12410</v>
      </c>
      <c r="B21" s="270"/>
      <c r="C21" s="268">
        <f>SUM(C16:C20)</f>
        <v>73563.900000000023</v>
      </c>
      <c r="D21" s="1244">
        <f>SUM(D16:D20)</f>
        <v>4.8314716570101862E-2</v>
      </c>
    </row>
    <row r="22" spans="1:4" x14ac:dyDescent="0.2">
      <c r="A22" s="269" t="s">
        <v>11718</v>
      </c>
      <c r="B22" s="270" t="s">
        <v>11719</v>
      </c>
      <c r="C22" s="268"/>
      <c r="D22" s="267"/>
    </row>
    <row r="23" spans="1:4" x14ac:dyDescent="0.2">
      <c r="A23" s="269" t="s">
        <v>11720</v>
      </c>
      <c r="B23" s="270" t="s">
        <v>11721</v>
      </c>
      <c r="C23" s="268">
        <v>0</v>
      </c>
      <c r="D23" s="267">
        <f>+C23/C44</f>
        <v>0</v>
      </c>
    </row>
    <row r="24" spans="1:4" x14ac:dyDescent="0.2">
      <c r="A24" s="269" t="s">
        <v>7452</v>
      </c>
      <c r="B24" s="270" t="s">
        <v>1799</v>
      </c>
      <c r="C24" s="268">
        <v>0</v>
      </c>
      <c r="D24" s="267">
        <f>+C24/C44</f>
        <v>0</v>
      </c>
    </row>
    <row r="25" spans="1:4" x14ac:dyDescent="0.2">
      <c r="A25" s="521">
        <v>12420</v>
      </c>
      <c r="B25" s="270"/>
      <c r="C25" s="268">
        <f>SUM(C23:C24)</f>
        <v>0</v>
      </c>
      <c r="D25" s="1244">
        <f>SUM(D23:D24)</f>
        <v>0</v>
      </c>
    </row>
    <row r="26" spans="1:4" x14ac:dyDescent="0.2">
      <c r="A26" s="269" t="s">
        <v>11723</v>
      </c>
      <c r="B26" s="270" t="s">
        <v>11724</v>
      </c>
      <c r="C26" s="268"/>
      <c r="D26" s="267"/>
    </row>
    <row r="27" spans="1:4" x14ac:dyDescent="0.2">
      <c r="A27" s="269" t="s">
        <v>11725</v>
      </c>
      <c r="B27" s="270" t="s">
        <v>366</v>
      </c>
      <c r="C27" s="268">
        <v>0</v>
      </c>
      <c r="D27" s="267">
        <f>+C27/C44</f>
        <v>0</v>
      </c>
    </row>
    <row r="28" spans="1:4" x14ac:dyDescent="0.2">
      <c r="A28" s="269" t="s">
        <v>11726</v>
      </c>
      <c r="B28" s="269" t="s">
        <v>11727</v>
      </c>
      <c r="C28" s="268">
        <v>0</v>
      </c>
      <c r="D28" s="267">
        <f>+C28/C44</f>
        <v>0</v>
      </c>
    </row>
    <row r="29" spans="1:4" x14ac:dyDescent="0.2">
      <c r="A29" s="521">
        <v>12430</v>
      </c>
      <c r="B29" s="270"/>
      <c r="C29" s="268">
        <f>SUM(C27:C28)</f>
        <v>0</v>
      </c>
      <c r="D29" s="1244">
        <f>SUM(D27:D28)</f>
        <v>0</v>
      </c>
    </row>
    <row r="30" spans="1:4" x14ac:dyDescent="0.2">
      <c r="A30" s="521" t="s">
        <v>11729</v>
      </c>
      <c r="B30" s="270" t="s">
        <v>4543</v>
      </c>
      <c r="C30" s="268"/>
      <c r="D30" s="267"/>
    </row>
    <row r="31" spans="1:4" x14ac:dyDescent="0.2">
      <c r="A31" s="269" t="s">
        <v>11730</v>
      </c>
      <c r="B31" s="270" t="s">
        <v>9685</v>
      </c>
      <c r="C31" s="268">
        <v>0</v>
      </c>
      <c r="D31" s="267">
        <f>+C31/C44</f>
        <v>0</v>
      </c>
    </row>
    <row r="32" spans="1:4" x14ac:dyDescent="0.2">
      <c r="A32" s="521">
        <v>12440</v>
      </c>
      <c r="B32" s="270"/>
      <c r="C32" s="268">
        <f>SUM(C31)</f>
        <v>0</v>
      </c>
      <c r="D32" s="1245">
        <f>SUM(D31)</f>
        <v>0</v>
      </c>
    </row>
    <row r="33" spans="1:4" x14ac:dyDescent="0.2">
      <c r="A33" s="269" t="s">
        <v>11732</v>
      </c>
      <c r="B33" s="270" t="s">
        <v>11733</v>
      </c>
      <c r="C33" s="268"/>
      <c r="D33" s="267"/>
    </row>
    <row r="34" spans="1:4" x14ac:dyDescent="0.2">
      <c r="A34" s="269" t="s">
        <v>11734</v>
      </c>
      <c r="B34" s="270" t="s">
        <v>11735</v>
      </c>
      <c r="C34" s="268">
        <v>1423812.0599999987</v>
      </c>
      <c r="D34" s="267">
        <f>+C34/C44</f>
        <v>0.93512002664340488</v>
      </c>
    </row>
    <row r="35" spans="1:4" x14ac:dyDescent="0.2">
      <c r="A35" s="521">
        <v>12450</v>
      </c>
      <c r="B35" s="270"/>
      <c r="C35" s="268">
        <f>SUM(C34)</f>
        <v>1423812.0599999987</v>
      </c>
      <c r="D35" s="1244">
        <f>SUM(D34)</f>
        <v>0.93512002664340488</v>
      </c>
    </row>
    <row r="36" spans="1:4" x14ac:dyDescent="0.2">
      <c r="A36" s="269" t="s">
        <v>11737</v>
      </c>
      <c r="B36" s="270" t="s">
        <v>11738</v>
      </c>
      <c r="C36" s="268"/>
      <c r="D36" s="267"/>
    </row>
    <row r="37" spans="1:4" x14ac:dyDescent="0.2">
      <c r="A37" s="269" t="s">
        <v>353</v>
      </c>
      <c r="B37" s="270" t="s">
        <v>11739</v>
      </c>
      <c r="C37" s="268">
        <v>0</v>
      </c>
      <c r="D37" s="267">
        <f>+C37/C44</f>
        <v>0</v>
      </c>
    </row>
    <row r="38" spans="1:4" x14ac:dyDescent="0.2">
      <c r="A38" s="269" t="s">
        <v>351</v>
      </c>
      <c r="B38" s="270" t="s">
        <v>11740</v>
      </c>
      <c r="C38" s="268">
        <v>17032.57</v>
      </c>
      <c r="D38" s="267">
        <f>+C38/C44</f>
        <v>1.1186516647573327E-2</v>
      </c>
    </row>
    <row r="39" spans="1:4" x14ac:dyDescent="0.2">
      <c r="A39" s="269" t="s">
        <v>347</v>
      </c>
      <c r="B39" s="270" t="s">
        <v>346</v>
      </c>
      <c r="C39" s="268">
        <v>8189.66</v>
      </c>
      <c r="D39" s="267">
        <f>+C39/C44</f>
        <v>5.3787401389200438E-3</v>
      </c>
    </row>
    <row r="40" spans="1:4" x14ac:dyDescent="0.2">
      <c r="A40" s="521">
        <v>12460</v>
      </c>
      <c r="B40" s="270"/>
      <c r="C40" s="268">
        <f>SUM(C37:C39)</f>
        <v>25222.23</v>
      </c>
      <c r="D40" s="1244">
        <f>SUM(D37:D39)</f>
        <v>1.6565256786493371E-2</v>
      </c>
    </row>
    <row r="41" spans="1:4" x14ac:dyDescent="0.2">
      <c r="A41" s="521" t="s">
        <v>11773</v>
      </c>
      <c r="B41" s="270" t="s">
        <v>11774</v>
      </c>
      <c r="C41" s="268"/>
      <c r="D41" s="1244"/>
    </row>
    <row r="42" spans="1:4" ht="20.399999999999999" x14ac:dyDescent="0.2">
      <c r="A42" s="521" t="s">
        <v>11775</v>
      </c>
      <c r="B42" s="270" t="s">
        <v>11776</v>
      </c>
      <c r="C42" s="268">
        <v>0</v>
      </c>
      <c r="D42" s="267">
        <f>+C42/C44</f>
        <v>0</v>
      </c>
    </row>
    <row r="43" spans="1:4" x14ac:dyDescent="0.2">
      <c r="A43" s="521">
        <v>12520</v>
      </c>
      <c r="B43" s="270"/>
      <c r="C43" s="268">
        <f>+C42</f>
        <v>0</v>
      </c>
      <c r="D43" s="1244">
        <f>+D42</f>
        <v>0</v>
      </c>
    </row>
    <row r="44" spans="1:4" x14ac:dyDescent="0.2">
      <c r="A44" s="266"/>
      <c r="B44" s="266" t="s">
        <v>1068</v>
      </c>
      <c r="C44" s="265">
        <f>+C21+C29+C35+C40+C43+C25</f>
        <v>1522598.1899999985</v>
      </c>
      <c r="D44" s="264">
        <f>+D21+D29+D35+D40+D43+D25</f>
        <v>1.0000000000000002</v>
      </c>
    </row>
  </sheetData>
  <autoFilter ref="C1:C44"/>
  <mergeCells count="2">
    <mergeCell ref="A5:B5"/>
    <mergeCell ref="A12:B12"/>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14:A15"/>
    <dataValidation allowBlank="1" showInputMessage="1" showErrorMessage="1" prompt="Corresponde al nombre o descripción de la cuenta de acuerdo al Plan de Cuentas emitido por el CONAC." sqref="B7 B14:B15"/>
    <dataValidation allowBlank="1" showInputMessage="1" showErrorMessage="1" prompt="Importe (saldo final) de las adquisiciones de bienes muebles e inmuebles efectuadas en el periodo al que corresponde la cuenta pública presentada." sqref="C14:C15"/>
    <dataValidation allowBlank="1" showInputMessage="1" showErrorMessage="1" prompt="Detallar el porcentaje de estas adquisiciones que fueron realizadas mediante subsidios de capital del sector central (subsidiados por la federación, estado o municipio)." sqref="D7 D14:D15"/>
  </dataValidations>
  <pageMargins left="0.7" right="0.7" top="0.75" bottom="0.75" header="0.3" footer="0.3"/>
  <pageSetup scale="90" orientation="portrait" r:id="rId1"/>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6"/>
  <dimension ref="A1:G43"/>
  <sheetViews>
    <sheetView zoomScaleNormal="100" zoomScaleSheetLayoutView="100" workbookViewId="0">
      <pane ySplit="8" topLeftCell="A9" activePane="bottomLeft" state="frozen"/>
      <selection activeCell="E27" sqref="E27"/>
      <selection pane="bottomLeft" activeCell="B30" sqref="B30"/>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1" customWidth="1"/>
    <col min="5" max="5" width="11.44140625" style="1"/>
    <col min="6" max="6" width="14.5546875" style="1" customWidth="1"/>
    <col min="7" max="16384" width="11.44140625" style="1"/>
  </cols>
  <sheetData>
    <row r="1" spans="1:7" s="79" customFormat="1" x14ac:dyDescent="0.2">
      <c r="A1" s="155" t="s">
        <v>115</v>
      </c>
      <c r="B1" s="155"/>
      <c r="C1" s="275"/>
    </row>
    <row r="2" spans="1:7" s="79" customFormat="1" x14ac:dyDescent="0.2">
      <c r="A2" s="155" t="s">
        <v>42</v>
      </c>
      <c r="B2" s="155"/>
      <c r="C2" s="275"/>
    </row>
    <row r="3" spans="1:7" s="79" customFormat="1" x14ac:dyDescent="0.2">
      <c r="A3" s="155"/>
      <c r="B3" s="155"/>
      <c r="C3" s="275"/>
    </row>
    <row r="4" spans="1:7" s="79" customFormat="1" x14ac:dyDescent="0.2">
      <c r="A4" s="155"/>
      <c r="B4" s="155"/>
      <c r="C4" s="275"/>
    </row>
    <row r="5" spans="1:7" s="79" customFormat="1" x14ac:dyDescent="0.2">
      <c r="C5" s="275"/>
      <c r="D5" s="1136"/>
    </row>
    <row r="6" spans="1:7" s="79" customFormat="1" ht="11.25" customHeight="1" x14ac:dyDescent="0.2">
      <c r="A6" s="1337" t="s">
        <v>88</v>
      </c>
      <c r="B6" s="1338"/>
      <c r="C6" s="275"/>
      <c r="D6" s="292" t="s">
        <v>1106</v>
      </c>
    </row>
    <row r="7" spans="1:7" x14ac:dyDescent="0.2">
      <c r="A7" s="273"/>
      <c r="B7" s="273"/>
      <c r="C7" s="272"/>
    </row>
    <row r="8" spans="1:7" ht="15" customHeight="1" x14ac:dyDescent="0.2">
      <c r="A8" s="30" t="s">
        <v>102</v>
      </c>
      <c r="B8" s="291" t="s">
        <v>101</v>
      </c>
      <c r="C8" s="120" t="s">
        <v>301</v>
      </c>
      <c r="D8" s="120" t="s">
        <v>300</v>
      </c>
    </row>
    <row r="9" spans="1:7" x14ac:dyDescent="0.2">
      <c r="A9" s="288">
        <v>5500</v>
      </c>
      <c r="B9" s="290" t="s">
        <v>1105</v>
      </c>
      <c r="C9" s="302">
        <f>+C10+C19+C22+C28+C30</f>
        <v>18414989.800000001</v>
      </c>
      <c r="D9" s="302">
        <f>+D10+D19+D22+D28+D30</f>
        <v>27715967.920000002</v>
      </c>
      <c r="E9" s="31"/>
      <c r="F9" s="621"/>
      <c r="G9" s="31"/>
    </row>
    <row r="10" spans="1:7" x14ac:dyDescent="0.2">
      <c r="A10" s="286">
        <v>5510</v>
      </c>
      <c r="B10" s="289" t="s">
        <v>1104</v>
      </c>
      <c r="C10" s="302">
        <f>SUM(C11:C18)</f>
        <v>18414989.800000001</v>
      </c>
      <c r="D10" s="302">
        <f>SUM(D11:D18)</f>
        <v>27715967.920000002</v>
      </c>
    </row>
    <row r="11" spans="1:7" x14ac:dyDescent="0.2">
      <c r="A11" s="286">
        <v>5511</v>
      </c>
      <c r="B11" s="289" t="s">
        <v>1103</v>
      </c>
      <c r="C11" s="284"/>
      <c r="D11" s="283"/>
    </row>
    <row r="12" spans="1:7" x14ac:dyDescent="0.2">
      <c r="A12" s="286">
        <v>5512</v>
      </c>
      <c r="B12" s="289" t="s">
        <v>1102</v>
      </c>
      <c r="C12" s="284"/>
      <c r="D12" s="283"/>
    </row>
    <row r="13" spans="1:7" x14ac:dyDescent="0.2">
      <c r="A13" s="286">
        <v>5513</v>
      </c>
      <c r="B13" s="289" t="s">
        <v>1101</v>
      </c>
      <c r="C13" s="284">
        <v>50861.67</v>
      </c>
      <c r="D13" s="283">
        <v>50861.67</v>
      </c>
    </row>
    <row r="14" spans="1:7" x14ac:dyDescent="0.2">
      <c r="A14" s="286">
        <v>5514</v>
      </c>
      <c r="B14" s="289" t="s">
        <v>1100</v>
      </c>
      <c r="C14" s="284"/>
      <c r="D14" s="283"/>
    </row>
    <row r="15" spans="1:7" x14ac:dyDescent="0.2">
      <c r="A15" s="286">
        <v>5515</v>
      </c>
      <c r="B15" s="289" t="s">
        <v>1099</v>
      </c>
      <c r="C15" s="284">
        <v>18363891.969999999</v>
      </c>
      <c r="D15" s="283">
        <v>27664870.09</v>
      </c>
    </row>
    <row r="16" spans="1:7" x14ac:dyDescent="0.2">
      <c r="A16" s="286">
        <v>5516</v>
      </c>
      <c r="B16" s="289" t="s">
        <v>1098</v>
      </c>
      <c r="C16" s="284"/>
      <c r="D16" s="283"/>
    </row>
    <row r="17" spans="1:4" x14ac:dyDescent="0.2">
      <c r="A17" s="286">
        <v>5517</v>
      </c>
      <c r="B17" s="289" t="s">
        <v>1097</v>
      </c>
      <c r="C17" s="284">
        <v>236.16</v>
      </c>
      <c r="D17" s="283">
        <v>236.16</v>
      </c>
    </row>
    <row r="18" spans="1:4" x14ac:dyDescent="0.2">
      <c r="A18" s="286">
        <v>5518</v>
      </c>
      <c r="B18" s="289" t="s">
        <v>1096</v>
      </c>
      <c r="C18" s="284"/>
      <c r="D18" s="283"/>
    </row>
    <row r="19" spans="1:4" x14ac:dyDescent="0.2">
      <c r="A19" s="286">
        <v>5520</v>
      </c>
      <c r="B19" s="289" t="s">
        <v>1095</v>
      </c>
      <c r="C19" s="302">
        <f>SUM(C20:C21)</f>
        <v>0</v>
      </c>
      <c r="D19" s="302">
        <f>SUM(D20:D21)</f>
        <v>0</v>
      </c>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302">
        <f>SUM(C23:C27)</f>
        <v>0</v>
      </c>
      <c r="D22" s="302">
        <f>SUM(D23:D27)</f>
        <v>0</v>
      </c>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302">
        <f>SUM(C29)</f>
        <v>0</v>
      </c>
      <c r="D28" s="302">
        <f>SUM(D29)</f>
        <v>0</v>
      </c>
    </row>
    <row r="29" spans="1:4" x14ac:dyDescent="0.2">
      <c r="A29" s="286">
        <v>5541</v>
      </c>
      <c r="B29" s="289" t="s">
        <v>1086</v>
      </c>
      <c r="C29" s="284"/>
      <c r="D29" s="283"/>
    </row>
    <row r="30" spans="1:4" x14ac:dyDescent="0.2">
      <c r="A30" s="286">
        <v>5550</v>
      </c>
      <c r="B30" s="285" t="s">
        <v>1085</v>
      </c>
      <c r="C30" s="302">
        <f>SUM(C31)</f>
        <v>0</v>
      </c>
      <c r="D30" s="302">
        <f>SUM(D31)</f>
        <v>0</v>
      </c>
    </row>
    <row r="31" spans="1:4" x14ac:dyDescent="0.2">
      <c r="A31" s="286">
        <v>5551</v>
      </c>
      <c r="B31" s="285" t="s">
        <v>1085</v>
      </c>
      <c r="C31" s="284"/>
      <c r="D31" s="283"/>
    </row>
    <row r="32" spans="1:4" x14ac:dyDescent="0.2">
      <c r="A32" s="286">
        <v>5590</v>
      </c>
      <c r="B32" s="285" t="s">
        <v>1084</v>
      </c>
      <c r="C32" s="284">
        <f>SUM(C33:C39)</f>
        <v>0</v>
      </c>
      <c r="D32" s="284">
        <f>SUM(D33:D39)</f>
        <v>0</v>
      </c>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302">
        <f>SUM(C42)</f>
        <v>0</v>
      </c>
      <c r="D41" s="302">
        <f>SUM(D42)</f>
        <v>0</v>
      </c>
    </row>
    <row r="42" spans="1:4" x14ac:dyDescent="0.2">
      <c r="A42" s="286">
        <v>5610</v>
      </c>
      <c r="B42" s="285" t="s">
        <v>1074</v>
      </c>
      <c r="C42" s="302">
        <f>SUM(C43)</f>
        <v>0</v>
      </c>
      <c r="D42" s="302">
        <f>SUM(D43)</f>
        <v>0</v>
      </c>
    </row>
    <row r="43" spans="1:4" x14ac:dyDescent="0.2">
      <c r="A43" s="282">
        <v>5611</v>
      </c>
      <c r="B43" s="281" t="s">
        <v>1073</v>
      </c>
      <c r="C43" s="280"/>
      <c r="D43" s="279"/>
    </row>
  </sheetData>
  <mergeCells count="1">
    <mergeCell ref="A6:B6"/>
  </mergeCells>
  <dataValidations count="4">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7"/>
  <dimension ref="A1:E21"/>
  <sheetViews>
    <sheetView workbookViewId="0">
      <selection activeCell="B1" sqref="B1"/>
    </sheetView>
  </sheetViews>
  <sheetFormatPr baseColWidth="10" defaultColWidth="11.44140625" defaultRowHeight="10.199999999999999" x14ac:dyDescent="0.2"/>
  <cols>
    <col min="1" max="1" width="20.6640625" style="1" customWidth="1"/>
    <col min="2" max="2" width="50.6640625" style="1" customWidth="1"/>
    <col min="3" max="3" width="17.6640625" style="1" customWidth="1"/>
    <col min="4" max="16384" width="11.44140625" style="1"/>
  </cols>
  <sheetData>
    <row r="1" spans="1:5" x14ac:dyDescent="0.2">
      <c r="A1" s="155" t="s">
        <v>115</v>
      </c>
    </row>
    <row r="2" spans="1:5" x14ac:dyDescent="0.2">
      <c r="A2" s="155"/>
    </row>
    <row r="3" spans="1:5" x14ac:dyDescent="0.2">
      <c r="A3" s="155"/>
    </row>
    <row r="4" spans="1:5" x14ac:dyDescent="0.2">
      <c r="A4" s="155"/>
    </row>
    <row r="5" spans="1:5" ht="11.25" customHeight="1" x14ac:dyDescent="0.2">
      <c r="A5" s="311" t="s">
        <v>90</v>
      </c>
      <c r="B5" s="310"/>
      <c r="C5" s="309" t="s">
        <v>89</v>
      </c>
    </row>
    <row r="6" spans="1:5" x14ac:dyDescent="0.2">
      <c r="A6" s="308"/>
      <c r="B6" s="308"/>
      <c r="C6" s="2"/>
    </row>
    <row r="7" spans="1:5" ht="15" customHeight="1" x14ac:dyDescent="0.2">
      <c r="A7" s="30" t="s">
        <v>102</v>
      </c>
      <c r="B7" s="307" t="s">
        <v>101</v>
      </c>
      <c r="C7" s="291" t="s">
        <v>232</v>
      </c>
    </row>
    <row r="8" spans="1:5" x14ac:dyDescent="0.2">
      <c r="A8" s="304">
        <v>900001</v>
      </c>
      <c r="B8" s="306" t="s">
        <v>1120</v>
      </c>
      <c r="C8" s="302">
        <v>57671021.799999997</v>
      </c>
      <c r="E8" s="31"/>
    </row>
    <row r="9" spans="1:5" x14ac:dyDescent="0.2">
      <c r="A9" s="304">
        <v>900002</v>
      </c>
      <c r="B9" s="303" t="s">
        <v>1119</v>
      </c>
      <c r="C9" s="302">
        <f>SUM(C10:C14)</f>
        <v>0</v>
      </c>
    </row>
    <row r="10" spans="1:5" x14ac:dyDescent="0.2">
      <c r="A10" s="305">
        <v>4320</v>
      </c>
      <c r="B10" s="299" t="s">
        <v>1118</v>
      </c>
      <c r="C10" s="296"/>
    </row>
    <row r="11" spans="1:5" ht="20.399999999999999" x14ac:dyDescent="0.2">
      <c r="A11" s="305">
        <v>4330</v>
      </c>
      <c r="B11" s="299" t="s">
        <v>1117</v>
      </c>
      <c r="C11" s="296"/>
    </row>
    <row r="12" spans="1:5" x14ac:dyDescent="0.2">
      <c r="A12" s="305">
        <v>4340</v>
      </c>
      <c r="B12" s="299" t="s">
        <v>1116</v>
      </c>
      <c r="C12" s="296"/>
    </row>
    <row r="13" spans="1:5" x14ac:dyDescent="0.2">
      <c r="A13" s="305">
        <v>4399</v>
      </c>
      <c r="B13" s="299" t="s">
        <v>1115</v>
      </c>
      <c r="C13" s="296"/>
    </row>
    <row r="14" spans="1:5" x14ac:dyDescent="0.2">
      <c r="A14" s="298">
        <v>4400</v>
      </c>
      <c r="B14" s="299" t="s">
        <v>1114</v>
      </c>
      <c r="C14" s="296"/>
    </row>
    <row r="15" spans="1:5" x14ac:dyDescent="0.2">
      <c r="A15" s="304">
        <v>900003</v>
      </c>
      <c r="B15" s="303" t="s">
        <v>1113</v>
      </c>
      <c r="C15" s="302">
        <f>SUM(C16:C19)</f>
        <v>0</v>
      </c>
    </row>
    <row r="16" spans="1:5"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57671021.799999997</v>
      </c>
    </row>
    <row r="21" spans="1:3" x14ac:dyDescent="0.2">
      <c r="C21" s="621"/>
    </row>
  </sheetData>
  <dataValidations count="3">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8"/>
  <dimension ref="A1:E35"/>
  <sheetViews>
    <sheetView workbookViewId="0">
      <selection activeCell="B1" sqref="B1"/>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16384" width="11.44140625" style="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58498463.039999999</v>
      </c>
    </row>
    <row r="9" spans="1:3" x14ac:dyDescent="0.2">
      <c r="A9" s="320">
        <v>900002</v>
      </c>
      <c r="B9" s="319" t="s">
        <v>1142</v>
      </c>
      <c r="C9" s="318">
        <f>SUM(C10:C26)</f>
        <v>1522598.19</v>
      </c>
    </row>
    <row r="10" spans="1:3" x14ac:dyDescent="0.2">
      <c r="A10" s="305">
        <v>5100</v>
      </c>
      <c r="B10" s="317" t="s">
        <v>1141</v>
      </c>
      <c r="C10" s="315">
        <v>73563.899999999994</v>
      </c>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v>1423812.06</v>
      </c>
    </row>
    <row r="15" spans="1:3" x14ac:dyDescent="0.2">
      <c r="A15" s="305">
        <v>5600</v>
      </c>
      <c r="B15" s="317" t="s">
        <v>1136</v>
      </c>
      <c r="C15" s="315">
        <v>25222.23</v>
      </c>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9300978.1199999992</v>
      </c>
    </row>
    <row r="28" spans="1:3" ht="20.399999999999999" x14ac:dyDescent="0.2">
      <c r="A28" s="305">
        <v>5510</v>
      </c>
      <c r="B28" s="317" t="s">
        <v>1104</v>
      </c>
      <c r="C28" s="315">
        <v>9300978.1199999992</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5" x14ac:dyDescent="0.2">
      <c r="A33" s="305">
        <v>5590</v>
      </c>
      <c r="B33" s="317" t="s">
        <v>1084</v>
      </c>
      <c r="C33" s="315"/>
    </row>
    <row r="34" spans="1:5" x14ac:dyDescent="0.2">
      <c r="A34" s="305">
        <v>5600</v>
      </c>
      <c r="B34" s="316" t="s">
        <v>1122</v>
      </c>
      <c r="C34" s="315"/>
    </row>
    <row r="35" spans="1:5" x14ac:dyDescent="0.2">
      <c r="A35" s="314">
        <v>900004</v>
      </c>
      <c r="B35" s="313" t="s">
        <v>1121</v>
      </c>
      <c r="C35" s="312">
        <f>+C8-C9+C27</f>
        <v>66276842.969999999</v>
      </c>
      <c r="E35" s="31"/>
    </row>
  </sheetData>
  <dataValidations count="3">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9">
    <pageSetUpPr fitToPage="1"/>
  </sheetPr>
  <dimension ref="A1:H39"/>
  <sheetViews>
    <sheetView topLeftCell="A25" zoomScaleNormal="100" zoomScaleSheetLayoutView="100" workbookViewId="0">
      <selection activeCell="A29" sqref="A29"/>
    </sheetView>
  </sheetViews>
  <sheetFormatPr baseColWidth="10" defaultColWidth="42.109375" defaultRowHeight="10.199999999999999" x14ac:dyDescent="0.2"/>
  <cols>
    <col min="1" max="2" width="42.109375" style="375"/>
    <col min="3" max="3" width="18.88671875" style="375" bestFit="1" customWidth="1"/>
    <col min="4" max="4" width="17.109375" style="375" bestFit="1" customWidth="1"/>
    <col min="5" max="5" width="11.88671875" style="375" bestFit="1" customWidth="1"/>
    <col min="6" max="16384" width="42.10937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12.75" customHeight="1" x14ac:dyDescent="0.2">
      <c r="A5" s="1340" t="s">
        <v>1220</v>
      </c>
      <c r="B5" s="1340"/>
      <c r="C5" s="1340"/>
      <c r="D5" s="1340"/>
      <c r="E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ht="26.1" customHeight="1" x14ac:dyDescent="0.2">
      <c r="A10" s="483" t="s">
        <v>7195</v>
      </c>
      <c r="B10" s="1365" t="s">
        <v>7196</v>
      </c>
      <c r="C10" s="1365"/>
      <c r="D10" s="1365"/>
      <c r="E10" s="1365"/>
    </row>
    <row r="11" spans="1:8" s="324" customFormat="1" ht="12.9" customHeight="1" x14ac:dyDescent="0.2">
      <c r="A11" s="484" t="s">
        <v>7197</v>
      </c>
      <c r="B11" s="484" t="s">
        <v>7198</v>
      </c>
      <c r="C11" s="484"/>
      <c r="D11" s="484"/>
      <c r="E11" s="484"/>
    </row>
    <row r="12" spans="1:8" s="324" customFormat="1" ht="26.1" customHeight="1" x14ac:dyDescent="0.2">
      <c r="A12" s="484" t="s">
        <v>7199</v>
      </c>
      <c r="B12" s="1365" t="s">
        <v>7200</v>
      </c>
      <c r="C12" s="1365"/>
      <c r="D12" s="1365"/>
      <c r="E12" s="1365"/>
    </row>
    <row r="13" spans="1:8" s="324" customFormat="1" ht="26.1" customHeight="1" x14ac:dyDescent="0.2">
      <c r="A13" s="484" t="s">
        <v>7201</v>
      </c>
      <c r="B13" s="1365" t="s">
        <v>7202</v>
      </c>
      <c r="C13" s="1365"/>
      <c r="D13" s="1365"/>
      <c r="E13" s="1365"/>
    </row>
    <row r="14" spans="1:8" s="324" customFormat="1" ht="11.25" customHeight="1" x14ac:dyDescent="0.2">
      <c r="A14" s="333"/>
      <c r="B14" s="332"/>
      <c r="C14" s="332"/>
      <c r="D14" s="332"/>
      <c r="E14" s="332"/>
    </row>
    <row r="15" spans="1:8" s="324" customFormat="1" ht="26.1" customHeight="1" x14ac:dyDescent="0.2">
      <c r="A15" s="483" t="s">
        <v>7203</v>
      </c>
      <c r="B15" s="484" t="s">
        <v>7204</v>
      </c>
    </row>
    <row r="16" spans="1:8" s="324" customFormat="1" ht="12.9" customHeight="1" x14ac:dyDescent="0.2">
      <c r="A16" s="484" t="s">
        <v>7205</v>
      </c>
    </row>
    <row r="17" spans="1:8" s="324" customFormat="1" x14ac:dyDescent="0.2">
      <c r="A17" s="333"/>
    </row>
    <row r="18" spans="1:8" s="324" customFormat="1" x14ac:dyDescent="0.2">
      <c r="A18" s="333" t="s">
        <v>3496</v>
      </c>
      <c r="B18" s="333"/>
      <c r="C18" s="333"/>
      <c r="D18" s="333"/>
    </row>
    <row r="19" spans="1:8" s="324" customFormat="1" x14ac:dyDescent="0.2">
      <c r="A19" s="333"/>
      <c r="B19" s="333"/>
      <c r="C19" s="333"/>
      <c r="D19" s="333"/>
    </row>
    <row r="20" spans="1:8" s="324" customFormat="1" x14ac:dyDescent="0.2">
      <c r="A20" s="333"/>
      <c r="B20" s="333"/>
      <c r="C20" s="333"/>
      <c r="D20" s="333"/>
    </row>
    <row r="21" spans="1:8" s="324" customFormat="1" x14ac:dyDescent="0.2">
      <c r="A21" s="434" t="s">
        <v>3495</v>
      </c>
    </row>
    <row r="22" spans="1:8" s="324" customFormat="1" x14ac:dyDescent="0.2">
      <c r="B22" s="1339" t="s">
        <v>1168</v>
      </c>
      <c r="C22" s="1339"/>
      <c r="D22" s="1339"/>
      <c r="E22" s="1339"/>
      <c r="H22" s="325"/>
    </row>
    <row r="23" spans="1:8" s="324" customFormat="1" x14ac:dyDescent="0.2">
      <c r="A23" s="331" t="s">
        <v>102</v>
      </c>
      <c r="B23" s="331" t="s">
        <v>101</v>
      </c>
      <c r="C23" s="330" t="s">
        <v>301</v>
      </c>
      <c r="D23" s="330" t="s">
        <v>300</v>
      </c>
      <c r="E23" s="330" t="s">
        <v>299</v>
      </c>
      <c r="H23" s="325"/>
    </row>
    <row r="24" spans="1:8" s="324" customFormat="1" x14ac:dyDescent="0.2">
      <c r="A24" s="329" t="s">
        <v>1167</v>
      </c>
      <c r="B24" s="328" t="s">
        <v>1166</v>
      </c>
      <c r="C24" s="1137">
        <v>53185752.07</v>
      </c>
      <c r="D24" s="1138">
        <v>53185752.07</v>
      </c>
      <c r="E24" s="1138">
        <f>+D24-C24</f>
        <v>0</v>
      </c>
      <c r="H24" s="325"/>
    </row>
    <row r="25" spans="1:8" s="324" customFormat="1" x14ac:dyDescent="0.2">
      <c r="A25" s="329" t="s">
        <v>1165</v>
      </c>
      <c r="B25" s="328" t="s">
        <v>1164</v>
      </c>
      <c r="C25" s="1137">
        <v>53185752.07</v>
      </c>
      <c r="D25" s="1138">
        <v>827441.24</v>
      </c>
      <c r="E25" s="1138">
        <f t="shared" ref="E25:E35" si="0">+D25-C25</f>
        <v>-52358310.829999998</v>
      </c>
      <c r="F25" s="325"/>
      <c r="H25" s="325"/>
    </row>
    <row r="26" spans="1:8" s="324" customFormat="1" x14ac:dyDescent="0.2">
      <c r="A26" s="329" t="s">
        <v>1163</v>
      </c>
      <c r="B26" s="328" t="s">
        <v>1162</v>
      </c>
      <c r="C26" s="1137"/>
      <c r="D26" s="1138">
        <v>-5312710.97</v>
      </c>
      <c r="E26" s="1138">
        <f t="shared" si="0"/>
        <v>-5312710.97</v>
      </c>
      <c r="F26" s="325"/>
      <c r="H26" s="325"/>
    </row>
    <row r="27" spans="1:8" s="324" customFormat="1" x14ac:dyDescent="0.2">
      <c r="A27" s="328" t="s">
        <v>1161</v>
      </c>
      <c r="B27" s="328" t="s">
        <v>1160</v>
      </c>
      <c r="C27" s="1137"/>
      <c r="D27" s="1138">
        <v>0</v>
      </c>
      <c r="E27" s="1138">
        <f t="shared" si="0"/>
        <v>0</v>
      </c>
      <c r="F27" s="325"/>
      <c r="H27" s="325"/>
    </row>
    <row r="28" spans="1:8" s="324" customFormat="1" x14ac:dyDescent="0.2">
      <c r="A28" s="328" t="s">
        <v>1159</v>
      </c>
      <c r="B28" s="328" t="s">
        <v>1158</v>
      </c>
      <c r="C28" s="1137"/>
      <c r="D28" s="1138">
        <v>57671021.799999997</v>
      </c>
      <c r="E28" s="1138">
        <f t="shared" si="0"/>
        <v>57671021.799999997</v>
      </c>
      <c r="F28" s="325"/>
      <c r="H28" s="325"/>
    </row>
    <row r="29" spans="1:8" s="324" customFormat="1" x14ac:dyDescent="0.2">
      <c r="A29" s="328" t="s">
        <v>1157</v>
      </c>
      <c r="B29" s="328" t="s">
        <v>1156</v>
      </c>
      <c r="C29" s="1137">
        <v>53185752.07</v>
      </c>
      <c r="D29" s="1138">
        <v>53185752.07</v>
      </c>
      <c r="E29" s="1138">
        <f t="shared" si="0"/>
        <v>0</v>
      </c>
      <c r="F29" s="325"/>
      <c r="H29" s="325"/>
    </row>
    <row r="30" spans="1:8" s="324" customFormat="1" x14ac:dyDescent="0.2">
      <c r="A30" s="328" t="s">
        <v>1155</v>
      </c>
      <c r="B30" s="328" t="s">
        <v>1154</v>
      </c>
      <c r="C30" s="1137">
        <v>53185752.07</v>
      </c>
      <c r="D30" s="1138">
        <v>0</v>
      </c>
      <c r="E30" s="1138">
        <f t="shared" si="0"/>
        <v>-53185752.07</v>
      </c>
      <c r="F30" s="1139"/>
      <c r="G30" s="325"/>
      <c r="H30" s="325"/>
    </row>
    <row r="31" spans="1:8" s="324" customFormat="1" x14ac:dyDescent="0.2">
      <c r="A31" s="328" t="s">
        <v>1153</v>
      </c>
      <c r="B31" s="328" t="s">
        <v>1152</v>
      </c>
      <c r="C31" s="1137"/>
      <c r="D31" s="1138">
        <v>-5312710.97</v>
      </c>
      <c r="E31" s="1138">
        <f t="shared" si="0"/>
        <v>-5312710.97</v>
      </c>
      <c r="F31" s="325"/>
      <c r="G31" s="325"/>
      <c r="H31" s="325"/>
    </row>
    <row r="32" spans="1:8" s="324" customFormat="1" x14ac:dyDescent="0.2">
      <c r="A32" s="328" t="s">
        <v>1151</v>
      </c>
      <c r="B32" s="328" t="s">
        <v>1150</v>
      </c>
      <c r="C32" s="1137"/>
      <c r="D32" s="1138">
        <v>0</v>
      </c>
      <c r="E32" s="1138">
        <f t="shared" si="0"/>
        <v>0</v>
      </c>
      <c r="F32" s="325"/>
      <c r="G32" s="325"/>
      <c r="H32" s="325"/>
    </row>
    <row r="33" spans="1:8" s="324" customFormat="1" x14ac:dyDescent="0.2">
      <c r="A33" s="328" t="s">
        <v>1149</v>
      </c>
      <c r="B33" s="328" t="s">
        <v>1148</v>
      </c>
      <c r="C33" s="1137"/>
      <c r="D33" s="1138"/>
      <c r="E33" s="1138">
        <f t="shared" si="0"/>
        <v>0</v>
      </c>
      <c r="F33" s="325"/>
      <c r="G33" s="325"/>
      <c r="H33" s="325"/>
    </row>
    <row r="34" spans="1:8" s="324" customFormat="1" x14ac:dyDescent="0.2">
      <c r="A34" s="328" t="s">
        <v>1147</v>
      </c>
      <c r="B34" s="328" t="s">
        <v>1146</v>
      </c>
      <c r="C34" s="1137"/>
      <c r="D34" s="1138">
        <v>0</v>
      </c>
      <c r="E34" s="1138">
        <f t="shared" si="0"/>
        <v>0</v>
      </c>
      <c r="F34" s="325"/>
      <c r="G34" s="325"/>
      <c r="H34" s="325"/>
    </row>
    <row r="35" spans="1:8" s="324" customFormat="1" x14ac:dyDescent="0.2">
      <c r="A35" s="327" t="s">
        <v>1145</v>
      </c>
      <c r="B35" s="327" t="s">
        <v>1144</v>
      </c>
      <c r="C35" s="1140"/>
      <c r="D35" s="1141">
        <v>58498463.039999999</v>
      </c>
      <c r="E35" s="1138">
        <f t="shared" si="0"/>
        <v>58498463.039999999</v>
      </c>
      <c r="F35" s="325"/>
      <c r="G35" s="325"/>
      <c r="H35" s="325"/>
    </row>
    <row r="36" spans="1:8" s="324" customFormat="1" x14ac:dyDescent="0.2">
      <c r="A36" s="430" t="s">
        <v>3494</v>
      </c>
      <c r="B36" s="430" t="s">
        <v>3494</v>
      </c>
      <c r="C36" s="326"/>
      <c r="D36" s="326"/>
      <c r="E36" s="326"/>
      <c r="F36" s="325"/>
      <c r="G36" s="325"/>
      <c r="H36" s="325"/>
    </row>
    <row r="37" spans="1:8" s="324" customFormat="1" x14ac:dyDescent="0.2">
      <c r="B37" s="429" t="s">
        <v>3493</v>
      </c>
      <c r="C37" s="1142">
        <f>SUM(C24:C36)</f>
        <v>212743008.28</v>
      </c>
      <c r="D37" s="1142">
        <f t="shared" ref="D37:E37" si="1">SUM(D24:D36)</f>
        <v>212743008.28</v>
      </c>
      <c r="E37" s="1142">
        <f t="shared" si="1"/>
        <v>0</v>
      </c>
      <c r="F37" s="325"/>
      <c r="G37" s="325"/>
      <c r="H37" s="325"/>
    </row>
    <row r="38" spans="1:8" s="324" customFormat="1" x14ac:dyDescent="0.2">
      <c r="B38" s="427"/>
      <c r="C38" s="426"/>
      <c r="D38" s="426"/>
      <c r="E38" s="426"/>
      <c r="F38" s="325"/>
      <c r="G38" s="325"/>
      <c r="H38" s="325"/>
    </row>
    <row r="39" spans="1:8" x14ac:dyDescent="0.2">
      <c r="D39" s="1143">
        <f>+C37-D37</f>
        <v>0</v>
      </c>
    </row>
  </sheetData>
  <mergeCells count="5">
    <mergeCell ref="A5:E5"/>
    <mergeCell ref="B10:E10"/>
    <mergeCell ref="B12:E12"/>
    <mergeCell ref="B13:E13"/>
    <mergeCell ref="B22:E22"/>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0"/>
  <dimension ref="A1:F30"/>
  <sheetViews>
    <sheetView zoomScaleNormal="100" zoomScaleSheetLayoutView="90" workbookViewId="0">
      <selection activeCell="B8" sqref="B8"/>
    </sheetView>
  </sheetViews>
  <sheetFormatPr baseColWidth="10" defaultColWidth="11.44140625" defaultRowHeight="10.199999999999999" x14ac:dyDescent="0.2"/>
  <cols>
    <col min="1" max="1" width="24.441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A3" s="57" t="s">
        <v>11922</v>
      </c>
      <c r="B3" s="60"/>
      <c r="C3" s="31"/>
      <c r="D3" s="48"/>
      <c r="E3" s="47"/>
    </row>
    <row r="4" spans="1:6" s="375" customFormat="1" x14ac:dyDescent="0.2">
      <c r="C4" s="31"/>
      <c r="D4" s="48"/>
      <c r="E4" s="47"/>
    </row>
    <row r="5" spans="1:6" s="375" customFormat="1" ht="11.25" customHeight="1" x14ac:dyDescent="0.2">
      <c r="A5" s="35" t="s">
        <v>113</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c r="B8" s="1225" t="s">
        <v>13593</v>
      </c>
      <c r="C8" s="24"/>
      <c r="D8" s="54"/>
      <c r="E8" s="24"/>
    </row>
    <row r="9" spans="1:6" x14ac:dyDescent="0.2">
      <c r="A9" s="52"/>
      <c r="B9" s="52" t="s">
        <v>109</v>
      </c>
      <c r="C9" s="38">
        <f>SUM(C8:C8)</f>
        <v>0</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375"/>
    </row>
    <row r="18" spans="1:6" x14ac:dyDescent="0.2">
      <c r="A18" s="37"/>
      <c r="B18" s="37"/>
      <c r="C18" s="36"/>
      <c r="D18" s="37"/>
      <c r="E18" s="36"/>
      <c r="F18" s="375"/>
    </row>
    <row r="19" spans="1:6" ht="11.25" customHeight="1" x14ac:dyDescent="0.2">
      <c r="A19" s="35" t="s">
        <v>106</v>
      </c>
      <c r="B19" s="34"/>
      <c r="C19" s="33"/>
      <c r="D19" s="375"/>
      <c r="E19" s="220" t="s">
        <v>103</v>
      </c>
    </row>
    <row r="20" spans="1:6" x14ac:dyDescent="0.2">
      <c r="A20" s="375"/>
      <c r="B20" s="375"/>
      <c r="C20" s="31"/>
      <c r="D20" s="375"/>
      <c r="E20" s="31"/>
      <c r="F20" s="375"/>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375"/>
    </row>
    <row r="25" spans="1:6" x14ac:dyDescent="0.2">
      <c r="A25" s="37"/>
      <c r="B25" s="37"/>
      <c r="C25" s="36"/>
      <c r="D25" s="37"/>
      <c r="E25" s="36"/>
      <c r="F25" s="375"/>
    </row>
    <row r="26" spans="1:6" ht="11.25" customHeight="1" x14ac:dyDescent="0.2">
      <c r="A26" s="35" t="s">
        <v>104</v>
      </c>
      <c r="B26" s="34"/>
      <c r="C26" s="33"/>
      <c r="D26" s="375"/>
      <c r="E26" s="220" t="s">
        <v>103</v>
      </c>
    </row>
    <row r="27" spans="1:6" x14ac:dyDescent="0.2">
      <c r="A27" s="375"/>
      <c r="B27" s="375"/>
      <c r="C27" s="31"/>
      <c r="D27" s="375"/>
      <c r="E27" s="31"/>
      <c r="F27" s="375"/>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 right="0.7" top="0.75" bottom="0.75" header="0.3" footer="0.3"/>
  <pageSetup scale="56" orientation="portrait" r:id="rId1"/>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1"/>
  <dimension ref="A1:J24"/>
  <sheetViews>
    <sheetView zoomScaleNormal="100" zoomScaleSheetLayoutView="100" workbookViewId="0">
      <selection activeCell="B23" sqref="B23"/>
    </sheetView>
  </sheetViews>
  <sheetFormatPr baseColWidth="10" defaultColWidth="11.44140625" defaultRowHeight="10.199999999999999" x14ac:dyDescent="0.2"/>
  <cols>
    <col min="1" max="1" width="24.109375" style="1" customWidth="1"/>
    <col min="2" max="2" width="50.6640625" style="1" customWidth="1"/>
    <col min="3" max="8" width="17.6640625" style="31" customWidth="1"/>
    <col min="9" max="10" width="11.44140625" style="1" customWidth="1"/>
    <col min="11" max="16384" width="11.44140625" style="1"/>
  </cols>
  <sheetData>
    <row r="1" spans="1:10" x14ac:dyDescent="0.2">
      <c r="A1" s="57" t="s">
        <v>115</v>
      </c>
      <c r="B1" s="57"/>
      <c r="H1" s="76"/>
    </row>
    <row r="2" spans="1:10" x14ac:dyDescent="0.2">
      <c r="A2" s="57" t="s">
        <v>114</v>
      </c>
      <c r="B2" s="57"/>
      <c r="C2" s="17"/>
      <c r="D2" s="17"/>
      <c r="E2" s="17"/>
    </row>
    <row r="3" spans="1:10" x14ac:dyDescent="0.2">
      <c r="A3" s="57" t="str">
        <f>'ESF-01-FCIND'!A3</f>
        <v>AL 31 DE DICIEMBRE DE 2017</v>
      </c>
      <c r="B3" s="57"/>
      <c r="C3" s="17"/>
      <c r="D3" s="17"/>
      <c r="E3" s="17"/>
    </row>
    <row r="5" spans="1:10" s="71" customFormat="1" ht="11.25" customHeight="1" x14ac:dyDescent="0.2">
      <c r="A5" s="74" t="s">
        <v>218</v>
      </c>
      <c r="B5" s="74"/>
      <c r="C5" s="73"/>
      <c r="D5" s="73"/>
      <c r="E5" s="73"/>
      <c r="F5" s="31"/>
      <c r="G5" s="31"/>
      <c r="H5" s="72" t="s">
        <v>132</v>
      </c>
    </row>
    <row r="6" spans="1:10" x14ac:dyDescent="0.2">
      <c r="A6" s="60"/>
      <c r="B6" s="60"/>
      <c r="C6" s="58"/>
      <c r="D6" s="58"/>
      <c r="E6" s="58"/>
      <c r="F6" s="58"/>
      <c r="G6" s="58"/>
      <c r="H6" s="58"/>
    </row>
    <row r="7" spans="1:10" ht="15" customHeight="1" x14ac:dyDescent="0.2">
      <c r="A7" s="30" t="s">
        <v>102</v>
      </c>
      <c r="B7" s="29" t="s">
        <v>101</v>
      </c>
      <c r="C7" s="27" t="s">
        <v>100</v>
      </c>
      <c r="D7" s="70">
        <v>2016</v>
      </c>
      <c r="E7" s="70">
        <v>2015</v>
      </c>
      <c r="F7" s="69" t="s">
        <v>131</v>
      </c>
      <c r="G7" s="69" t="s">
        <v>130</v>
      </c>
      <c r="H7" s="68" t="s">
        <v>129</v>
      </c>
    </row>
    <row r="8" spans="1:10" x14ac:dyDescent="0.2">
      <c r="A8" s="44" t="s">
        <v>11923</v>
      </c>
      <c r="B8" s="44" t="s">
        <v>11924</v>
      </c>
      <c r="C8" s="64">
        <v>0</v>
      </c>
      <c r="D8" s="64">
        <v>0</v>
      </c>
      <c r="E8" s="64">
        <v>93159.07</v>
      </c>
      <c r="F8" s="64">
        <v>0</v>
      </c>
      <c r="G8" s="64">
        <v>0</v>
      </c>
      <c r="H8" s="64"/>
    </row>
    <row r="9" spans="1:10" x14ac:dyDescent="0.2">
      <c r="A9" s="44" t="s">
        <v>11925</v>
      </c>
      <c r="B9" s="44" t="s">
        <v>11926</v>
      </c>
      <c r="C9" s="64">
        <v>0</v>
      </c>
      <c r="D9" s="64">
        <v>0</v>
      </c>
      <c r="E9" s="64">
        <v>123386.4</v>
      </c>
      <c r="F9" s="64">
        <v>0</v>
      </c>
      <c r="G9" s="64">
        <v>0</v>
      </c>
      <c r="H9" s="64"/>
    </row>
    <row r="10" spans="1:10" x14ac:dyDescent="0.2">
      <c r="A10" s="44" t="s">
        <v>11927</v>
      </c>
      <c r="B10" s="44" t="s">
        <v>11928</v>
      </c>
      <c r="C10" s="64">
        <v>0</v>
      </c>
      <c r="D10" s="64">
        <v>0.12</v>
      </c>
      <c r="E10" s="64">
        <v>130350.6</v>
      </c>
      <c r="F10" s="64">
        <v>0</v>
      </c>
      <c r="G10" s="64">
        <v>0</v>
      </c>
      <c r="H10" s="64"/>
    </row>
    <row r="11" spans="1:10" x14ac:dyDescent="0.2">
      <c r="A11" s="44" t="s">
        <v>11929</v>
      </c>
      <c r="B11" s="44" t="s">
        <v>11930</v>
      </c>
      <c r="C11" s="64">
        <v>0</v>
      </c>
      <c r="D11" s="64">
        <v>0</v>
      </c>
      <c r="E11" s="64">
        <v>10255.049999999999</v>
      </c>
      <c r="F11" s="64">
        <v>0</v>
      </c>
      <c r="G11" s="64">
        <v>0</v>
      </c>
      <c r="H11" s="64"/>
    </row>
    <row r="12" spans="1:10" x14ac:dyDescent="0.2">
      <c r="A12" s="44" t="s">
        <v>11931</v>
      </c>
      <c r="B12" s="44" t="s">
        <v>11932</v>
      </c>
      <c r="C12" s="64">
        <v>0</v>
      </c>
      <c r="D12" s="64">
        <v>0.24</v>
      </c>
      <c r="E12" s="64">
        <v>70835.55</v>
      </c>
      <c r="F12" s="64">
        <v>0</v>
      </c>
      <c r="G12" s="64">
        <v>0</v>
      </c>
      <c r="H12" s="64"/>
    </row>
    <row r="13" spans="1:10" x14ac:dyDescent="0.2">
      <c r="A13" s="44" t="s">
        <v>11933</v>
      </c>
      <c r="B13" s="44" t="s">
        <v>11934</v>
      </c>
      <c r="C13" s="64">
        <v>0</v>
      </c>
      <c r="D13" s="64">
        <v>0</v>
      </c>
      <c r="E13" s="64">
        <v>113381.45</v>
      </c>
      <c r="F13" s="64">
        <v>0</v>
      </c>
      <c r="G13" s="64">
        <v>0</v>
      </c>
      <c r="H13" s="64"/>
    </row>
    <row r="14" spans="1:10" x14ac:dyDescent="0.2">
      <c r="A14" s="44" t="s">
        <v>11935</v>
      </c>
      <c r="B14" s="44" t="s">
        <v>11936</v>
      </c>
      <c r="C14" s="64">
        <v>0</v>
      </c>
      <c r="D14" s="64">
        <v>0.08</v>
      </c>
      <c r="E14" s="64">
        <v>293648.49</v>
      </c>
      <c r="F14" s="64">
        <v>0</v>
      </c>
      <c r="G14" s="64">
        <v>0</v>
      </c>
      <c r="H14" s="64"/>
    </row>
    <row r="15" spans="1:10" x14ac:dyDescent="0.2">
      <c r="A15" s="44" t="s">
        <v>11937</v>
      </c>
      <c r="B15" s="44" t="s">
        <v>11938</v>
      </c>
      <c r="C15" s="64">
        <v>0</v>
      </c>
      <c r="D15" s="64">
        <v>233425.97</v>
      </c>
      <c r="E15" s="64">
        <v>793624.97</v>
      </c>
      <c r="F15" s="64">
        <v>0</v>
      </c>
      <c r="G15" s="64">
        <v>0</v>
      </c>
      <c r="H15" s="64"/>
    </row>
    <row r="16" spans="1:10" x14ac:dyDescent="0.2">
      <c r="A16" s="44" t="s">
        <v>11939</v>
      </c>
      <c r="B16" s="44" t="s">
        <v>11940</v>
      </c>
      <c r="C16" s="64">
        <v>595012.65</v>
      </c>
      <c r="D16" s="64">
        <v>0</v>
      </c>
      <c r="E16" s="64">
        <v>0</v>
      </c>
      <c r="F16" s="64">
        <v>0</v>
      </c>
      <c r="G16" s="64">
        <v>0</v>
      </c>
      <c r="H16" s="64"/>
      <c r="J16" s="75"/>
    </row>
    <row r="17" spans="1:8" x14ac:dyDescent="0.2">
      <c r="A17" s="63"/>
      <c r="B17" s="63" t="s">
        <v>134</v>
      </c>
      <c r="C17" s="62">
        <f t="shared" ref="C17:H17" si="0">SUM(C8:C16)</f>
        <v>595012.65</v>
      </c>
      <c r="D17" s="62">
        <f t="shared" si="0"/>
        <v>233426.41</v>
      </c>
      <c r="E17" s="62">
        <f t="shared" si="0"/>
        <v>1628641.58</v>
      </c>
      <c r="F17" s="62">
        <f t="shared" si="0"/>
        <v>0</v>
      </c>
      <c r="G17" s="62">
        <f t="shared" si="0"/>
        <v>0</v>
      </c>
      <c r="H17" s="62">
        <f t="shared" si="0"/>
        <v>0</v>
      </c>
    </row>
    <row r="18" spans="1:8" x14ac:dyDescent="0.2">
      <c r="A18" s="37"/>
      <c r="B18" s="37"/>
      <c r="C18" s="36"/>
      <c r="D18" s="36"/>
      <c r="E18" s="36"/>
      <c r="F18" s="36"/>
      <c r="G18" s="36"/>
      <c r="H18" s="36"/>
    </row>
    <row r="19" spans="1:8" x14ac:dyDescent="0.2">
      <c r="A19" s="37"/>
      <c r="B19" s="37"/>
      <c r="C19" s="36"/>
      <c r="D19" s="36"/>
      <c r="E19" s="36"/>
      <c r="F19" s="36"/>
      <c r="G19" s="36"/>
      <c r="H19" s="36"/>
    </row>
    <row r="20" spans="1:8" s="71" customFormat="1" ht="11.25" customHeight="1" x14ac:dyDescent="0.2">
      <c r="A20" s="74" t="s">
        <v>133</v>
      </c>
      <c r="B20" s="74"/>
      <c r="C20" s="73"/>
      <c r="D20" s="73"/>
      <c r="E20" s="73"/>
      <c r="F20" s="31"/>
      <c r="G20" s="31"/>
      <c r="H20" s="72" t="s">
        <v>132</v>
      </c>
    </row>
    <row r="21" spans="1:8" x14ac:dyDescent="0.2">
      <c r="A21" s="60"/>
      <c r="B21" s="60"/>
      <c r="C21" s="58"/>
      <c r="D21" s="58"/>
      <c r="E21" s="58"/>
      <c r="F21" s="58"/>
      <c r="G21" s="58"/>
      <c r="H21" s="58"/>
    </row>
    <row r="22" spans="1:8" ht="15" customHeight="1" x14ac:dyDescent="0.2">
      <c r="A22" s="30" t="s">
        <v>102</v>
      </c>
      <c r="B22" s="29" t="s">
        <v>101</v>
      </c>
      <c r="C22" s="27" t="s">
        <v>100</v>
      </c>
      <c r="D22" s="70">
        <v>2016</v>
      </c>
      <c r="E22" s="70">
        <v>2015</v>
      </c>
      <c r="F22" s="69" t="s">
        <v>131</v>
      </c>
      <c r="G22" s="69" t="s">
        <v>130</v>
      </c>
      <c r="H22" s="68" t="s">
        <v>129</v>
      </c>
    </row>
    <row r="23" spans="1:8" x14ac:dyDescent="0.2">
      <c r="A23" s="44"/>
      <c r="B23" s="1225" t="s">
        <v>13593</v>
      </c>
      <c r="C23" s="64"/>
      <c r="D23" s="64"/>
      <c r="E23" s="64"/>
      <c r="F23" s="64"/>
      <c r="G23" s="64"/>
      <c r="H23" s="64"/>
    </row>
    <row r="24" spans="1:8" x14ac:dyDescent="0.2">
      <c r="A24" s="63"/>
      <c r="B24" s="63" t="s">
        <v>116</v>
      </c>
      <c r="C24" s="62">
        <f t="shared" ref="C24:H24" si="1">SUM(C23:C23)</f>
        <v>0</v>
      </c>
      <c r="D24" s="62">
        <f t="shared" si="1"/>
        <v>0</v>
      </c>
      <c r="E24" s="62">
        <f t="shared" si="1"/>
        <v>0</v>
      </c>
      <c r="F24" s="62">
        <f t="shared" si="1"/>
        <v>0</v>
      </c>
      <c r="G24" s="62">
        <f t="shared" si="1"/>
        <v>0</v>
      </c>
      <c r="H24" s="62">
        <f t="shared" si="1"/>
        <v>0</v>
      </c>
    </row>
  </sheetData>
  <dataValidations count="8">
    <dataValidation allowBlank="1" showInputMessage="1" showErrorMessage="1" prompt="Saldo final al 31 de diciembre de 2012." sqref="H7 H22"/>
    <dataValidation allowBlank="1" showInputMessage="1" showErrorMessage="1" prompt="Corresponde al nombre o descripción de la cuenta de acuerdo al Plan de Cuentas emitido por el CONAC." sqref="B7 B22"/>
    <dataValidation allowBlank="1" showInputMessage="1" showErrorMessage="1" prompt="Saldo final al 31 de diciembre de 2013." sqref="G7 G22"/>
    <dataValidation allowBlank="1" showInputMessage="1" showErrorMessage="1" prompt="Saldo final al 31 de diciembre de 2014." sqref="F22 F7"/>
    <dataValidation allowBlank="1" showInputMessage="1" showErrorMessage="1" prompt="Saldo final al 31 de diciembre de 2015." sqref="E7 E22"/>
    <dataValidation allowBlank="1" showInputMessage="1" showErrorMessage="1" prompt="Corresponde al número de la cuenta de acuerdo al Plan de Cuentas emitido por el CONAC (DOF 23/12/2015)." sqref="A7 A22"/>
    <dataValidation allowBlank="1" showInputMessage="1" showErrorMessage="1" prompt="Saldo final de la Información Financiera Trimestral que se presenta (trimestral: 1er, 2do, 3ro. o 4to.)." sqref="C22 C7"/>
    <dataValidation allowBlank="1" showInputMessage="1" showErrorMessage="1" prompt="Saldo final al 31 de diciembre de 2016." sqref="D7 D22"/>
  </dataValidations>
  <pageMargins left="0.70866141732283472" right="0.70866141732283472" top="1.5354330708661419" bottom="0.74803149606299213" header="0.31496062992125984" footer="0.31496062992125984"/>
  <pageSetup scale="65" orientation="landscape" horizontalDpi="300" verticalDpi="300" r:id="rId1"/>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2"/>
  <dimension ref="A1:K154"/>
  <sheetViews>
    <sheetView zoomScaleNormal="100" zoomScaleSheetLayoutView="100" workbookViewId="0">
      <selection activeCell="B16" sqref="B16"/>
    </sheetView>
  </sheetViews>
  <sheetFormatPr baseColWidth="10" defaultColWidth="11.44140625" defaultRowHeight="10.199999999999999" x14ac:dyDescent="0.2"/>
  <cols>
    <col min="1" max="1" width="25.33203125" style="1" customWidth="1"/>
    <col min="2" max="2" width="50.6640625" style="1" customWidth="1"/>
    <col min="3" max="7" width="17.6640625" style="31" customWidth="1"/>
    <col min="8" max="8" width="18.6640625" style="1" customWidth="1"/>
    <col min="9" max="9" width="24.5546875" style="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A3" s="57" t="str">
        <f>'ESF-01-FCIND'!A3</f>
        <v>AL 31 DE DICIEMBRE DE 2017</v>
      </c>
      <c r="J3" s="15"/>
    </row>
    <row r="4" spans="1:10" x14ac:dyDescent="0.2">
      <c r="J4" s="15"/>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20.399999999999999" x14ac:dyDescent="0.2">
      <c r="A8" s="43" t="s">
        <v>11941</v>
      </c>
      <c r="B8" s="95" t="s">
        <v>8223</v>
      </c>
      <c r="C8" s="24">
        <v>1945.48</v>
      </c>
      <c r="D8" s="93">
        <v>1945.48</v>
      </c>
      <c r="E8" s="93"/>
      <c r="F8" s="93"/>
      <c r="G8" s="92"/>
      <c r="H8" s="82" t="s">
        <v>11942</v>
      </c>
      <c r="I8" s="1145" t="s">
        <v>11943</v>
      </c>
    </row>
    <row r="9" spans="1:10" ht="51" x14ac:dyDescent="0.2">
      <c r="A9" s="43" t="s">
        <v>11944</v>
      </c>
      <c r="B9" s="1146" t="s">
        <v>11945</v>
      </c>
      <c r="C9" s="1147">
        <v>202716.79</v>
      </c>
      <c r="D9" s="1148">
        <v>202716.79</v>
      </c>
      <c r="E9" s="1148"/>
      <c r="F9" s="1148">
        <f>+C9</f>
        <v>202716.79</v>
      </c>
      <c r="G9" s="1149"/>
      <c r="H9" s="1150" t="s">
        <v>11946</v>
      </c>
      <c r="I9" s="1145" t="s">
        <v>11947</v>
      </c>
    </row>
    <row r="10" spans="1:10" x14ac:dyDescent="0.2">
      <c r="A10" s="63"/>
      <c r="B10" s="63" t="s">
        <v>249</v>
      </c>
      <c r="C10" s="62">
        <f>SUM(C8:C9)</f>
        <v>204662.27000000002</v>
      </c>
      <c r="D10" s="62">
        <f>SUM(D8:D9)</f>
        <v>204662.27000000002</v>
      </c>
      <c r="E10" s="62">
        <f>SUM(E8:E9)</f>
        <v>0</v>
      </c>
      <c r="F10" s="62">
        <f>SUM(F8:F9)</f>
        <v>202716.79</v>
      </c>
      <c r="G10" s="62">
        <f>SUM(G8:G9)</f>
        <v>0</v>
      </c>
      <c r="H10" s="51"/>
      <c r="I10" s="51"/>
    </row>
    <row r="11" spans="1:10" x14ac:dyDescent="0.2">
      <c r="A11" s="37"/>
      <c r="B11" s="37"/>
      <c r="C11" s="36"/>
      <c r="D11" s="36"/>
      <c r="E11" s="36"/>
      <c r="F11" s="36"/>
      <c r="G11" s="36"/>
      <c r="H11" s="37"/>
      <c r="I11" s="37"/>
    </row>
    <row r="12" spans="1:10" x14ac:dyDescent="0.2">
      <c r="A12" s="37"/>
      <c r="B12" s="37"/>
      <c r="C12" s="36"/>
      <c r="D12" s="36"/>
      <c r="E12" s="36"/>
      <c r="F12" s="36"/>
      <c r="G12" s="36"/>
      <c r="H12" s="37"/>
      <c r="I12" s="37"/>
    </row>
    <row r="13" spans="1:10" ht="11.25" customHeight="1" x14ac:dyDescent="0.2">
      <c r="A13" s="35" t="s">
        <v>248</v>
      </c>
      <c r="B13" s="34"/>
      <c r="E13" s="87"/>
      <c r="F13" s="87"/>
      <c r="I13" s="89" t="s">
        <v>233</v>
      </c>
    </row>
    <row r="14" spans="1:10" x14ac:dyDescent="0.2">
      <c r="A14" s="88"/>
      <c r="B14" s="88"/>
      <c r="C14" s="87"/>
      <c r="D14" s="87"/>
      <c r="E14" s="87"/>
      <c r="F14" s="87"/>
    </row>
    <row r="15" spans="1:10" ht="15" customHeight="1" x14ac:dyDescent="0.2">
      <c r="A15" s="30" t="s">
        <v>102</v>
      </c>
      <c r="B15" s="29" t="s">
        <v>101</v>
      </c>
      <c r="C15" s="86" t="s">
        <v>232</v>
      </c>
      <c r="D15" s="86" t="s">
        <v>231</v>
      </c>
      <c r="E15" s="86" t="s">
        <v>230</v>
      </c>
      <c r="F15" s="86" t="s">
        <v>229</v>
      </c>
      <c r="G15" s="85" t="s">
        <v>228</v>
      </c>
      <c r="H15" s="29" t="s">
        <v>227</v>
      </c>
      <c r="I15" s="29" t="s">
        <v>226</v>
      </c>
    </row>
    <row r="16" spans="1:10" x14ac:dyDescent="0.2">
      <c r="A16" s="25"/>
      <c r="B16" s="1225" t="s">
        <v>13593</v>
      </c>
      <c r="C16" s="24"/>
      <c r="D16" s="83"/>
      <c r="E16" s="83"/>
      <c r="F16" s="83"/>
      <c r="G16" s="83"/>
      <c r="H16" s="82"/>
      <c r="I16" s="82"/>
    </row>
    <row r="17" spans="1:9" x14ac:dyDescent="0.2">
      <c r="A17" s="81"/>
      <c r="B17" s="81" t="s">
        <v>247</v>
      </c>
      <c r="C17" s="51">
        <f>SUM(C16:C16)</f>
        <v>0</v>
      </c>
      <c r="D17" s="51">
        <f>SUM(D16:D16)</f>
        <v>0</v>
      </c>
      <c r="E17" s="51">
        <f>SUM(E16:E16)</f>
        <v>0</v>
      </c>
      <c r="F17" s="51">
        <f>SUM(F16:F16)</f>
        <v>0</v>
      </c>
      <c r="G17" s="51">
        <f>SUM(G16:G16)</f>
        <v>0</v>
      </c>
      <c r="H17" s="51"/>
      <c r="I17" s="51"/>
    </row>
    <row r="20" spans="1:9" x14ac:dyDescent="0.2">
      <c r="A20" s="35" t="s">
        <v>246</v>
      </c>
      <c r="B20" s="34"/>
      <c r="E20" s="87"/>
      <c r="F20" s="87"/>
      <c r="I20" s="89" t="s">
        <v>233</v>
      </c>
    </row>
    <row r="21" spans="1:9" x14ac:dyDescent="0.2">
      <c r="A21" s="88"/>
      <c r="B21" s="88"/>
      <c r="C21" s="87"/>
      <c r="D21" s="87"/>
      <c r="E21" s="87"/>
      <c r="F21" s="87"/>
    </row>
    <row r="22" spans="1:9" x14ac:dyDescent="0.2">
      <c r="A22" s="30" t="s">
        <v>102</v>
      </c>
      <c r="B22" s="29" t="s">
        <v>101</v>
      </c>
      <c r="C22" s="86" t="s">
        <v>232</v>
      </c>
      <c r="D22" s="86" t="s">
        <v>231</v>
      </c>
      <c r="E22" s="86" t="s">
        <v>230</v>
      </c>
      <c r="F22" s="86" t="s">
        <v>229</v>
      </c>
      <c r="G22" s="85" t="s">
        <v>228</v>
      </c>
      <c r="H22" s="29" t="s">
        <v>227</v>
      </c>
      <c r="I22" s="29" t="s">
        <v>226</v>
      </c>
    </row>
    <row r="23" spans="1:9" x14ac:dyDescent="0.2">
      <c r="A23" s="25"/>
      <c r="B23" s="1225" t="s">
        <v>13593</v>
      </c>
      <c r="C23" s="24"/>
      <c r="D23" s="83"/>
      <c r="E23" s="83"/>
      <c r="F23" s="83"/>
      <c r="G23" s="83"/>
      <c r="H23" s="82"/>
      <c r="I23" s="82"/>
    </row>
    <row r="24" spans="1:9" x14ac:dyDescent="0.2">
      <c r="A24" s="81"/>
      <c r="B24" s="81" t="s">
        <v>245</v>
      </c>
      <c r="C24" s="51">
        <f>SUM(C23:C23)</f>
        <v>0</v>
      </c>
      <c r="D24" s="51">
        <f>SUM(D23:D23)</f>
        <v>0</v>
      </c>
      <c r="E24" s="51">
        <f>SUM(E23:E23)</f>
        <v>0</v>
      </c>
      <c r="F24" s="51">
        <f>SUM(F23:F23)</f>
        <v>0</v>
      </c>
      <c r="G24" s="51">
        <f>SUM(G23:G23)</f>
        <v>0</v>
      </c>
      <c r="H24" s="51"/>
      <c r="I24" s="51"/>
    </row>
    <row r="27" spans="1:9" x14ac:dyDescent="0.2">
      <c r="A27" s="35" t="s">
        <v>244</v>
      </c>
      <c r="B27" s="34"/>
      <c r="E27" s="87"/>
      <c r="F27" s="87"/>
      <c r="I27" s="89" t="s">
        <v>233</v>
      </c>
    </row>
    <row r="28" spans="1:9" x14ac:dyDescent="0.2">
      <c r="A28" s="88"/>
      <c r="B28" s="88"/>
      <c r="C28" s="87"/>
      <c r="D28" s="87"/>
      <c r="E28" s="87"/>
      <c r="F28" s="87"/>
    </row>
    <row r="29" spans="1:9" x14ac:dyDescent="0.2">
      <c r="A29" s="30" t="s">
        <v>102</v>
      </c>
      <c r="B29" s="29" t="s">
        <v>101</v>
      </c>
      <c r="C29" s="86" t="s">
        <v>232</v>
      </c>
      <c r="D29" s="86" t="s">
        <v>231</v>
      </c>
      <c r="E29" s="86" t="s">
        <v>230</v>
      </c>
      <c r="F29" s="86" t="s">
        <v>229</v>
      </c>
      <c r="G29" s="85" t="s">
        <v>228</v>
      </c>
      <c r="H29" s="29" t="s">
        <v>227</v>
      </c>
      <c r="I29" s="29" t="s">
        <v>226</v>
      </c>
    </row>
    <row r="30" spans="1:9" x14ac:dyDescent="0.2">
      <c r="A30" s="25"/>
      <c r="B30" s="1225" t="s">
        <v>13593</v>
      </c>
      <c r="C30" s="24"/>
      <c r="D30" s="83"/>
      <c r="E30" s="83"/>
      <c r="F30" s="83"/>
      <c r="G30" s="83"/>
      <c r="H30" s="82"/>
      <c r="I30" s="82"/>
    </row>
    <row r="31" spans="1:9" x14ac:dyDescent="0.2">
      <c r="A31" s="81"/>
      <c r="B31" s="81" t="s">
        <v>243</v>
      </c>
      <c r="C31" s="51">
        <f>SUM(C30:C30)</f>
        <v>0</v>
      </c>
      <c r="D31" s="51">
        <f>SUM(D30:D30)</f>
        <v>0</v>
      </c>
      <c r="E31" s="51">
        <f>SUM(E30:E30)</f>
        <v>0</v>
      </c>
      <c r="F31" s="51">
        <f>SUM(F30:F30)</f>
        <v>0</v>
      </c>
      <c r="G31" s="51">
        <f>SUM(G30:G30)</f>
        <v>0</v>
      </c>
      <c r="H31" s="51"/>
      <c r="I31" s="51"/>
    </row>
    <row r="34" spans="1:11" x14ac:dyDescent="0.2">
      <c r="A34" s="35" t="s">
        <v>242</v>
      </c>
      <c r="B34" s="34"/>
      <c r="C34" s="87"/>
      <c r="D34" s="87"/>
      <c r="E34" s="87"/>
      <c r="F34" s="87"/>
    </row>
    <row r="35" spans="1:11" x14ac:dyDescent="0.2">
      <c r="A35" s="88"/>
      <c r="B35" s="88"/>
      <c r="C35" s="87"/>
      <c r="D35" s="87"/>
      <c r="E35" s="87"/>
      <c r="F35" s="87"/>
    </row>
    <row r="36" spans="1:11" x14ac:dyDescent="0.2">
      <c r="A36" s="30" t="s">
        <v>102</v>
      </c>
      <c r="B36" s="29" t="s">
        <v>101</v>
      </c>
      <c r="C36" s="86" t="s">
        <v>232</v>
      </c>
      <c r="D36" s="86" t="s">
        <v>231</v>
      </c>
      <c r="E36" s="86" t="s">
        <v>230</v>
      </c>
      <c r="F36" s="86" t="s">
        <v>229</v>
      </c>
      <c r="G36" s="85" t="s">
        <v>228</v>
      </c>
      <c r="H36" s="29" t="s">
        <v>227</v>
      </c>
      <c r="I36" s="29" t="s">
        <v>226</v>
      </c>
    </row>
    <row r="37" spans="1:11" x14ac:dyDescent="0.2">
      <c r="A37" s="25"/>
      <c r="B37" s="1225" t="s">
        <v>13593</v>
      </c>
      <c r="C37" s="24"/>
      <c r="D37" s="83"/>
      <c r="E37" s="83"/>
      <c r="F37" s="83"/>
      <c r="G37" s="83"/>
      <c r="H37" s="82"/>
      <c r="I37" s="82"/>
    </row>
    <row r="38" spans="1:11" x14ac:dyDescent="0.2">
      <c r="A38" s="81"/>
      <c r="B38" s="81" t="s">
        <v>241</v>
      </c>
      <c r="C38" s="51">
        <f>SUM(C37:C37)</f>
        <v>0</v>
      </c>
      <c r="D38" s="51">
        <f>SUM(D37:D37)</f>
        <v>0</v>
      </c>
      <c r="E38" s="51">
        <f>SUM(E37:E37)</f>
        <v>0</v>
      </c>
      <c r="F38" s="51">
        <f>SUM(F37:F37)</f>
        <v>0</v>
      </c>
      <c r="G38" s="51">
        <f>SUM(G37:G37)</f>
        <v>0</v>
      </c>
      <c r="H38" s="51"/>
      <c r="I38" s="51"/>
    </row>
    <row r="41" spans="1:11" x14ac:dyDescent="0.2">
      <c r="A41" s="35" t="s">
        <v>240</v>
      </c>
      <c r="B41" s="34"/>
      <c r="C41" s="90"/>
      <c r="E41" s="87"/>
      <c r="F41" s="87"/>
      <c r="I41" s="89" t="s">
        <v>233</v>
      </c>
    </row>
    <row r="42" spans="1:11" x14ac:dyDescent="0.2">
      <c r="A42" s="88"/>
      <c r="B42" s="88"/>
      <c r="C42" s="87"/>
      <c r="D42" s="87"/>
      <c r="E42" s="87"/>
      <c r="F42" s="87"/>
    </row>
    <row r="43" spans="1:11" x14ac:dyDescent="0.2">
      <c r="A43" s="30" t="s">
        <v>102</v>
      </c>
      <c r="B43" s="29" t="s">
        <v>101</v>
      </c>
      <c r="C43" s="86" t="s">
        <v>232</v>
      </c>
      <c r="D43" s="86" t="s">
        <v>231</v>
      </c>
      <c r="E43" s="86" t="s">
        <v>230</v>
      </c>
      <c r="F43" s="86" t="s">
        <v>229</v>
      </c>
      <c r="G43" s="85" t="s">
        <v>228</v>
      </c>
      <c r="H43" s="29" t="s">
        <v>227</v>
      </c>
      <c r="I43" s="29" t="s">
        <v>226</v>
      </c>
    </row>
    <row r="44" spans="1:11" x14ac:dyDescent="0.2">
      <c r="A44" s="25"/>
      <c r="B44" s="1225" t="s">
        <v>13593</v>
      </c>
      <c r="C44" s="24"/>
      <c r="D44" s="83"/>
      <c r="E44" s="83"/>
      <c r="F44" s="83"/>
      <c r="G44" s="83"/>
      <c r="H44" s="82"/>
      <c r="I44" s="82"/>
    </row>
    <row r="45" spans="1:11" x14ac:dyDescent="0.2">
      <c r="A45" s="81"/>
      <c r="B45" s="81" t="s">
        <v>239</v>
      </c>
      <c r="C45" s="51">
        <f>SUM(C44:C44)</f>
        <v>0</v>
      </c>
      <c r="D45" s="51">
        <f>SUM(D44:D44)</f>
        <v>0</v>
      </c>
      <c r="E45" s="51">
        <f>SUM(E44:E44)</f>
        <v>0</v>
      </c>
      <c r="F45" s="51">
        <f>SUM(F44:F44)</f>
        <v>0</v>
      </c>
      <c r="G45" s="51">
        <f>SUM(G44:G44)</f>
        <v>0</v>
      </c>
      <c r="H45" s="51"/>
      <c r="I45" s="51"/>
      <c r="K45" s="31"/>
    </row>
    <row r="48" spans="1:11" x14ac:dyDescent="0.2">
      <c r="A48" s="35" t="s">
        <v>238</v>
      </c>
      <c r="B48" s="34"/>
      <c r="E48" s="87"/>
      <c r="F48" s="87"/>
      <c r="I48" s="89" t="s">
        <v>233</v>
      </c>
    </row>
    <row r="49" spans="1:11" x14ac:dyDescent="0.2">
      <c r="A49" s="88"/>
      <c r="B49" s="88"/>
      <c r="C49" s="87"/>
      <c r="D49" s="87"/>
      <c r="E49" s="87"/>
      <c r="F49" s="87"/>
    </row>
    <row r="50" spans="1:11" x14ac:dyDescent="0.2">
      <c r="A50" s="30" t="s">
        <v>102</v>
      </c>
      <c r="B50" s="29" t="s">
        <v>101</v>
      </c>
      <c r="C50" s="86" t="s">
        <v>232</v>
      </c>
      <c r="D50" s="86" t="s">
        <v>231</v>
      </c>
      <c r="E50" s="86" t="s">
        <v>230</v>
      </c>
      <c r="F50" s="86" t="s">
        <v>229</v>
      </c>
      <c r="G50" s="85" t="s">
        <v>228</v>
      </c>
      <c r="H50" s="29" t="s">
        <v>227</v>
      </c>
      <c r="I50" s="29" t="s">
        <v>226</v>
      </c>
    </row>
    <row r="51" spans="1:11" x14ac:dyDescent="0.2">
      <c r="A51" s="25"/>
      <c r="B51" s="1225" t="s">
        <v>13593</v>
      </c>
      <c r="C51" s="24"/>
      <c r="D51" s="83"/>
      <c r="E51" s="83"/>
      <c r="F51" s="83"/>
      <c r="G51" s="83"/>
      <c r="H51" s="82"/>
      <c r="I51" s="82"/>
    </row>
    <row r="52" spans="1:11" x14ac:dyDescent="0.2">
      <c r="A52" s="81"/>
      <c r="B52" s="81" t="s">
        <v>237</v>
      </c>
      <c r="C52" s="51">
        <f>SUM(C51:C51)</f>
        <v>0</v>
      </c>
      <c r="D52" s="51">
        <f>SUM(D51:D51)</f>
        <v>0</v>
      </c>
      <c r="E52" s="51">
        <f>SUM(E51:E51)</f>
        <v>0</v>
      </c>
      <c r="F52" s="51">
        <f>SUM(F51:F51)</f>
        <v>0</v>
      </c>
      <c r="G52" s="51">
        <f>SUM(G51:G51)</f>
        <v>0</v>
      </c>
      <c r="H52" s="51"/>
      <c r="I52" s="51"/>
    </row>
    <row r="55" spans="1:11" x14ac:dyDescent="0.2">
      <c r="A55" s="35" t="s">
        <v>236</v>
      </c>
      <c r="B55" s="34"/>
      <c r="E55" s="87"/>
      <c r="F55" s="87"/>
      <c r="I55" s="89" t="s">
        <v>233</v>
      </c>
    </row>
    <row r="56" spans="1:11" x14ac:dyDescent="0.2">
      <c r="A56" s="88"/>
      <c r="B56" s="88"/>
      <c r="C56" s="87"/>
      <c r="D56" s="87"/>
      <c r="E56" s="87"/>
      <c r="F56" s="87"/>
    </row>
    <row r="57" spans="1:11" x14ac:dyDescent="0.2">
      <c r="A57" s="30" t="s">
        <v>102</v>
      </c>
      <c r="B57" s="29" t="s">
        <v>101</v>
      </c>
      <c r="C57" s="86" t="s">
        <v>232</v>
      </c>
      <c r="D57" s="86" t="s">
        <v>231</v>
      </c>
      <c r="E57" s="86" t="s">
        <v>230</v>
      </c>
      <c r="F57" s="86" t="s">
        <v>229</v>
      </c>
      <c r="G57" s="85" t="s">
        <v>228</v>
      </c>
      <c r="H57" s="29" t="s">
        <v>227</v>
      </c>
      <c r="I57" s="29" t="s">
        <v>226</v>
      </c>
    </row>
    <row r="58" spans="1:11" x14ac:dyDescent="0.2">
      <c r="A58" s="25"/>
      <c r="B58" s="1225" t="s">
        <v>13593</v>
      </c>
      <c r="C58" s="24"/>
      <c r="D58" s="83"/>
      <c r="E58" s="83"/>
      <c r="F58" s="83"/>
      <c r="G58" s="83"/>
      <c r="H58" s="82"/>
      <c r="I58" s="82"/>
      <c r="K58" s="31"/>
    </row>
    <row r="59" spans="1:11" x14ac:dyDescent="0.2">
      <c r="A59" s="81"/>
      <c r="B59" s="81" t="s">
        <v>235</v>
      </c>
      <c r="C59" s="51">
        <f>SUM(C58:C58)</f>
        <v>0</v>
      </c>
      <c r="D59" s="51">
        <f>SUM(D58:D58)</f>
        <v>0</v>
      </c>
      <c r="E59" s="51">
        <f>SUM(E58:E58)</f>
        <v>0</v>
      </c>
      <c r="F59" s="51">
        <f>SUM(F58:F58)</f>
        <v>0</v>
      </c>
      <c r="G59" s="51">
        <f>SUM(G58:G58)</f>
        <v>0</v>
      </c>
      <c r="H59" s="51"/>
      <c r="I59" s="51"/>
    </row>
    <row r="62" spans="1:11" x14ac:dyDescent="0.2">
      <c r="A62" s="35" t="s">
        <v>234</v>
      </c>
      <c r="B62" s="34"/>
      <c r="E62" s="87"/>
      <c r="F62" s="87"/>
      <c r="I62" s="89" t="s">
        <v>233</v>
      </c>
    </row>
    <row r="63" spans="1:11" x14ac:dyDescent="0.2">
      <c r="A63" s="88"/>
      <c r="B63" s="88"/>
      <c r="C63" s="87"/>
      <c r="D63" s="87"/>
      <c r="E63" s="87"/>
      <c r="F63" s="87"/>
    </row>
    <row r="64" spans="1:11" x14ac:dyDescent="0.2">
      <c r="A64" s="30" t="s">
        <v>102</v>
      </c>
      <c r="B64" s="29" t="s">
        <v>101</v>
      </c>
      <c r="C64" s="86" t="s">
        <v>232</v>
      </c>
      <c r="D64" s="86" t="s">
        <v>231</v>
      </c>
      <c r="E64" s="86" t="s">
        <v>230</v>
      </c>
      <c r="F64" s="86" t="s">
        <v>229</v>
      </c>
      <c r="G64" s="85" t="s">
        <v>228</v>
      </c>
      <c r="H64" s="29" t="s">
        <v>227</v>
      </c>
      <c r="I64" s="29" t="s">
        <v>226</v>
      </c>
    </row>
    <row r="65" spans="1:9" ht="40.799999999999997" x14ac:dyDescent="0.2">
      <c r="A65" s="1151" t="s">
        <v>11948</v>
      </c>
      <c r="B65" s="1151" t="s">
        <v>11949</v>
      </c>
      <c r="C65" s="1147">
        <v>110000</v>
      </c>
      <c r="D65" s="83"/>
      <c r="E65" s="83"/>
      <c r="F65" s="83"/>
      <c r="G65" s="1152">
        <v>110000</v>
      </c>
      <c r="H65" s="82" t="s">
        <v>11950</v>
      </c>
      <c r="I65" s="1153" t="s">
        <v>11951</v>
      </c>
    </row>
    <row r="66" spans="1:9" ht="40.799999999999997" x14ac:dyDescent="0.2">
      <c r="A66" s="1151" t="s">
        <v>11952</v>
      </c>
      <c r="B66" s="1151" t="s">
        <v>11953</v>
      </c>
      <c r="C66" s="1147">
        <v>252100.68</v>
      </c>
      <c r="D66" s="83"/>
      <c r="E66" s="83"/>
      <c r="F66" s="83"/>
      <c r="G66" s="1152">
        <v>252100.68</v>
      </c>
      <c r="H66" s="82" t="s">
        <v>11950</v>
      </c>
      <c r="I66" s="1153" t="s">
        <v>11954</v>
      </c>
    </row>
    <row r="67" spans="1:9" ht="40.799999999999997" x14ac:dyDescent="0.2">
      <c r="A67" s="1151" t="s">
        <v>11955</v>
      </c>
      <c r="B67" s="1151" t="s">
        <v>11956</v>
      </c>
      <c r="C67" s="1147">
        <v>24000</v>
      </c>
      <c r="D67" s="83"/>
      <c r="E67" s="83"/>
      <c r="F67" s="83"/>
      <c r="G67" s="1152">
        <v>24000</v>
      </c>
      <c r="H67" s="82" t="s">
        <v>11950</v>
      </c>
      <c r="I67" s="1153" t="s">
        <v>11951</v>
      </c>
    </row>
    <row r="68" spans="1:9" x14ac:dyDescent="0.2">
      <c r="A68" s="81"/>
      <c r="B68" s="81" t="s">
        <v>219</v>
      </c>
      <c r="C68" s="51">
        <f>SUM(C65:C67)</f>
        <v>386100.68</v>
      </c>
      <c r="D68" s="51">
        <f>SUM(D65:D67)</f>
        <v>0</v>
      </c>
      <c r="E68" s="51">
        <f>SUM(E65:E67)</f>
        <v>0</v>
      </c>
      <c r="F68" s="51">
        <f>SUM(F65:F67)</f>
        <v>0</v>
      </c>
      <c r="G68" s="51">
        <f>SUM(G65:G67)</f>
        <v>386100.68</v>
      </c>
      <c r="H68" s="51"/>
      <c r="I68" s="51"/>
    </row>
    <row r="149" spans="1:8" x14ac:dyDescent="0.2">
      <c r="A149" s="79"/>
      <c r="B149" s="79"/>
      <c r="C149" s="80"/>
      <c r="D149" s="80"/>
      <c r="E149" s="80"/>
      <c r="F149" s="80"/>
      <c r="G149" s="80"/>
      <c r="H149" s="79"/>
    </row>
    <row r="150" spans="1:8" x14ac:dyDescent="0.2">
      <c r="A150" s="78"/>
      <c r="B150" s="77"/>
    </row>
    <row r="151" spans="1:8" x14ac:dyDescent="0.2">
      <c r="A151" s="78"/>
      <c r="B151" s="77"/>
    </row>
    <row r="152" spans="1:8" x14ac:dyDescent="0.2">
      <c r="A152" s="78"/>
      <c r="B152" s="77"/>
    </row>
    <row r="153" spans="1:8" x14ac:dyDescent="0.2">
      <c r="A153" s="78"/>
      <c r="B153" s="77"/>
    </row>
    <row r="154" spans="1:8" x14ac:dyDescent="0.2">
      <c r="A154" s="78"/>
      <c r="B154" s="77"/>
    </row>
  </sheetData>
  <dataValidations count="9">
    <dataValidation allowBlank="1" showInputMessage="1" showErrorMessage="1" prompt="Indicar si el deudor ya sobrepasó el plazo estipulado para pago, 90, 180 o 365 días." sqref="I7 I15 I36 I43 I50 I57 I64 I22 I29"/>
    <dataValidation allowBlank="1" showInputMessage="1" showErrorMessage="1" prompt="Informar sobre caraterísticas cualitativas de la cuenta, ejemplo: acciones implementadas para su recuperación, causas de la demora en su recuperación." sqref="H7 H15 H36 H43 H50 H57 H64 H22 H29"/>
    <dataValidation allowBlank="1" showInputMessage="1" showErrorMessage="1" prompt="Importe de la cuentas por cobrar con vencimiento mayor a 365 días." sqref="G7 G15 G36 G43 G50 G57 G64 G22 G29"/>
    <dataValidation allowBlank="1" showInputMessage="1" showErrorMessage="1" prompt="Importe de la cuentas por cobrar con fecha de vencimiento de 181 a 365 días." sqref="F7 F15 F36 F43 F50 F57 F64 F22 F29"/>
    <dataValidation allowBlank="1" showInputMessage="1" showErrorMessage="1" prompt="Importe de la cuentas por cobrar con fecha de vencimiento de 91 a 180 días." sqref="E7 E15 E36 E43 E50 E57 E64 E22 E29"/>
    <dataValidation allowBlank="1" showInputMessage="1" showErrorMessage="1" prompt="Importe de la cuentas por cobrar con fecha de vencimiento de 1 a 90 días." sqref="D7 D15 D36 D43 D50 D57 D64 D22 D29"/>
    <dataValidation allowBlank="1" showInputMessage="1" showErrorMessage="1" prompt="Corresponde al nombre o descripción de la cuenta de acuerdo al Plan de Cuentas emitido por el CONAC." sqref="B7 B15 B36 B43 B50 B57 B64 B22 B29"/>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5 A22 A29 A36 A43 A50 A57 A64"/>
    <dataValidation allowBlank="1" showInputMessage="1" showErrorMessage="1" prompt="Saldo final del periodo de la información financiera trimestral presentada, el cual debe coincidir con la suma de las columnas de 90, 180, 365 y más de 365 días." sqref="C7 C15 C22 C29 C36 C43 C50 C57 C64"/>
  </dataValidations>
  <pageMargins left="0.70866141732283472" right="0.70866141732283472" top="0.74803149606299213" bottom="0.74803149606299213" header="0.31496062992125984" footer="0.31496062992125984"/>
  <pageSetup scale="53" orientation="landscape" horizontalDpi="300" verticalDpi="300" r:id="rId1"/>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3"/>
  <dimension ref="A1:Q8"/>
  <sheetViews>
    <sheetView zoomScaleNormal="100" zoomScaleSheetLayoutView="100" workbookViewId="0">
      <selection activeCell="A9" sqref="A9"/>
    </sheetView>
  </sheetViews>
  <sheetFormatPr baseColWidth="10" defaultColWidth="11.44140625" defaultRowHeight="10.199999999999999" x14ac:dyDescent="0.2"/>
  <cols>
    <col min="1" max="1" width="24.332031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60"/>
      <c r="D2" s="57"/>
      <c r="E2" s="57"/>
      <c r="F2" s="57"/>
      <c r="G2" s="57"/>
    </row>
    <row r="3" spans="1:17" x14ac:dyDescent="0.2">
      <c r="A3" s="57" t="str">
        <f>'ESF-01-FCIND'!A3</f>
        <v>AL 31 DE DICIEMBRE DE 2017</v>
      </c>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4">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4.554687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ht="15.6" x14ac:dyDescent="0.3">
      <c r="A2" s="57" t="s">
        <v>114</v>
      </c>
      <c r="B2" s="1144"/>
    </row>
    <row r="3" spans="1:4" x14ac:dyDescent="0.2">
      <c r="A3" s="57" t="str">
        <f>'ESF-01-FCIND'!A3</f>
        <v>AL 31 DE DICIEMBRE DE 2017</v>
      </c>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c r="B15" s="1225" t="s">
        <v>13593</v>
      </c>
      <c r="C15" s="83"/>
      <c r="D15" s="82"/>
    </row>
    <row r="16" spans="1:4" x14ac:dyDescent="0.2">
      <c r="A16" s="63"/>
      <c r="B16" s="63" t="s">
        <v>279</v>
      </c>
      <c r="C16" s="39">
        <f>SUM(C15:C15)</f>
        <v>0</v>
      </c>
      <c r="D16" s="104"/>
    </row>
    <row r="18" spans="2:2" x14ac:dyDescent="0.2">
      <c r="B18" s="1"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76" orientation="portrait" r:id="rId1"/>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5">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4"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54"/>
      <c r="C2" s="117"/>
      <c r="D2" s="116"/>
      <c r="E2" s="116"/>
      <c r="F2" s="116"/>
      <c r="G2" s="116"/>
    </row>
    <row r="3" spans="1:7" x14ac:dyDescent="0.2">
      <c r="A3" s="57" t="str">
        <f>'ESF-01-FCIND'!A3</f>
        <v>AL 31 DE DICIEMBRE DE 2017</v>
      </c>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6"/>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4.10937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3" spans="1:5" ht="15.6" x14ac:dyDescent="0.3">
      <c r="A3" s="57" t="str">
        <f>'ESF-01-FCIND'!A3</f>
        <v>AL 31 DE DICIEMBRE DE 2017</v>
      </c>
      <c r="B3" s="1144"/>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7"/>
  <dimension ref="A1:H171"/>
  <sheetViews>
    <sheetView topLeftCell="A158" zoomScaleNormal="100" zoomScaleSheetLayoutView="100" workbookViewId="0">
      <selection activeCell="B170" sqref="B170"/>
    </sheetView>
  </sheetViews>
  <sheetFormatPr baseColWidth="10" defaultColWidth="11.44140625" defaultRowHeight="10.199999999999999" x14ac:dyDescent="0.2"/>
  <cols>
    <col min="1" max="1" width="24.6640625" style="1" customWidth="1"/>
    <col min="2" max="2" width="50.6640625" style="1" customWidth="1"/>
    <col min="3" max="5" width="17.6640625" style="31" customWidth="1"/>
    <col min="6" max="7" width="17.6640625" style="1" customWidth="1"/>
    <col min="8" max="8" width="8.6640625" style="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A3" s="57" t="str">
        <f>'ESF-01-FCIND'!A3</f>
        <v>AL 31 DE DICIEMBRE DE 2017</v>
      </c>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t="s">
        <v>11957</v>
      </c>
      <c r="B8" s="25" t="s">
        <v>11958</v>
      </c>
      <c r="C8" s="24">
        <v>19800</v>
      </c>
      <c r="D8" s="24">
        <v>19800</v>
      </c>
      <c r="E8" s="24">
        <f>+D8-C8</f>
        <v>0</v>
      </c>
      <c r="F8" s="24" t="s">
        <v>11959</v>
      </c>
    </row>
    <row r="9" spans="1:6" x14ac:dyDescent="0.2">
      <c r="A9" s="25" t="s">
        <v>11960</v>
      </c>
      <c r="B9" s="25" t="s">
        <v>11961</v>
      </c>
      <c r="C9" s="24">
        <v>106473.68</v>
      </c>
      <c r="D9" s="24">
        <v>106473.68</v>
      </c>
      <c r="E9" s="24">
        <f t="shared" ref="E9:E17" si="0">+D9-C9</f>
        <v>0</v>
      </c>
      <c r="F9" s="24" t="s">
        <v>11959</v>
      </c>
    </row>
    <row r="10" spans="1:6" x14ac:dyDescent="0.2">
      <c r="A10" s="25" t="s">
        <v>11962</v>
      </c>
      <c r="B10" s="25" t="s">
        <v>11963</v>
      </c>
      <c r="C10" s="24">
        <v>421923.86</v>
      </c>
      <c r="D10" s="24">
        <v>421923.86</v>
      </c>
      <c r="E10" s="24">
        <f t="shared" si="0"/>
        <v>0</v>
      </c>
      <c r="F10" s="24" t="s">
        <v>11959</v>
      </c>
    </row>
    <row r="11" spans="1:6" x14ac:dyDescent="0.2">
      <c r="A11" s="25" t="s">
        <v>11964</v>
      </c>
      <c r="B11" s="25" t="s">
        <v>11965</v>
      </c>
      <c r="C11" s="24">
        <v>158610.47</v>
      </c>
      <c r="D11" s="24">
        <v>0</v>
      </c>
      <c r="E11" s="24">
        <f t="shared" si="0"/>
        <v>-158610.47</v>
      </c>
      <c r="F11" s="24" t="s">
        <v>11959</v>
      </c>
    </row>
    <row r="12" spans="1:6" x14ac:dyDescent="0.2">
      <c r="A12" s="25" t="s">
        <v>11966</v>
      </c>
      <c r="B12" s="25" t="s">
        <v>11967</v>
      </c>
      <c r="C12" s="24">
        <v>6860912.7000000002</v>
      </c>
      <c r="D12" s="24">
        <v>6860912.7000000002</v>
      </c>
      <c r="E12" s="24">
        <f t="shared" si="0"/>
        <v>0</v>
      </c>
      <c r="F12" s="24" t="s">
        <v>11959</v>
      </c>
    </row>
    <row r="13" spans="1:6" x14ac:dyDescent="0.2">
      <c r="A13" s="25" t="s">
        <v>11968</v>
      </c>
      <c r="B13" s="25" t="s">
        <v>11969</v>
      </c>
      <c r="C13" s="24">
        <v>0</v>
      </c>
      <c r="D13" s="24">
        <v>2285207.84</v>
      </c>
      <c r="E13" s="24">
        <f t="shared" si="0"/>
        <v>2285207.84</v>
      </c>
      <c r="F13" s="24" t="s">
        <v>11959</v>
      </c>
    </row>
    <row r="14" spans="1:6" x14ac:dyDescent="0.2">
      <c r="A14" s="25" t="s">
        <v>11970</v>
      </c>
      <c r="B14" s="25" t="s">
        <v>11971</v>
      </c>
      <c r="C14" s="24">
        <v>0</v>
      </c>
      <c r="D14" s="24">
        <v>0</v>
      </c>
      <c r="E14" s="24">
        <f t="shared" si="0"/>
        <v>0</v>
      </c>
      <c r="F14" s="24" t="s">
        <v>11959</v>
      </c>
    </row>
    <row r="15" spans="1:6" x14ac:dyDescent="0.2">
      <c r="A15" s="25" t="s">
        <v>11972</v>
      </c>
      <c r="B15" s="25" t="s">
        <v>11973</v>
      </c>
      <c r="C15" s="24">
        <v>0</v>
      </c>
      <c r="D15" s="24">
        <v>11802662.1</v>
      </c>
      <c r="E15" s="24">
        <f t="shared" si="0"/>
        <v>11802662.1</v>
      </c>
      <c r="F15" s="24" t="s">
        <v>11959</v>
      </c>
    </row>
    <row r="16" spans="1:6" x14ac:dyDescent="0.2">
      <c r="A16" s="25" t="s">
        <v>11974</v>
      </c>
      <c r="B16" s="25" t="s">
        <v>11975</v>
      </c>
      <c r="C16" s="24">
        <v>939856.95</v>
      </c>
      <c r="D16" s="24">
        <v>939856.95</v>
      </c>
      <c r="E16" s="24">
        <f t="shared" si="0"/>
        <v>0</v>
      </c>
      <c r="F16" s="24" t="s">
        <v>11976</v>
      </c>
    </row>
    <row r="17" spans="1:6" x14ac:dyDescent="0.2">
      <c r="A17" s="25" t="s">
        <v>11977</v>
      </c>
      <c r="B17" s="25" t="s">
        <v>11978</v>
      </c>
      <c r="C17" s="24">
        <v>174777.16</v>
      </c>
      <c r="D17" s="24">
        <v>174777.16</v>
      </c>
      <c r="E17" s="24">
        <f t="shared" si="0"/>
        <v>0</v>
      </c>
      <c r="F17" s="24" t="s">
        <v>11976</v>
      </c>
    </row>
    <row r="18" spans="1:6" x14ac:dyDescent="0.2">
      <c r="A18" s="81"/>
      <c r="B18" s="81" t="s">
        <v>381</v>
      </c>
      <c r="C18" s="51">
        <f>SUM(C8:C17)</f>
        <v>8682354.8200000003</v>
      </c>
      <c r="D18" s="51">
        <f>SUM(D8:D17)</f>
        <v>22611614.289999999</v>
      </c>
      <c r="E18" s="51">
        <f>SUM(E8:E17)</f>
        <v>13929259.469999999</v>
      </c>
      <c r="F18" s="51"/>
    </row>
    <row r="19" spans="1:6" x14ac:dyDescent="0.2">
      <c r="A19" s="37"/>
      <c r="B19" s="37"/>
      <c r="C19" s="36"/>
      <c r="D19" s="36"/>
      <c r="E19" s="36"/>
      <c r="F19" s="37"/>
    </row>
    <row r="20" spans="1:6" x14ac:dyDescent="0.2">
      <c r="A20" s="37"/>
      <c r="B20" s="37"/>
      <c r="C20" s="36"/>
      <c r="D20" s="36"/>
      <c r="E20" s="36"/>
      <c r="F20" s="37"/>
    </row>
    <row r="21" spans="1:6" ht="11.25" customHeight="1" x14ac:dyDescent="0.2">
      <c r="A21" s="35" t="s">
        <v>380</v>
      </c>
      <c r="B21" s="37"/>
      <c r="C21" s="121"/>
      <c r="D21" s="121"/>
      <c r="E21" s="121"/>
      <c r="F21" s="89" t="s">
        <v>302</v>
      </c>
    </row>
    <row r="22" spans="1:6" ht="12.75" customHeight="1" x14ac:dyDescent="0.2">
      <c r="A22" s="108"/>
      <c r="B22" s="108"/>
      <c r="C22" s="33"/>
    </row>
    <row r="23" spans="1:6" ht="15" customHeight="1" x14ac:dyDescent="0.2">
      <c r="A23" s="30" t="s">
        <v>102</v>
      </c>
      <c r="B23" s="29" t="s">
        <v>101</v>
      </c>
      <c r="C23" s="120" t="s">
        <v>301</v>
      </c>
      <c r="D23" s="120" t="s">
        <v>300</v>
      </c>
      <c r="E23" s="120" t="s">
        <v>299</v>
      </c>
      <c r="F23" s="119" t="s">
        <v>298</v>
      </c>
    </row>
    <row r="24" spans="1:6" x14ac:dyDescent="0.2">
      <c r="A24" s="25" t="s">
        <v>11979</v>
      </c>
      <c r="B24" s="82" t="s">
        <v>11980</v>
      </c>
      <c r="C24" s="83">
        <v>134.13999999999999</v>
      </c>
      <c r="D24" s="83">
        <v>134.13999999999999</v>
      </c>
      <c r="E24" s="83">
        <v>0</v>
      </c>
      <c r="F24" s="82" t="s">
        <v>11981</v>
      </c>
    </row>
    <row r="25" spans="1:6" x14ac:dyDescent="0.2">
      <c r="A25" s="25" t="s">
        <v>11982</v>
      </c>
      <c r="B25" s="82" t="s">
        <v>11983</v>
      </c>
      <c r="C25" s="83">
        <v>1382.77</v>
      </c>
      <c r="D25" s="83">
        <v>1382.77</v>
      </c>
      <c r="E25" s="83">
        <v>0</v>
      </c>
      <c r="F25" s="82" t="s">
        <v>11981</v>
      </c>
    </row>
    <row r="26" spans="1:6" x14ac:dyDescent="0.2">
      <c r="A26" s="25" t="s">
        <v>11984</v>
      </c>
      <c r="B26" s="82" t="s">
        <v>11985</v>
      </c>
      <c r="C26" s="83">
        <v>42.84</v>
      </c>
      <c r="D26" s="83">
        <v>42.84</v>
      </c>
      <c r="E26" s="83">
        <v>0</v>
      </c>
      <c r="F26" s="82" t="s">
        <v>11981</v>
      </c>
    </row>
    <row r="27" spans="1:6" x14ac:dyDescent="0.2">
      <c r="A27" s="25" t="s">
        <v>11986</v>
      </c>
      <c r="B27" s="82" t="s">
        <v>11987</v>
      </c>
      <c r="C27" s="83">
        <v>205.25</v>
      </c>
      <c r="D27" s="83">
        <v>205.25</v>
      </c>
      <c r="E27" s="83">
        <v>0</v>
      </c>
      <c r="F27" s="82" t="s">
        <v>11981</v>
      </c>
    </row>
    <row r="28" spans="1:6" x14ac:dyDescent="0.2">
      <c r="A28" s="25" t="s">
        <v>11988</v>
      </c>
      <c r="B28" s="82" t="s">
        <v>11989</v>
      </c>
      <c r="C28" s="83">
        <v>876.34</v>
      </c>
      <c r="D28" s="83">
        <v>876.34</v>
      </c>
      <c r="E28" s="83">
        <v>0</v>
      </c>
      <c r="F28" s="82" t="s">
        <v>11981</v>
      </c>
    </row>
    <row r="29" spans="1:6" x14ac:dyDescent="0.2">
      <c r="A29" s="25" t="s">
        <v>11990</v>
      </c>
      <c r="B29" s="82" t="s">
        <v>11991</v>
      </c>
      <c r="C29" s="83">
        <v>798.7</v>
      </c>
      <c r="D29" s="83">
        <v>798.7</v>
      </c>
      <c r="E29" s="83">
        <v>0</v>
      </c>
      <c r="F29" s="82" t="s">
        <v>11981</v>
      </c>
    </row>
    <row r="30" spans="1:6" x14ac:dyDescent="0.2">
      <c r="A30" s="25" t="s">
        <v>11992</v>
      </c>
      <c r="B30" s="82" t="s">
        <v>11993</v>
      </c>
      <c r="C30" s="83">
        <v>1445.69</v>
      </c>
      <c r="D30" s="83">
        <v>1445.69</v>
      </c>
      <c r="E30" s="83">
        <v>0</v>
      </c>
      <c r="F30" s="82" t="s">
        <v>11981</v>
      </c>
    </row>
    <row r="31" spans="1:6" x14ac:dyDescent="0.2">
      <c r="A31" s="25" t="s">
        <v>11994</v>
      </c>
      <c r="B31" s="82" t="s">
        <v>11995</v>
      </c>
      <c r="C31" s="83">
        <v>392.66</v>
      </c>
      <c r="D31" s="83">
        <v>392.66</v>
      </c>
      <c r="E31" s="83">
        <v>0</v>
      </c>
      <c r="F31" s="82" t="s">
        <v>11981</v>
      </c>
    </row>
    <row r="32" spans="1:6" x14ac:dyDescent="0.2">
      <c r="A32" s="25" t="s">
        <v>11996</v>
      </c>
      <c r="B32" s="82" t="s">
        <v>11997</v>
      </c>
      <c r="C32" s="83">
        <v>1287.73</v>
      </c>
      <c r="D32" s="83">
        <v>1287.73</v>
      </c>
      <c r="E32" s="83">
        <v>0</v>
      </c>
      <c r="F32" s="82" t="s">
        <v>11981</v>
      </c>
    </row>
    <row r="33" spans="1:6" x14ac:dyDescent="0.2">
      <c r="A33" s="25" t="s">
        <v>11998</v>
      </c>
      <c r="B33" s="82" t="s">
        <v>11999</v>
      </c>
      <c r="C33" s="83">
        <v>138.55000000000001</v>
      </c>
      <c r="D33" s="83">
        <v>138.55000000000001</v>
      </c>
      <c r="E33" s="83">
        <v>0</v>
      </c>
      <c r="F33" s="82" t="s">
        <v>11981</v>
      </c>
    </row>
    <row r="34" spans="1:6" x14ac:dyDescent="0.2">
      <c r="A34" s="25" t="s">
        <v>12000</v>
      </c>
      <c r="B34" s="82" t="s">
        <v>12001</v>
      </c>
      <c r="C34" s="83">
        <v>803.16</v>
      </c>
      <c r="D34" s="83">
        <v>803.16</v>
      </c>
      <c r="E34" s="83">
        <v>0</v>
      </c>
      <c r="F34" s="82" t="s">
        <v>11981</v>
      </c>
    </row>
    <row r="35" spans="1:6" x14ac:dyDescent="0.2">
      <c r="A35" s="25" t="s">
        <v>12002</v>
      </c>
      <c r="B35" s="82" t="s">
        <v>12003</v>
      </c>
      <c r="C35" s="83">
        <v>305.2</v>
      </c>
      <c r="D35" s="83">
        <v>305.2</v>
      </c>
      <c r="E35" s="83">
        <v>0</v>
      </c>
      <c r="F35" s="82" t="s">
        <v>11981</v>
      </c>
    </row>
    <row r="36" spans="1:6" x14ac:dyDescent="0.2">
      <c r="A36" s="25" t="s">
        <v>12004</v>
      </c>
      <c r="B36" s="82" t="s">
        <v>12005</v>
      </c>
      <c r="C36" s="83">
        <v>50</v>
      </c>
      <c r="D36" s="83">
        <v>50</v>
      </c>
      <c r="E36" s="83">
        <v>0</v>
      </c>
      <c r="F36" s="82" t="s">
        <v>11981</v>
      </c>
    </row>
    <row r="37" spans="1:6" x14ac:dyDescent="0.2">
      <c r="A37" s="25" t="s">
        <v>12006</v>
      </c>
      <c r="B37" s="82" t="s">
        <v>12007</v>
      </c>
      <c r="C37" s="83">
        <v>75.099999999999994</v>
      </c>
      <c r="D37" s="83">
        <v>75.099999999999994</v>
      </c>
      <c r="E37" s="83">
        <v>0</v>
      </c>
      <c r="F37" s="82" t="s">
        <v>11981</v>
      </c>
    </row>
    <row r="38" spans="1:6" x14ac:dyDescent="0.2">
      <c r="A38" s="25" t="s">
        <v>12008</v>
      </c>
      <c r="B38" s="82" t="s">
        <v>12009</v>
      </c>
      <c r="C38" s="83">
        <v>1425.83</v>
      </c>
      <c r="D38" s="83">
        <v>1425.83</v>
      </c>
      <c r="E38" s="83">
        <v>0</v>
      </c>
      <c r="F38" s="82" t="s">
        <v>11981</v>
      </c>
    </row>
    <row r="39" spans="1:6" x14ac:dyDescent="0.2">
      <c r="A39" s="25" t="s">
        <v>12010</v>
      </c>
      <c r="B39" s="82" t="s">
        <v>12011</v>
      </c>
      <c r="C39" s="83">
        <v>690</v>
      </c>
      <c r="D39" s="83">
        <v>690</v>
      </c>
      <c r="E39" s="83">
        <v>0</v>
      </c>
      <c r="F39" s="82" t="s">
        <v>11981</v>
      </c>
    </row>
    <row r="40" spans="1:6" x14ac:dyDescent="0.2">
      <c r="A40" s="25" t="s">
        <v>12012</v>
      </c>
      <c r="B40" s="82" t="s">
        <v>12013</v>
      </c>
      <c r="C40" s="83">
        <v>3325</v>
      </c>
      <c r="D40" s="83">
        <v>3325</v>
      </c>
      <c r="E40" s="83">
        <v>0</v>
      </c>
      <c r="F40" s="82" t="s">
        <v>11981</v>
      </c>
    </row>
    <row r="41" spans="1:6" x14ac:dyDescent="0.2">
      <c r="A41" s="25" t="s">
        <v>12014</v>
      </c>
      <c r="B41" s="82" t="s">
        <v>12015</v>
      </c>
      <c r="C41" s="83">
        <v>3175.59</v>
      </c>
      <c r="D41" s="83">
        <v>3175.59</v>
      </c>
      <c r="E41" s="83">
        <v>0</v>
      </c>
      <c r="F41" s="82" t="s">
        <v>11981</v>
      </c>
    </row>
    <row r="42" spans="1:6" x14ac:dyDescent="0.2">
      <c r="A42" s="25" t="s">
        <v>12016</v>
      </c>
      <c r="B42" s="82" t="s">
        <v>12017</v>
      </c>
      <c r="C42" s="83">
        <v>1518</v>
      </c>
      <c r="D42" s="83">
        <v>1518</v>
      </c>
      <c r="E42" s="83">
        <v>0</v>
      </c>
      <c r="F42" s="82" t="s">
        <v>11981</v>
      </c>
    </row>
    <row r="43" spans="1:6" x14ac:dyDescent="0.2">
      <c r="A43" s="25" t="s">
        <v>12018</v>
      </c>
      <c r="B43" s="82" t="s">
        <v>12019</v>
      </c>
      <c r="C43" s="83">
        <v>1518</v>
      </c>
      <c r="D43" s="83">
        <v>1518</v>
      </c>
      <c r="E43" s="83">
        <v>0</v>
      </c>
      <c r="F43" s="82" t="s">
        <v>11981</v>
      </c>
    </row>
    <row r="44" spans="1:6" x14ac:dyDescent="0.2">
      <c r="A44" s="25" t="s">
        <v>12020</v>
      </c>
      <c r="B44" s="82" t="s">
        <v>12021</v>
      </c>
      <c r="C44" s="83">
        <v>8280</v>
      </c>
      <c r="D44" s="83">
        <v>8280</v>
      </c>
      <c r="E44" s="83">
        <v>0</v>
      </c>
      <c r="F44" s="82" t="s">
        <v>11981</v>
      </c>
    </row>
    <row r="45" spans="1:6" x14ac:dyDescent="0.2">
      <c r="A45" s="25" t="s">
        <v>12022</v>
      </c>
      <c r="B45" s="82" t="s">
        <v>12023</v>
      </c>
      <c r="C45" s="83">
        <v>3899</v>
      </c>
      <c r="D45" s="83">
        <v>3899</v>
      </c>
      <c r="E45" s="83">
        <v>0</v>
      </c>
      <c r="F45" s="82" t="s">
        <v>11981</v>
      </c>
    </row>
    <row r="46" spans="1:6" x14ac:dyDescent="0.2">
      <c r="A46" s="25" t="s">
        <v>12024</v>
      </c>
      <c r="B46" s="82" t="s">
        <v>12025</v>
      </c>
      <c r="C46" s="83">
        <v>329</v>
      </c>
      <c r="D46" s="83">
        <v>329</v>
      </c>
      <c r="E46" s="83">
        <v>0</v>
      </c>
      <c r="F46" s="82" t="s">
        <v>11981</v>
      </c>
    </row>
    <row r="47" spans="1:6" x14ac:dyDescent="0.2">
      <c r="A47" s="25" t="s">
        <v>12026</v>
      </c>
      <c r="B47" s="82" t="s">
        <v>12025</v>
      </c>
      <c r="C47" s="83">
        <v>329</v>
      </c>
      <c r="D47" s="83">
        <v>329</v>
      </c>
      <c r="E47" s="83">
        <v>0</v>
      </c>
      <c r="F47" s="82" t="s">
        <v>11981</v>
      </c>
    </row>
    <row r="48" spans="1:6" x14ac:dyDescent="0.2">
      <c r="A48" s="25" t="s">
        <v>12027</v>
      </c>
      <c r="B48" s="82" t="s">
        <v>12028</v>
      </c>
      <c r="C48" s="83">
        <v>8280</v>
      </c>
      <c r="D48" s="83">
        <v>8280</v>
      </c>
      <c r="E48" s="83">
        <v>0</v>
      </c>
      <c r="F48" s="82" t="s">
        <v>11981</v>
      </c>
    </row>
    <row r="49" spans="1:6" x14ac:dyDescent="0.2">
      <c r="A49" s="25" t="s">
        <v>12029</v>
      </c>
      <c r="B49" s="82" t="s">
        <v>12030</v>
      </c>
      <c r="C49" s="83">
        <v>8280</v>
      </c>
      <c r="D49" s="83">
        <v>8280</v>
      </c>
      <c r="E49" s="83">
        <v>0</v>
      </c>
      <c r="F49" s="82" t="s">
        <v>11981</v>
      </c>
    </row>
    <row r="50" spans="1:6" x14ac:dyDescent="0.2">
      <c r="A50" s="25" t="s">
        <v>12031</v>
      </c>
      <c r="B50" s="82" t="s">
        <v>12032</v>
      </c>
      <c r="C50" s="83">
        <v>3749</v>
      </c>
      <c r="D50" s="83">
        <v>3749</v>
      </c>
      <c r="E50" s="83">
        <v>0</v>
      </c>
      <c r="F50" s="82" t="s">
        <v>11981</v>
      </c>
    </row>
    <row r="51" spans="1:6" x14ac:dyDescent="0.2">
      <c r="A51" s="25" t="s">
        <v>12033</v>
      </c>
      <c r="B51" s="82" t="s">
        <v>12034</v>
      </c>
      <c r="C51" s="83">
        <v>3749</v>
      </c>
      <c r="D51" s="83">
        <v>3749</v>
      </c>
      <c r="E51" s="83">
        <v>0</v>
      </c>
      <c r="F51" s="82" t="s">
        <v>11981</v>
      </c>
    </row>
    <row r="52" spans="1:6" x14ac:dyDescent="0.2">
      <c r="A52" s="25" t="s">
        <v>12035</v>
      </c>
      <c r="B52" s="82" t="s">
        <v>12036</v>
      </c>
      <c r="C52" s="83">
        <v>3749</v>
      </c>
      <c r="D52" s="83">
        <v>3749</v>
      </c>
      <c r="E52" s="83">
        <v>0</v>
      </c>
      <c r="F52" s="82" t="s">
        <v>11981</v>
      </c>
    </row>
    <row r="53" spans="1:6" x14ac:dyDescent="0.2">
      <c r="A53" s="25" t="s">
        <v>12037</v>
      </c>
      <c r="B53" s="82" t="s">
        <v>12038</v>
      </c>
      <c r="C53" s="83">
        <v>4186</v>
      </c>
      <c r="D53" s="83">
        <v>4186</v>
      </c>
      <c r="E53" s="83">
        <v>0</v>
      </c>
      <c r="F53" s="82" t="s">
        <v>11981</v>
      </c>
    </row>
    <row r="54" spans="1:6" x14ac:dyDescent="0.2">
      <c r="A54" s="25" t="s">
        <v>12039</v>
      </c>
      <c r="B54" s="82" t="s">
        <v>12040</v>
      </c>
      <c r="C54" s="83">
        <v>1391.5</v>
      </c>
      <c r="D54" s="83">
        <v>1391.5</v>
      </c>
      <c r="E54" s="83">
        <v>0</v>
      </c>
      <c r="F54" s="82" t="s">
        <v>11981</v>
      </c>
    </row>
    <row r="55" spans="1:6" x14ac:dyDescent="0.2">
      <c r="A55" s="25" t="s">
        <v>12041</v>
      </c>
      <c r="B55" s="82" t="s">
        <v>12042</v>
      </c>
      <c r="C55" s="83">
        <v>1391.5</v>
      </c>
      <c r="D55" s="83">
        <v>1391.5</v>
      </c>
      <c r="E55" s="83">
        <v>0</v>
      </c>
      <c r="F55" s="82" t="s">
        <v>11981</v>
      </c>
    </row>
    <row r="56" spans="1:6" x14ac:dyDescent="0.2">
      <c r="A56" s="25" t="s">
        <v>12043</v>
      </c>
      <c r="B56" s="82" t="s">
        <v>12044</v>
      </c>
      <c r="C56" s="83">
        <v>1391.5</v>
      </c>
      <c r="D56" s="83">
        <v>1391.5</v>
      </c>
      <c r="E56" s="83">
        <v>0</v>
      </c>
      <c r="F56" s="82" t="s">
        <v>11981</v>
      </c>
    </row>
    <row r="57" spans="1:6" x14ac:dyDescent="0.2">
      <c r="A57" s="25" t="s">
        <v>12045</v>
      </c>
      <c r="B57" s="82" t="s">
        <v>12046</v>
      </c>
      <c r="C57" s="83">
        <v>1391.5</v>
      </c>
      <c r="D57" s="83">
        <v>1391.5</v>
      </c>
      <c r="E57" s="83">
        <v>0</v>
      </c>
      <c r="F57" s="82" t="s">
        <v>11981</v>
      </c>
    </row>
    <row r="58" spans="1:6" x14ac:dyDescent="0.2">
      <c r="A58" s="25" t="s">
        <v>12047</v>
      </c>
      <c r="B58" s="82" t="s">
        <v>12048</v>
      </c>
      <c r="C58" s="83">
        <v>1790</v>
      </c>
      <c r="D58" s="83">
        <v>1790</v>
      </c>
      <c r="E58" s="83">
        <v>0</v>
      </c>
      <c r="F58" s="82" t="s">
        <v>11981</v>
      </c>
    </row>
    <row r="59" spans="1:6" x14ac:dyDescent="0.2">
      <c r="A59" s="25" t="s">
        <v>12049</v>
      </c>
      <c r="B59" s="82" t="s">
        <v>12050</v>
      </c>
      <c r="C59" s="83">
        <v>12412</v>
      </c>
      <c r="D59" s="83">
        <v>12412</v>
      </c>
      <c r="E59" s="83">
        <v>0</v>
      </c>
      <c r="F59" s="82" t="s">
        <v>11981</v>
      </c>
    </row>
    <row r="60" spans="1:6" x14ac:dyDescent="0.2">
      <c r="A60" s="25" t="s">
        <v>12051</v>
      </c>
      <c r="B60" s="82" t="s">
        <v>12052</v>
      </c>
      <c r="C60" s="83">
        <v>899</v>
      </c>
      <c r="D60" s="83">
        <v>899</v>
      </c>
      <c r="E60" s="83">
        <v>0</v>
      </c>
      <c r="F60" s="82" t="s">
        <v>11981</v>
      </c>
    </row>
    <row r="61" spans="1:6" x14ac:dyDescent="0.2">
      <c r="A61" s="25" t="s">
        <v>12053</v>
      </c>
      <c r="B61" s="82" t="s">
        <v>12054</v>
      </c>
      <c r="C61" s="83">
        <v>998</v>
      </c>
      <c r="D61" s="83">
        <v>998</v>
      </c>
      <c r="E61" s="83">
        <v>0</v>
      </c>
      <c r="F61" s="82" t="s">
        <v>11981</v>
      </c>
    </row>
    <row r="62" spans="1:6" x14ac:dyDescent="0.2">
      <c r="A62" s="25" t="s">
        <v>12055</v>
      </c>
      <c r="B62" s="82" t="s">
        <v>12056</v>
      </c>
      <c r="C62" s="83">
        <v>1599</v>
      </c>
      <c r="D62" s="83">
        <v>1599</v>
      </c>
      <c r="E62" s="83">
        <v>0</v>
      </c>
      <c r="F62" s="82" t="s">
        <v>11981</v>
      </c>
    </row>
    <row r="63" spans="1:6" x14ac:dyDescent="0.2">
      <c r="A63" s="25" t="s">
        <v>12057</v>
      </c>
      <c r="B63" s="82" t="s">
        <v>12058</v>
      </c>
      <c r="C63" s="83">
        <v>719.2</v>
      </c>
      <c r="D63" s="83">
        <v>719.2</v>
      </c>
      <c r="E63" s="83">
        <v>0</v>
      </c>
      <c r="F63" s="82" t="s">
        <v>11981</v>
      </c>
    </row>
    <row r="64" spans="1:6" x14ac:dyDescent="0.2">
      <c r="A64" s="25" t="s">
        <v>12059</v>
      </c>
      <c r="B64" s="82" t="s">
        <v>12060</v>
      </c>
      <c r="C64" s="83">
        <v>1599</v>
      </c>
      <c r="D64" s="83">
        <v>1599</v>
      </c>
      <c r="E64" s="83">
        <v>0</v>
      </c>
      <c r="F64" s="82" t="s">
        <v>11981</v>
      </c>
    </row>
    <row r="65" spans="1:6" x14ac:dyDescent="0.2">
      <c r="A65" s="25" t="s">
        <v>12061</v>
      </c>
      <c r="B65" s="82" t="s">
        <v>12060</v>
      </c>
      <c r="C65" s="83">
        <v>1599</v>
      </c>
      <c r="D65" s="83">
        <v>1599</v>
      </c>
      <c r="E65" s="83">
        <v>0</v>
      </c>
      <c r="F65" s="82" t="s">
        <v>11981</v>
      </c>
    </row>
    <row r="66" spans="1:6" x14ac:dyDescent="0.2">
      <c r="A66" s="25" t="s">
        <v>12062</v>
      </c>
      <c r="B66" s="82" t="s">
        <v>12063</v>
      </c>
      <c r="C66" s="83">
        <v>1809.6</v>
      </c>
      <c r="D66" s="83">
        <v>1809.6</v>
      </c>
      <c r="E66" s="83">
        <v>0</v>
      </c>
      <c r="F66" s="82" t="s">
        <v>11981</v>
      </c>
    </row>
    <row r="67" spans="1:6" x14ac:dyDescent="0.2">
      <c r="A67" s="25" t="s">
        <v>12064</v>
      </c>
      <c r="B67" s="82" t="s">
        <v>12065</v>
      </c>
      <c r="C67" s="83">
        <v>2076.4</v>
      </c>
      <c r="D67" s="83">
        <v>2076.4</v>
      </c>
      <c r="E67" s="83">
        <v>0</v>
      </c>
      <c r="F67" s="82" t="s">
        <v>11981</v>
      </c>
    </row>
    <row r="68" spans="1:6" x14ac:dyDescent="0.2">
      <c r="A68" s="25" t="s">
        <v>12066</v>
      </c>
      <c r="B68" s="82" t="s">
        <v>12067</v>
      </c>
      <c r="C68" s="83">
        <v>1999</v>
      </c>
      <c r="D68" s="83">
        <v>1999</v>
      </c>
      <c r="E68" s="83">
        <v>0</v>
      </c>
      <c r="F68" s="82" t="s">
        <v>11981</v>
      </c>
    </row>
    <row r="69" spans="1:6" x14ac:dyDescent="0.2">
      <c r="A69" s="25" t="s">
        <v>12068</v>
      </c>
      <c r="B69" s="82" t="s">
        <v>12069</v>
      </c>
      <c r="C69" s="83">
        <v>2338.56</v>
      </c>
      <c r="D69" s="83">
        <v>2338.56</v>
      </c>
      <c r="E69" s="83">
        <v>0</v>
      </c>
      <c r="F69" s="82" t="s">
        <v>11981</v>
      </c>
    </row>
    <row r="70" spans="1:6" x14ac:dyDescent="0.2">
      <c r="A70" s="25" t="s">
        <v>12070</v>
      </c>
      <c r="B70" s="82" t="s">
        <v>12071</v>
      </c>
      <c r="C70" s="83">
        <v>2719.18</v>
      </c>
      <c r="D70" s="83">
        <v>2719.18</v>
      </c>
      <c r="E70" s="83">
        <v>0</v>
      </c>
      <c r="F70" s="82" t="s">
        <v>11981</v>
      </c>
    </row>
    <row r="71" spans="1:6" x14ac:dyDescent="0.2">
      <c r="A71" s="25" t="s">
        <v>12072</v>
      </c>
      <c r="B71" s="82" t="s">
        <v>12073</v>
      </c>
      <c r="C71" s="83">
        <v>2203.56</v>
      </c>
      <c r="D71" s="83">
        <v>2203.56</v>
      </c>
      <c r="E71" s="83">
        <v>0</v>
      </c>
      <c r="F71" s="82" t="s">
        <v>11981</v>
      </c>
    </row>
    <row r="72" spans="1:6" x14ac:dyDescent="0.2">
      <c r="A72" s="25" t="s">
        <v>12074</v>
      </c>
      <c r="B72" s="82" t="s">
        <v>12075</v>
      </c>
      <c r="C72" s="83">
        <v>2194.7199999999998</v>
      </c>
      <c r="D72" s="83">
        <v>2194.7199999999998</v>
      </c>
      <c r="E72" s="83">
        <v>0</v>
      </c>
      <c r="F72" s="82" t="s">
        <v>11981</v>
      </c>
    </row>
    <row r="73" spans="1:6" x14ac:dyDescent="0.2">
      <c r="A73" s="25" t="s">
        <v>12076</v>
      </c>
      <c r="B73" s="82" t="s">
        <v>12077</v>
      </c>
      <c r="C73" s="83">
        <v>1856</v>
      </c>
      <c r="D73" s="83">
        <v>1856</v>
      </c>
      <c r="E73" s="83">
        <v>0</v>
      </c>
      <c r="F73" s="82" t="s">
        <v>11981</v>
      </c>
    </row>
    <row r="74" spans="1:6" x14ac:dyDescent="0.2">
      <c r="A74" s="25" t="s">
        <v>12078</v>
      </c>
      <c r="B74" s="82" t="s">
        <v>12079</v>
      </c>
      <c r="C74" s="83">
        <v>12565.49</v>
      </c>
      <c r="D74" s="83">
        <v>12565.49</v>
      </c>
      <c r="E74" s="83">
        <v>0</v>
      </c>
      <c r="F74" s="82" t="s">
        <v>11981</v>
      </c>
    </row>
    <row r="75" spans="1:6" x14ac:dyDescent="0.2">
      <c r="A75" s="25" t="s">
        <v>12080</v>
      </c>
      <c r="B75" s="82" t="s">
        <v>12081</v>
      </c>
      <c r="C75" s="83">
        <v>1902.4</v>
      </c>
      <c r="D75" s="83">
        <v>1902.4</v>
      </c>
      <c r="E75" s="83">
        <v>0</v>
      </c>
      <c r="F75" s="82" t="s">
        <v>11981</v>
      </c>
    </row>
    <row r="76" spans="1:6" x14ac:dyDescent="0.2">
      <c r="A76" s="25" t="s">
        <v>12082</v>
      </c>
      <c r="B76" s="82" t="s">
        <v>12083</v>
      </c>
      <c r="C76" s="83">
        <v>10788</v>
      </c>
      <c r="D76" s="83">
        <v>10788</v>
      </c>
      <c r="E76" s="83">
        <v>0</v>
      </c>
      <c r="F76" s="82" t="s">
        <v>11981</v>
      </c>
    </row>
    <row r="77" spans="1:6" x14ac:dyDescent="0.2">
      <c r="A77" s="25" t="s">
        <v>12084</v>
      </c>
      <c r="B77" s="82" t="s">
        <v>12085</v>
      </c>
      <c r="C77" s="83">
        <v>12072.12</v>
      </c>
      <c r="D77" s="83">
        <v>12072.12</v>
      </c>
      <c r="E77" s="83">
        <v>0</v>
      </c>
      <c r="F77" s="82" t="s">
        <v>11981</v>
      </c>
    </row>
    <row r="78" spans="1:6" x14ac:dyDescent="0.2">
      <c r="A78" s="25" t="s">
        <v>12086</v>
      </c>
      <c r="B78" s="82" t="s">
        <v>12087</v>
      </c>
      <c r="C78" s="83">
        <v>2799</v>
      </c>
      <c r="D78" s="83">
        <v>2799</v>
      </c>
      <c r="E78" s="83">
        <v>0</v>
      </c>
      <c r="F78" s="82" t="s">
        <v>11981</v>
      </c>
    </row>
    <row r="79" spans="1:6" x14ac:dyDescent="0.2">
      <c r="A79" s="25" t="s">
        <v>12088</v>
      </c>
      <c r="B79" s="82" t="s">
        <v>12089</v>
      </c>
      <c r="C79" s="83">
        <v>754</v>
      </c>
      <c r="D79" s="83">
        <v>754</v>
      </c>
      <c r="E79" s="83">
        <v>0</v>
      </c>
      <c r="F79" s="82" t="s">
        <v>11981</v>
      </c>
    </row>
    <row r="80" spans="1:6" x14ac:dyDescent="0.2">
      <c r="A80" s="25" t="s">
        <v>12090</v>
      </c>
      <c r="B80" s="82" t="s">
        <v>12091</v>
      </c>
      <c r="C80" s="83">
        <v>545491.36</v>
      </c>
      <c r="D80" s="83">
        <v>545491.36</v>
      </c>
      <c r="E80" s="83">
        <v>0</v>
      </c>
      <c r="F80" s="82" t="s">
        <v>11981</v>
      </c>
    </row>
    <row r="81" spans="1:6" x14ac:dyDescent="0.2">
      <c r="A81" s="25" t="s">
        <v>12092</v>
      </c>
      <c r="B81" s="82" t="s">
        <v>12093</v>
      </c>
      <c r="C81" s="83">
        <v>999</v>
      </c>
      <c r="D81" s="83">
        <v>999</v>
      </c>
      <c r="E81" s="83">
        <v>0</v>
      </c>
      <c r="F81" s="82" t="s">
        <v>11981</v>
      </c>
    </row>
    <row r="82" spans="1:6" x14ac:dyDescent="0.2">
      <c r="A82" s="25" t="s">
        <v>12094</v>
      </c>
      <c r="B82" s="82" t="s">
        <v>12095</v>
      </c>
      <c r="C82" s="83">
        <v>7299.99</v>
      </c>
      <c r="D82" s="83">
        <v>7299.99</v>
      </c>
      <c r="E82" s="83">
        <v>0</v>
      </c>
      <c r="F82" s="82" t="s">
        <v>11981</v>
      </c>
    </row>
    <row r="83" spans="1:6" x14ac:dyDescent="0.2">
      <c r="A83" s="25" t="s">
        <v>12096</v>
      </c>
      <c r="B83" s="82" t="s">
        <v>12097</v>
      </c>
      <c r="C83" s="83">
        <v>2700</v>
      </c>
      <c r="D83" s="83">
        <v>2700</v>
      </c>
      <c r="E83" s="83">
        <v>0</v>
      </c>
      <c r="F83" s="82" t="s">
        <v>11981</v>
      </c>
    </row>
    <row r="84" spans="1:6" x14ac:dyDescent="0.2">
      <c r="A84" s="25" t="s">
        <v>12098</v>
      </c>
      <c r="B84" s="82" t="s">
        <v>12099</v>
      </c>
      <c r="C84" s="83">
        <v>10711.1</v>
      </c>
      <c r="D84" s="83">
        <v>10711.1</v>
      </c>
      <c r="E84" s="83">
        <v>0</v>
      </c>
      <c r="F84" s="82" t="s">
        <v>11981</v>
      </c>
    </row>
    <row r="85" spans="1:6" x14ac:dyDescent="0.2">
      <c r="A85" s="25" t="s">
        <v>12100</v>
      </c>
      <c r="B85" s="82" t="s">
        <v>12101</v>
      </c>
      <c r="C85" s="83">
        <v>2500</v>
      </c>
      <c r="D85" s="83">
        <v>2500</v>
      </c>
      <c r="E85" s="83">
        <v>0</v>
      </c>
      <c r="F85" s="82" t="s">
        <v>11981</v>
      </c>
    </row>
    <row r="86" spans="1:6" x14ac:dyDescent="0.2">
      <c r="A86" s="25" t="s">
        <v>12102</v>
      </c>
      <c r="B86" s="82" t="s">
        <v>12103</v>
      </c>
      <c r="C86" s="83">
        <v>6900</v>
      </c>
      <c r="D86" s="83">
        <v>6900</v>
      </c>
      <c r="E86" s="83">
        <v>0</v>
      </c>
      <c r="F86" s="82" t="s">
        <v>11981</v>
      </c>
    </row>
    <row r="87" spans="1:6" x14ac:dyDescent="0.2">
      <c r="A87" s="25" t="s">
        <v>12104</v>
      </c>
      <c r="B87" s="82" t="s">
        <v>12105</v>
      </c>
      <c r="C87" s="83">
        <v>1633</v>
      </c>
      <c r="D87" s="83">
        <v>1633</v>
      </c>
      <c r="E87" s="83">
        <v>0</v>
      </c>
      <c r="F87" s="82" t="s">
        <v>11981</v>
      </c>
    </row>
    <row r="88" spans="1:6" x14ac:dyDescent="0.2">
      <c r="A88" s="25" t="s">
        <v>12106</v>
      </c>
      <c r="B88" s="82" t="s">
        <v>12107</v>
      </c>
      <c r="C88" s="83">
        <v>3100</v>
      </c>
      <c r="D88" s="83">
        <v>3100</v>
      </c>
      <c r="E88" s="83">
        <v>0</v>
      </c>
      <c r="F88" s="82" t="s">
        <v>11981</v>
      </c>
    </row>
    <row r="89" spans="1:6" x14ac:dyDescent="0.2">
      <c r="A89" s="25" t="s">
        <v>12108</v>
      </c>
      <c r="B89" s="82" t="s">
        <v>12109</v>
      </c>
      <c r="C89" s="83">
        <v>3940</v>
      </c>
      <c r="D89" s="83">
        <v>3940</v>
      </c>
      <c r="E89" s="83">
        <v>0</v>
      </c>
      <c r="F89" s="82" t="s">
        <v>11981</v>
      </c>
    </row>
    <row r="90" spans="1:6" x14ac:dyDescent="0.2">
      <c r="A90" s="25" t="s">
        <v>12110</v>
      </c>
      <c r="B90" s="82" t="s">
        <v>12111</v>
      </c>
      <c r="C90" s="83">
        <v>2700</v>
      </c>
      <c r="D90" s="83">
        <v>2700</v>
      </c>
      <c r="E90" s="83">
        <v>0</v>
      </c>
      <c r="F90" s="82" t="s">
        <v>11981</v>
      </c>
    </row>
    <row r="91" spans="1:6" x14ac:dyDescent="0.2">
      <c r="A91" s="25" t="s">
        <v>12112</v>
      </c>
      <c r="B91" s="82" t="s">
        <v>12113</v>
      </c>
      <c r="C91" s="83">
        <v>7050</v>
      </c>
      <c r="D91" s="83">
        <v>7050</v>
      </c>
      <c r="E91" s="83">
        <v>0</v>
      </c>
      <c r="F91" s="82" t="s">
        <v>11981</v>
      </c>
    </row>
    <row r="92" spans="1:6" x14ac:dyDescent="0.2">
      <c r="A92" s="25" t="s">
        <v>12114</v>
      </c>
      <c r="B92" s="82" t="s">
        <v>12115</v>
      </c>
      <c r="C92" s="83">
        <v>9999</v>
      </c>
      <c r="D92" s="83">
        <v>9999</v>
      </c>
      <c r="E92" s="83">
        <v>0</v>
      </c>
      <c r="F92" s="82" t="s">
        <v>11981</v>
      </c>
    </row>
    <row r="93" spans="1:6" x14ac:dyDescent="0.2">
      <c r="A93" s="25" t="s">
        <v>12116</v>
      </c>
      <c r="B93" s="82" t="s">
        <v>12117</v>
      </c>
      <c r="C93" s="83">
        <v>3400</v>
      </c>
      <c r="D93" s="83">
        <v>3400</v>
      </c>
      <c r="E93" s="83">
        <v>0</v>
      </c>
      <c r="F93" s="82" t="s">
        <v>11981</v>
      </c>
    </row>
    <row r="94" spans="1:6" x14ac:dyDescent="0.2">
      <c r="A94" s="25" t="s">
        <v>12118</v>
      </c>
      <c r="B94" s="82" t="s">
        <v>12119</v>
      </c>
      <c r="C94" s="83">
        <v>522</v>
      </c>
      <c r="D94" s="83">
        <v>522</v>
      </c>
      <c r="E94" s="83">
        <v>0</v>
      </c>
      <c r="F94" s="82" t="s">
        <v>11981</v>
      </c>
    </row>
    <row r="95" spans="1:6" x14ac:dyDescent="0.2">
      <c r="A95" s="25" t="s">
        <v>12120</v>
      </c>
      <c r="B95" s="82" t="s">
        <v>12121</v>
      </c>
      <c r="C95" s="83">
        <v>850</v>
      </c>
      <c r="D95" s="83">
        <v>850</v>
      </c>
      <c r="E95" s="83">
        <v>0</v>
      </c>
      <c r="F95" s="82" t="s">
        <v>11981</v>
      </c>
    </row>
    <row r="96" spans="1:6" x14ac:dyDescent="0.2">
      <c r="A96" s="25" t="s">
        <v>12122</v>
      </c>
      <c r="B96" s="82" t="s">
        <v>12123</v>
      </c>
      <c r="C96" s="83">
        <v>7180.4</v>
      </c>
      <c r="D96" s="83">
        <v>7180.4</v>
      </c>
      <c r="E96" s="83">
        <v>0</v>
      </c>
      <c r="F96" s="82" t="s">
        <v>11981</v>
      </c>
    </row>
    <row r="97" spans="1:6" x14ac:dyDescent="0.2">
      <c r="A97" s="25" t="s">
        <v>12124</v>
      </c>
      <c r="B97" s="82" t="s">
        <v>12125</v>
      </c>
      <c r="C97" s="83">
        <v>3500</v>
      </c>
      <c r="D97" s="83">
        <v>3500</v>
      </c>
      <c r="E97" s="83">
        <v>0</v>
      </c>
      <c r="F97" s="82" t="s">
        <v>11981</v>
      </c>
    </row>
    <row r="98" spans="1:6" x14ac:dyDescent="0.2">
      <c r="A98" s="25" t="s">
        <v>12126</v>
      </c>
      <c r="B98" s="82" t="s">
        <v>12127</v>
      </c>
      <c r="C98" s="83">
        <v>3126.2</v>
      </c>
      <c r="D98" s="83">
        <v>3126.2</v>
      </c>
      <c r="E98" s="83">
        <v>0</v>
      </c>
      <c r="F98" s="82" t="s">
        <v>11981</v>
      </c>
    </row>
    <row r="99" spans="1:6" x14ac:dyDescent="0.2">
      <c r="A99" s="25" t="s">
        <v>12128</v>
      </c>
      <c r="B99" s="82" t="s">
        <v>12127</v>
      </c>
      <c r="C99" s="83">
        <v>3126.2</v>
      </c>
      <c r="D99" s="83">
        <v>3126.2</v>
      </c>
      <c r="E99" s="83">
        <v>0</v>
      </c>
      <c r="F99" s="82" t="s">
        <v>11981</v>
      </c>
    </row>
    <row r="100" spans="1:6" x14ac:dyDescent="0.2">
      <c r="A100" s="25" t="s">
        <v>12129</v>
      </c>
      <c r="B100" s="82" t="s">
        <v>12130</v>
      </c>
      <c r="C100" s="83">
        <v>850</v>
      </c>
      <c r="D100" s="83">
        <v>850</v>
      </c>
      <c r="E100" s="83">
        <v>0</v>
      </c>
      <c r="F100" s="82" t="s">
        <v>11981</v>
      </c>
    </row>
    <row r="101" spans="1:6" x14ac:dyDescent="0.2">
      <c r="A101" s="25" t="s">
        <v>12131</v>
      </c>
      <c r="B101" s="82" t="s">
        <v>12132</v>
      </c>
      <c r="C101" s="83">
        <v>1059.99</v>
      </c>
      <c r="D101" s="83">
        <v>1059.99</v>
      </c>
      <c r="E101" s="83">
        <v>0</v>
      </c>
      <c r="F101" s="82" t="s">
        <v>11981</v>
      </c>
    </row>
    <row r="102" spans="1:6" x14ac:dyDescent="0.2">
      <c r="A102" s="25" t="s">
        <v>12133</v>
      </c>
      <c r="B102" s="82" t="s">
        <v>12134</v>
      </c>
      <c r="C102" s="83">
        <v>4457.25</v>
      </c>
      <c r="D102" s="83">
        <v>4457.25</v>
      </c>
      <c r="E102" s="83">
        <v>0</v>
      </c>
      <c r="F102" s="82" t="s">
        <v>11981</v>
      </c>
    </row>
    <row r="103" spans="1:6" x14ac:dyDescent="0.2">
      <c r="A103" s="25" t="s">
        <v>12135</v>
      </c>
      <c r="B103" s="82" t="s">
        <v>12136</v>
      </c>
      <c r="C103" s="83">
        <v>1392</v>
      </c>
      <c r="D103" s="83">
        <v>1392</v>
      </c>
      <c r="E103" s="83">
        <v>0</v>
      </c>
      <c r="F103" s="82" t="s">
        <v>11981</v>
      </c>
    </row>
    <row r="104" spans="1:6" x14ac:dyDescent="0.2">
      <c r="A104" s="25" t="s">
        <v>12137</v>
      </c>
      <c r="B104" s="82" t="s">
        <v>12138</v>
      </c>
      <c r="C104" s="83">
        <v>3650</v>
      </c>
      <c r="D104" s="83">
        <v>3650</v>
      </c>
      <c r="E104" s="83">
        <v>0</v>
      </c>
      <c r="F104" s="82" t="s">
        <v>11981</v>
      </c>
    </row>
    <row r="105" spans="1:6" x14ac:dyDescent="0.2">
      <c r="A105" s="25" t="s">
        <v>12139</v>
      </c>
      <c r="B105" s="82" t="s">
        <v>12140</v>
      </c>
      <c r="C105" s="83">
        <v>301.60000000000002</v>
      </c>
      <c r="D105" s="83">
        <v>301.60000000000002</v>
      </c>
      <c r="E105" s="83">
        <v>0</v>
      </c>
      <c r="F105" s="82" t="s">
        <v>11981</v>
      </c>
    </row>
    <row r="106" spans="1:6" x14ac:dyDescent="0.2">
      <c r="A106" s="25" t="s">
        <v>12141</v>
      </c>
      <c r="B106" s="82" t="s">
        <v>12142</v>
      </c>
      <c r="C106" s="83">
        <v>3000</v>
      </c>
      <c r="D106" s="83">
        <v>3000</v>
      </c>
      <c r="E106" s="83">
        <v>0</v>
      </c>
      <c r="F106" s="82" t="s">
        <v>11981</v>
      </c>
    </row>
    <row r="107" spans="1:6" x14ac:dyDescent="0.2">
      <c r="A107" s="25" t="s">
        <v>12143</v>
      </c>
      <c r="B107" s="82" t="s">
        <v>12144</v>
      </c>
      <c r="C107" s="83">
        <v>92.8</v>
      </c>
      <c r="D107" s="83">
        <v>92.8</v>
      </c>
      <c r="E107" s="83">
        <v>0</v>
      </c>
      <c r="F107" s="82" t="s">
        <v>11981</v>
      </c>
    </row>
    <row r="108" spans="1:6" x14ac:dyDescent="0.2">
      <c r="A108" s="25" t="s">
        <v>12145</v>
      </c>
      <c r="B108" s="82" t="s">
        <v>12146</v>
      </c>
      <c r="C108" s="83">
        <v>1450</v>
      </c>
      <c r="D108" s="83">
        <v>1450</v>
      </c>
      <c r="E108" s="83">
        <v>0</v>
      </c>
      <c r="F108" s="82" t="s">
        <v>11981</v>
      </c>
    </row>
    <row r="109" spans="1:6" x14ac:dyDescent="0.2">
      <c r="A109" s="25" t="s">
        <v>12147</v>
      </c>
      <c r="B109" s="82" t="s">
        <v>12148</v>
      </c>
      <c r="C109" s="83">
        <v>880</v>
      </c>
      <c r="D109" s="83">
        <v>880</v>
      </c>
      <c r="E109" s="83">
        <v>0</v>
      </c>
      <c r="F109" s="82" t="s">
        <v>11981</v>
      </c>
    </row>
    <row r="110" spans="1:6" x14ac:dyDescent="0.2">
      <c r="A110" s="25" t="s">
        <v>12149</v>
      </c>
      <c r="B110" s="82" t="s">
        <v>12150</v>
      </c>
      <c r="C110" s="83">
        <v>580</v>
      </c>
      <c r="D110" s="83">
        <v>580</v>
      </c>
      <c r="E110" s="83">
        <v>0</v>
      </c>
      <c r="F110" s="82" t="s">
        <v>11981</v>
      </c>
    </row>
    <row r="111" spans="1:6" x14ac:dyDescent="0.2">
      <c r="A111" s="25" t="s">
        <v>12151</v>
      </c>
      <c r="B111" s="82" t="s">
        <v>12152</v>
      </c>
      <c r="C111" s="83">
        <v>919.99</v>
      </c>
      <c r="D111" s="83">
        <v>919.99</v>
      </c>
      <c r="E111" s="83">
        <v>0</v>
      </c>
      <c r="F111" s="82" t="s">
        <v>11981</v>
      </c>
    </row>
    <row r="112" spans="1:6" x14ac:dyDescent="0.2">
      <c r="A112" s="25" t="s">
        <v>12153</v>
      </c>
      <c r="B112" s="82" t="s">
        <v>12152</v>
      </c>
      <c r="C112" s="83">
        <v>919.99</v>
      </c>
      <c r="D112" s="83">
        <v>919.99</v>
      </c>
      <c r="E112" s="83">
        <v>0</v>
      </c>
      <c r="F112" s="82" t="s">
        <v>11981</v>
      </c>
    </row>
    <row r="113" spans="1:6" x14ac:dyDescent="0.2">
      <c r="A113" s="25" t="s">
        <v>12154</v>
      </c>
      <c r="B113" s="82" t="s">
        <v>12152</v>
      </c>
      <c r="C113" s="83">
        <v>919.99</v>
      </c>
      <c r="D113" s="83">
        <v>919.99</v>
      </c>
      <c r="E113" s="83">
        <v>0</v>
      </c>
      <c r="F113" s="82" t="s">
        <v>11981</v>
      </c>
    </row>
    <row r="114" spans="1:6" x14ac:dyDescent="0.2">
      <c r="A114" s="25" t="s">
        <v>12155</v>
      </c>
      <c r="B114" s="82" t="s">
        <v>12152</v>
      </c>
      <c r="C114" s="83">
        <v>919.99</v>
      </c>
      <c r="D114" s="83">
        <v>919.99</v>
      </c>
      <c r="E114" s="83">
        <v>0</v>
      </c>
      <c r="F114" s="82" t="s">
        <v>11981</v>
      </c>
    </row>
    <row r="115" spans="1:6" x14ac:dyDescent="0.2">
      <c r="A115" s="25" t="s">
        <v>12156</v>
      </c>
      <c r="B115" s="82" t="s">
        <v>12157</v>
      </c>
      <c r="C115" s="83">
        <v>2668</v>
      </c>
      <c r="D115" s="83">
        <v>2668</v>
      </c>
      <c r="E115" s="83">
        <v>0</v>
      </c>
      <c r="F115" s="82" t="s">
        <v>11981</v>
      </c>
    </row>
    <row r="116" spans="1:6" x14ac:dyDescent="0.2">
      <c r="A116" s="25" t="s">
        <v>12158</v>
      </c>
      <c r="B116" s="82" t="s">
        <v>12159</v>
      </c>
      <c r="C116" s="83">
        <v>94616.34</v>
      </c>
      <c r="D116" s="83">
        <v>94616.34</v>
      </c>
      <c r="E116" s="83">
        <v>0</v>
      </c>
      <c r="F116" s="82" t="s">
        <v>11981</v>
      </c>
    </row>
    <row r="117" spans="1:6" x14ac:dyDescent="0.2">
      <c r="A117" s="25" t="s">
        <v>12160</v>
      </c>
      <c r="B117" s="82" t="s">
        <v>12161</v>
      </c>
      <c r="C117" s="83">
        <v>5854.39</v>
      </c>
      <c r="D117" s="83">
        <v>5854.39</v>
      </c>
      <c r="E117" s="83">
        <v>0</v>
      </c>
      <c r="F117" s="82" t="s">
        <v>11981</v>
      </c>
    </row>
    <row r="118" spans="1:6" x14ac:dyDescent="0.2">
      <c r="A118" s="25" t="s">
        <v>12162</v>
      </c>
      <c r="B118" s="82" t="s">
        <v>12163</v>
      </c>
      <c r="C118" s="83">
        <v>6879.99</v>
      </c>
      <c r="D118" s="83">
        <v>6879.99</v>
      </c>
      <c r="E118" s="83">
        <v>0</v>
      </c>
      <c r="F118" s="82" t="s">
        <v>11981</v>
      </c>
    </row>
    <row r="119" spans="1:6" x14ac:dyDescent="0.2">
      <c r="A119" s="25" t="s">
        <v>12164</v>
      </c>
      <c r="B119" s="82" t="s">
        <v>12165</v>
      </c>
      <c r="C119" s="83">
        <v>6759.98</v>
      </c>
      <c r="D119" s="83">
        <v>6759.98</v>
      </c>
      <c r="E119" s="83">
        <v>0</v>
      </c>
      <c r="F119" s="82" t="s">
        <v>11981</v>
      </c>
    </row>
    <row r="120" spans="1:6" x14ac:dyDescent="0.2">
      <c r="A120" s="25" t="s">
        <v>12166</v>
      </c>
      <c r="B120" s="82" t="s">
        <v>12167</v>
      </c>
      <c r="C120" s="83">
        <v>1094.99</v>
      </c>
      <c r="D120" s="83">
        <v>1094.99</v>
      </c>
      <c r="E120" s="83">
        <v>0</v>
      </c>
      <c r="F120" s="82" t="s">
        <v>11981</v>
      </c>
    </row>
    <row r="121" spans="1:6" x14ac:dyDescent="0.2">
      <c r="A121" s="25" t="s">
        <v>12168</v>
      </c>
      <c r="B121" s="82" t="s">
        <v>12169</v>
      </c>
      <c r="C121" s="83">
        <v>2800</v>
      </c>
      <c r="D121" s="83">
        <v>2800</v>
      </c>
      <c r="E121" s="83">
        <v>0</v>
      </c>
      <c r="F121" s="82" t="s">
        <v>11981</v>
      </c>
    </row>
    <row r="122" spans="1:6" x14ac:dyDescent="0.2">
      <c r="A122" s="25" t="s">
        <v>12170</v>
      </c>
      <c r="B122" s="82" t="s">
        <v>12171</v>
      </c>
      <c r="C122" s="83">
        <v>25795</v>
      </c>
      <c r="D122" s="83">
        <v>25795</v>
      </c>
      <c r="E122" s="83">
        <v>0</v>
      </c>
      <c r="F122" s="82" t="s">
        <v>11981</v>
      </c>
    </row>
    <row r="123" spans="1:6" x14ac:dyDescent="0.2">
      <c r="A123" s="25" t="s">
        <v>12172</v>
      </c>
      <c r="B123" s="82" t="s">
        <v>12173</v>
      </c>
      <c r="C123" s="83">
        <v>2350</v>
      </c>
      <c r="D123" s="83">
        <v>2350</v>
      </c>
      <c r="E123" s="83">
        <v>0</v>
      </c>
      <c r="F123" s="82" t="s">
        <v>11981</v>
      </c>
    </row>
    <row r="124" spans="1:6" x14ac:dyDescent="0.2">
      <c r="A124" s="25" t="s">
        <v>12174</v>
      </c>
      <c r="B124" s="82" t="s">
        <v>12175</v>
      </c>
      <c r="C124" s="83">
        <v>13999.01</v>
      </c>
      <c r="D124" s="83">
        <v>13999.01</v>
      </c>
      <c r="E124" s="83">
        <v>0</v>
      </c>
      <c r="F124" s="82" t="s">
        <v>11981</v>
      </c>
    </row>
    <row r="125" spans="1:6" x14ac:dyDescent="0.2">
      <c r="A125" s="25" t="s">
        <v>12176</v>
      </c>
      <c r="B125" s="82" t="s">
        <v>12177</v>
      </c>
      <c r="C125" s="83">
        <v>164000</v>
      </c>
      <c r="D125" s="83">
        <v>164000</v>
      </c>
      <c r="E125" s="83">
        <v>0</v>
      </c>
      <c r="F125" s="82" t="s">
        <v>11981</v>
      </c>
    </row>
    <row r="126" spans="1:6" x14ac:dyDescent="0.2">
      <c r="A126" s="25" t="s">
        <v>12178</v>
      </c>
      <c r="B126" s="82" t="s">
        <v>12179</v>
      </c>
      <c r="C126" s="83">
        <v>171990</v>
      </c>
      <c r="D126" s="83">
        <v>171990</v>
      </c>
      <c r="E126" s="83">
        <v>0</v>
      </c>
      <c r="F126" s="82" t="s">
        <v>11981</v>
      </c>
    </row>
    <row r="127" spans="1:6" x14ac:dyDescent="0.2">
      <c r="A127" s="25" t="s">
        <v>12180</v>
      </c>
      <c r="B127" s="82" t="s">
        <v>12181</v>
      </c>
      <c r="C127" s="83">
        <v>164500</v>
      </c>
      <c r="D127" s="83">
        <v>164500</v>
      </c>
      <c r="E127" s="83">
        <v>0</v>
      </c>
      <c r="F127" s="82" t="s">
        <v>11981</v>
      </c>
    </row>
    <row r="128" spans="1:6" x14ac:dyDescent="0.2">
      <c r="A128" s="25" t="s">
        <v>12182</v>
      </c>
      <c r="B128" s="82" t="s">
        <v>12183</v>
      </c>
      <c r="C128" s="83">
        <v>6128.16</v>
      </c>
      <c r="D128" s="83">
        <v>6128.16</v>
      </c>
      <c r="E128" s="83">
        <v>0</v>
      </c>
      <c r="F128" s="82" t="s">
        <v>11981</v>
      </c>
    </row>
    <row r="129" spans="1:8" x14ac:dyDescent="0.2">
      <c r="A129" s="25" t="s">
        <v>12184</v>
      </c>
      <c r="B129" s="82" t="s">
        <v>12185</v>
      </c>
      <c r="C129" s="83">
        <v>211100</v>
      </c>
      <c r="D129" s="83">
        <v>211100</v>
      </c>
      <c r="E129" s="83">
        <v>0</v>
      </c>
      <c r="F129" s="82" t="s">
        <v>11981</v>
      </c>
    </row>
    <row r="130" spans="1:8" x14ac:dyDescent="0.2">
      <c r="A130" s="25" t="s">
        <v>12186</v>
      </c>
      <c r="B130" s="82" t="s">
        <v>12187</v>
      </c>
      <c r="C130" s="83">
        <v>5980.96</v>
      </c>
      <c r="D130" s="83">
        <v>5980.96</v>
      </c>
      <c r="E130" s="83">
        <v>0</v>
      </c>
      <c r="F130" s="82" t="s">
        <v>11981</v>
      </c>
    </row>
    <row r="131" spans="1:8" x14ac:dyDescent="0.2">
      <c r="A131" s="25" t="s">
        <v>12188</v>
      </c>
      <c r="B131" s="82" t="s">
        <v>12189</v>
      </c>
      <c r="C131" s="83">
        <v>2857.37</v>
      </c>
      <c r="D131" s="83">
        <v>2857.37</v>
      </c>
      <c r="E131" s="83">
        <v>0</v>
      </c>
      <c r="F131" s="82" t="s">
        <v>11981</v>
      </c>
    </row>
    <row r="132" spans="1:8" x14ac:dyDescent="0.2">
      <c r="A132" s="25" t="s">
        <v>12190</v>
      </c>
      <c r="B132" s="82" t="s">
        <v>12191</v>
      </c>
      <c r="C132" s="83">
        <v>1237.25</v>
      </c>
      <c r="D132" s="83">
        <v>1237.25</v>
      </c>
      <c r="E132" s="83">
        <v>0</v>
      </c>
      <c r="F132" s="82" t="s">
        <v>11981</v>
      </c>
    </row>
    <row r="133" spans="1:8" x14ac:dyDescent="0.2">
      <c r="A133" s="25" t="s">
        <v>12192</v>
      </c>
      <c r="B133" s="82" t="s">
        <v>12193</v>
      </c>
      <c r="C133" s="83">
        <v>7217</v>
      </c>
      <c r="D133" s="83">
        <v>7217</v>
      </c>
      <c r="E133" s="83">
        <v>0</v>
      </c>
      <c r="F133" s="82" t="s">
        <v>11981</v>
      </c>
    </row>
    <row r="134" spans="1:8" x14ac:dyDescent="0.2">
      <c r="A134" s="25" t="s">
        <v>12194</v>
      </c>
      <c r="B134" s="82" t="s">
        <v>12195</v>
      </c>
      <c r="C134" s="83">
        <v>5951.96</v>
      </c>
      <c r="D134" s="83">
        <v>5951.96</v>
      </c>
      <c r="E134" s="83">
        <v>0</v>
      </c>
      <c r="F134" s="82" t="s">
        <v>11981</v>
      </c>
    </row>
    <row r="135" spans="1:8" x14ac:dyDescent="0.2">
      <c r="A135" s="25" t="s">
        <v>12196</v>
      </c>
      <c r="B135" s="82" t="s">
        <v>12197</v>
      </c>
      <c r="C135" s="83">
        <v>5951.96</v>
      </c>
      <c r="D135" s="83">
        <v>5951.96</v>
      </c>
      <c r="E135" s="83">
        <v>0</v>
      </c>
      <c r="F135" s="82" t="s">
        <v>11981</v>
      </c>
    </row>
    <row r="136" spans="1:8" x14ac:dyDescent="0.2">
      <c r="A136" s="25" t="s">
        <v>12198</v>
      </c>
      <c r="B136" s="82" t="s">
        <v>12199</v>
      </c>
      <c r="C136" s="83">
        <v>3351.59</v>
      </c>
      <c r="D136" s="83">
        <v>3351.59</v>
      </c>
      <c r="E136" s="83">
        <v>0</v>
      </c>
      <c r="F136" s="82" t="s">
        <v>11981</v>
      </c>
    </row>
    <row r="137" spans="1:8" x14ac:dyDescent="0.2">
      <c r="A137" s="25" t="s">
        <v>12200</v>
      </c>
      <c r="B137" s="82" t="s">
        <v>12201</v>
      </c>
      <c r="C137" s="83">
        <v>6146.84</v>
      </c>
      <c r="D137" s="83">
        <v>6146.84</v>
      </c>
      <c r="E137" s="83">
        <v>0</v>
      </c>
      <c r="F137" s="82" t="s">
        <v>11981</v>
      </c>
    </row>
    <row r="138" spans="1:8" x14ac:dyDescent="0.2">
      <c r="A138" s="25" t="s">
        <v>12202</v>
      </c>
      <c r="B138" s="82" t="s">
        <v>12201</v>
      </c>
      <c r="C138" s="83">
        <v>6146.84</v>
      </c>
      <c r="D138" s="83">
        <v>6146.84</v>
      </c>
      <c r="E138" s="83">
        <v>0</v>
      </c>
      <c r="F138" s="82" t="s">
        <v>11981</v>
      </c>
    </row>
    <row r="139" spans="1:8" x14ac:dyDescent="0.2">
      <c r="A139" s="81"/>
      <c r="B139" s="81" t="s">
        <v>345</v>
      </c>
      <c r="C139" s="51">
        <f>SUM(C24:C138)</f>
        <v>1723179.2599999998</v>
      </c>
      <c r="D139" s="51">
        <f>SUM(D24:D138)</f>
        <v>1723179.2599999998</v>
      </c>
      <c r="E139" s="51">
        <f>SUM(E24:E138)</f>
        <v>0</v>
      </c>
      <c r="F139" s="51"/>
    </row>
    <row r="140" spans="1:8" s="15" customFormat="1" x14ac:dyDescent="0.2">
      <c r="A140" s="126"/>
      <c r="B140" s="126"/>
      <c r="C140" s="18"/>
      <c r="D140" s="18"/>
      <c r="E140" s="18"/>
      <c r="F140" s="18"/>
    </row>
    <row r="141" spans="1:8" s="15" customFormat="1" x14ac:dyDescent="0.2">
      <c r="A141" s="126"/>
      <c r="B141" s="126"/>
      <c r="C141" s="18"/>
      <c r="D141" s="18"/>
      <c r="E141" s="18"/>
      <c r="F141" s="18"/>
    </row>
    <row r="142" spans="1:8" s="15" customFormat="1" ht="11.25" customHeight="1" x14ac:dyDescent="0.2">
      <c r="A142" s="35" t="s">
        <v>344</v>
      </c>
      <c r="B142" s="35"/>
      <c r="C142" s="121"/>
      <c r="D142" s="121"/>
      <c r="E142" s="121"/>
      <c r="G142" s="89" t="s">
        <v>302</v>
      </c>
    </row>
    <row r="143" spans="1:8" s="15" customFormat="1" x14ac:dyDescent="0.2">
      <c r="A143" s="108"/>
      <c r="B143" s="108"/>
      <c r="C143" s="33"/>
      <c r="D143" s="31"/>
      <c r="E143" s="31"/>
      <c r="F143" s="1"/>
    </row>
    <row r="144" spans="1:8" s="15" customFormat="1" ht="27.9" customHeight="1" x14ac:dyDescent="0.2">
      <c r="A144" s="30" t="s">
        <v>102</v>
      </c>
      <c r="B144" s="29" t="s">
        <v>101</v>
      </c>
      <c r="C144" s="120" t="s">
        <v>301</v>
      </c>
      <c r="D144" s="120" t="s">
        <v>300</v>
      </c>
      <c r="E144" s="120" t="s">
        <v>299</v>
      </c>
      <c r="F144" s="119" t="s">
        <v>298</v>
      </c>
      <c r="G144" s="119" t="s">
        <v>297</v>
      </c>
      <c r="H144" s="119" t="s">
        <v>296</v>
      </c>
    </row>
    <row r="145" spans="1:8" s="15" customFormat="1" ht="20.399999999999999" x14ac:dyDescent="0.2">
      <c r="A145" s="1151" t="s">
        <v>12203</v>
      </c>
      <c r="B145" s="1153" t="s">
        <v>12204</v>
      </c>
      <c r="C145" s="1147">
        <v>-1114633.1100000001</v>
      </c>
      <c r="D145" s="1152">
        <v>-1114633.1100000001</v>
      </c>
      <c r="E145" s="1152">
        <v>0</v>
      </c>
      <c r="F145" s="1153" t="s">
        <v>12205</v>
      </c>
      <c r="G145" s="1153" t="s">
        <v>12206</v>
      </c>
      <c r="H145" s="1155">
        <v>0.05</v>
      </c>
    </row>
    <row r="146" spans="1:8" s="15" customFormat="1" x14ac:dyDescent="0.2">
      <c r="A146" s="81"/>
      <c r="B146" s="81" t="s">
        <v>339</v>
      </c>
      <c r="C146" s="51">
        <f>SUM(C145:C145)</f>
        <v>-1114633.1100000001</v>
      </c>
      <c r="D146" s="51">
        <f>SUM(D145:D145)</f>
        <v>-1114633.1100000001</v>
      </c>
      <c r="E146" s="51">
        <f>SUM(E145:E145)</f>
        <v>0</v>
      </c>
      <c r="F146" s="51"/>
      <c r="G146" s="51"/>
      <c r="H146" s="51"/>
    </row>
    <row r="147" spans="1:8" s="15" customFormat="1" x14ac:dyDescent="0.2">
      <c r="A147" s="125"/>
      <c r="B147" s="125"/>
      <c r="C147" s="124"/>
      <c r="D147" s="124"/>
      <c r="E147" s="124"/>
      <c r="F147" s="18"/>
    </row>
    <row r="149" spans="1:8" x14ac:dyDescent="0.2">
      <c r="A149" s="35" t="s">
        <v>338</v>
      </c>
      <c r="B149" s="35"/>
      <c r="C149" s="121"/>
      <c r="D149" s="121"/>
      <c r="E149" s="121"/>
      <c r="G149" s="89" t="s">
        <v>302</v>
      </c>
    </row>
    <row r="150" spans="1:8" x14ac:dyDescent="0.2">
      <c r="A150" s="108"/>
      <c r="B150" s="108"/>
      <c r="C150" s="33"/>
      <c r="H150" s="31"/>
    </row>
    <row r="151" spans="1:8" ht="27.9" customHeight="1" x14ac:dyDescent="0.2">
      <c r="A151" s="30" t="s">
        <v>102</v>
      </c>
      <c r="B151" s="29" t="s">
        <v>101</v>
      </c>
      <c r="C151" s="120" t="s">
        <v>301</v>
      </c>
      <c r="D151" s="120" t="s">
        <v>300</v>
      </c>
      <c r="E151" s="120" t="s">
        <v>299</v>
      </c>
      <c r="F151" s="119" t="s">
        <v>298</v>
      </c>
      <c r="G151" s="119" t="s">
        <v>297</v>
      </c>
      <c r="H151" s="119" t="s">
        <v>296</v>
      </c>
    </row>
    <row r="152" spans="1:8" x14ac:dyDescent="0.2">
      <c r="A152" s="25"/>
      <c r="B152" s="1225" t="s">
        <v>13593</v>
      </c>
      <c r="C152" s="24"/>
      <c r="D152" s="83"/>
      <c r="E152" s="83"/>
      <c r="F152" s="82"/>
      <c r="G152" s="82"/>
      <c r="H152" s="82"/>
    </row>
    <row r="153" spans="1:8" x14ac:dyDescent="0.2">
      <c r="A153" s="81"/>
      <c r="B153" s="81" t="s">
        <v>337</v>
      </c>
      <c r="C153" s="51">
        <f>SUM(C152:C152)</f>
        <v>0</v>
      </c>
      <c r="D153" s="51">
        <f>SUM(D152:D152)</f>
        <v>0</v>
      </c>
      <c r="E153" s="51">
        <f>SUM(E152:E152)</f>
        <v>0</v>
      </c>
      <c r="F153" s="51"/>
      <c r="G153" s="51"/>
      <c r="H153" s="51"/>
    </row>
    <row r="156" spans="1:8" x14ac:dyDescent="0.2">
      <c r="A156" s="35" t="s">
        <v>336</v>
      </c>
      <c r="B156" s="35"/>
      <c r="C156" s="121"/>
      <c r="D156" s="121"/>
      <c r="E156" s="121"/>
      <c r="G156" s="89" t="s">
        <v>302</v>
      </c>
    </row>
    <row r="157" spans="1:8" x14ac:dyDescent="0.2">
      <c r="A157" s="108"/>
      <c r="B157" s="108"/>
      <c r="C157" s="33"/>
    </row>
    <row r="158" spans="1:8" ht="27.9" customHeight="1" x14ac:dyDescent="0.2">
      <c r="A158" s="30" t="s">
        <v>102</v>
      </c>
      <c r="B158" s="29" t="s">
        <v>101</v>
      </c>
      <c r="C158" s="120" t="s">
        <v>301</v>
      </c>
      <c r="D158" s="120" t="s">
        <v>300</v>
      </c>
      <c r="E158" s="120" t="s">
        <v>299</v>
      </c>
      <c r="F158" s="119" t="s">
        <v>298</v>
      </c>
      <c r="G158" s="119" t="s">
        <v>297</v>
      </c>
      <c r="H158" s="119" t="s">
        <v>296</v>
      </c>
    </row>
    <row r="159" spans="1:8" ht="20.399999999999999" x14ac:dyDescent="0.2">
      <c r="A159" s="1151" t="s">
        <v>12207</v>
      </c>
      <c r="B159" s="1153" t="s">
        <v>376</v>
      </c>
      <c r="C159" s="1147">
        <v>-656714</v>
      </c>
      <c r="D159" s="1152">
        <v>-665193.43999999994</v>
      </c>
      <c r="E159" s="1152">
        <f>+D159-C159</f>
        <v>-8479.4399999999441</v>
      </c>
      <c r="F159" s="1153" t="s">
        <v>11981</v>
      </c>
      <c r="G159" s="1153" t="s">
        <v>12208</v>
      </c>
      <c r="H159" s="1155">
        <v>0.1</v>
      </c>
    </row>
    <row r="160" spans="1:8" ht="20.399999999999999" x14ac:dyDescent="0.2">
      <c r="A160" s="1151" t="s">
        <v>12209</v>
      </c>
      <c r="B160" s="1153" t="s">
        <v>1777</v>
      </c>
      <c r="C160" s="1147">
        <v>-196056.68</v>
      </c>
      <c r="D160" s="1152">
        <v>-213531.15</v>
      </c>
      <c r="E160" s="1152">
        <f t="shared" ref="E160:E163" si="1">+D160-C160</f>
        <v>-17474.47</v>
      </c>
      <c r="F160" s="1153" t="s">
        <v>11981</v>
      </c>
      <c r="G160" s="1153" t="s">
        <v>12208</v>
      </c>
      <c r="H160" s="1155">
        <v>0.3</v>
      </c>
    </row>
    <row r="161" spans="1:8" ht="20.399999999999999" x14ac:dyDescent="0.2">
      <c r="A161" s="1151" t="s">
        <v>12210</v>
      </c>
      <c r="B161" s="1153" t="s">
        <v>9679</v>
      </c>
      <c r="C161" s="1147">
        <v>0</v>
      </c>
      <c r="D161" s="1152">
        <v>-1634.88</v>
      </c>
      <c r="E161" s="1152">
        <f t="shared" si="1"/>
        <v>-1634.88</v>
      </c>
      <c r="F161" s="1153" t="s">
        <v>11981</v>
      </c>
      <c r="G161" s="1153" t="s">
        <v>12208</v>
      </c>
      <c r="H161" s="1155">
        <v>0.1</v>
      </c>
    </row>
    <row r="162" spans="1:8" ht="20.399999999999999" x14ac:dyDescent="0.2">
      <c r="A162" s="1151" t="s">
        <v>12211</v>
      </c>
      <c r="B162" s="1153" t="s">
        <v>1768</v>
      </c>
      <c r="C162" s="1147">
        <v>-472345.33</v>
      </c>
      <c r="D162" s="1152">
        <v>-559390.17000000004</v>
      </c>
      <c r="E162" s="1152">
        <f t="shared" si="1"/>
        <v>-87044.840000000026</v>
      </c>
      <c r="F162" s="1153" t="s">
        <v>11981</v>
      </c>
      <c r="G162" s="1153" t="s">
        <v>12208</v>
      </c>
      <c r="H162" s="1155">
        <v>0.25</v>
      </c>
    </row>
    <row r="163" spans="1:8" ht="24" customHeight="1" x14ac:dyDescent="0.2">
      <c r="A163" s="1151" t="s">
        <v>12212</v>
      </c>
      <c r="B163" s="1153" t="s">
        <v>12213</v>
      </c>
      <c r="C163" s="1147">
        <v>-21722.53</v>
      </c>
      <c r="D163" s="1152">
        <v>-25747.81</v>
      </c>
      <c r="E163" s="1152">
        <f t="shared" si="1"/>
        <v>-4025.2800000000025</v>
      </c>
      <c r="F163" s="1153" t="s">
        <v>11981</v>
      </c>
      <c r="G163" s="1153" t="s">
        <v>12208</v>
      </c>
      <c r="H163" s="1155">
        <v>0.1</v>
      </c>
    </row>
    <row r="164" spans="1:8" x14ac:dyDescent="0.2">
      <c r="A164" s="81"/>
      <c r="B164" s="81" t="s">
        <v>304</v>
      </c>
      <c r="C164" s="51">
        <f>SUM(C159:C163)</f>
        <v>-1346838.54</v>
      </c>
      <c r="D164" s="51">
        <f>SUM(D159:D163)</f>
        <v>-1465497.4500000002</v>
      </c>
      <c r="E164" s="51">
        <f>SUM(E159:E163)</f>
        <v>-118658.90999999997</v>
      </c>
      <c r="F164" s="51"/>
      <c r="G164" s="51"/>
      <c r="H164" s="51"/>
    </row>
    <row r="167" spans="1:8" x14ac:dyDescent="0.2">
      <c r="A167" s="35" t="s">
        <v>303</v>
      </c>
      <c r="B167" s="35"/>
      <c r="C167" s="121"/>
      <c r="D167" s="121"/>
      <c r="E167" s="121"/>
      <c r="G167" s="89" t="s">
        <v>302</v>
      </c>
    </row>
    <row r="168" spans="1:8" x14ac:dyDescent="0.2">
      <c r="A168" s="108"/>
      <c r="B168" s="108"/>
      <c r="C168" s="33"/>
    </row>
    <row r="169" spans="1:8" ht="27.9" customHeight="1" x14ac:dyDescent="0.2">
      <c r="A169" s="30" t="s">
        <v>102</v>
      </c>
      <c r="B169" s="29" t="s">
        <v>101</v>
      </c>
      <c r="C169" s="120" t="s">
        <v>301</v>
      </c>
      <c r="D169" s="120" t="s">
        <v>300</v>
      </c>
      <c r="E169" s="120" t="s">
        <v>299</v>
      </c>
      <c r="F169" s="119" t="s">
        <v>298</v>
      </c>
      <c r="G169" s="119" t="s">
        <v>297</v>
      </c>
      <c r="H169" s="119" t="s">
        <v>296</v>
      </c>
    </row>
    <row r="170" spans="1:8" x14ac:dyDescent="0.2">
      <c r="A170" s="25"/>
      <c r="B170" s="1225" t="s">
        <v>13593</v>
      </c>
      <c r="C170" s="24"/>
      <c r="D170" s="83"/>
      <c r="E170" s="83"/>
      <c r="F170" s="82"/>
      <c r="G170" s="82"/>
      <c r="H170" s="82"/>
    </row>
    <row r="171" spans="1:8" x14ac:dyDescent="0.2">
      <c r="A171" s="81"/>
      <c r="B171" s="81" t="s">
        <v>295</v>
      </c>
      <c r="C171" s="51">
        <f>SUM(C170:C170)</f>
        <v>0</v>
      </c>
      <c r="D171" s="51">
        <f>SUM(D170:D170)</f>
        <v>0</v>
      </c>
      <c r="E171" s="51">
        <f>SUM(E170:E170)</f>
        <v>0</v>
      </c>
      <c r="F171" s="51"/>
      <c r="G171" s="51"/>
      <c r="H171" s="51"/>
    </row>
  </sheetData>
  <dataValidations count="8">
    <dataValidation allowBlank="1" showInputMessage="1" showErrorMessage="1" prompt="Criterio para la aplicación de depreciación: anual, mensual, trimestral, etc." sqref="F7 F23 F169 F151 F158 F144"/>
    <dataValidation allowBlank="1" showInputMessage="1" showErrorMessage="1" prompt="Diferencia entre el saldo final y el inicial presentados." sqref="E7 E23 E144 E151 E158 E169"/>
    <dataValidation allowBlank="1" showInputMessage="1" showErrorMessage="1" prompt="Corresponde al nombre o descripción de la cuenta de acuerdo al Plan de Cuentas emitido por el CONAC." sqref="B7 B23 B144 B151 B158 B169"/>
    <dataValidation allowBlank="1" showInputMessage="1" showErrorMessage="1" prompt="Indicar el método de depreciación." sqref="G144 G151 G158 G169"/>
    <dataValidation allowBlank="1" showInputMessage="1" showErrorMessage="1" prompt="Indicar la tasa de aplicación." sqref="H144 H151 H158 H169"/>
    <dataValidation allowBlank="1" showInputMessage="1" showErrorMessage="1" prompt="Corresponde al número de la cuenta de acuerdo al Plan de Cuentas emitido por el CONAC (DOF 23/12/2015)." sqref="A7 A23 A144 A151 A158 A169"/>
    <dataValidation allowBlank="1" showInputMessage="1" showErrorMessage="1" prompt="Saldo al 31 de diciembre del año anterior del ejercio que se presenta." sqref="C7 C23 C144 C151 C158 C169"/>
    <dataValidation allowBlank="1" showInputMessage="1" showErrorMessage="1" prompt="Importe final del periodo que corresponde la información financiera trimestral que se presenta." sqref="D7 D23 D144 D151 D158 D169"/>
  </dataValidations>
  <pageMargins left="0.62992125984251968" right="0.23622047244094491" top="1.3385826771653544" bottom="0.74803149606299213" header="0.31496062992125984" footer="0.31496062992125984"/>
  <pageSetup scale="55" orientation="portrait" horizontalDpi="300" verticalDpi="300" r:id="rId1"/>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8">
    <pageSetUpPr fitToPage="1"/>
  </sheetPr>
  <dimension ref="A1:F49"/>
  <sheetViews>
    <sheetView zoomScaleNormal="100" zoomScaleSheetLayoutView="100" workbookViewId="0">
      <selection activeCell="B17" sqref="B17"/>
    </sheetView>
  </sheetViews>
  <sheetFormatPr baseColWidth="10" defaultColWidth="11.44140625" defaultRowHeight="10.199999999999999" x14ac:dyDescent="0.2"/>
  <cols>
    <col min="1" max="1" width="25.44140625" style="1" customWidth="1"/>
    <col min="2" max="2" width="50.6640625" style="1" customWidth="1"/>
    <col min="3" max="5" width="17.6640625" style="31" customWidth="1"/>
    <col min="6" max="6" width="17.6640625" style="1" customWidth="1"/>
    <col min="7" max="16384" width="11.44140625" style="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t="str">
        <f>'ESF-01-FCIND'!A3</f>
        <v>AL 31 DE DICIEMBRE DE 2017</v>
      </c>
      <c r="B3" s="57"/>
      <c r="C3" s="58"/>
      <c r="D3" s="58"/>
      <c r="E3" s="58"/>
    </row>
    <row r="4" spans="1:6" ht="11.25" customHeight="1" x14ac:dyDescent="0.2"/>
    <row r="5" spans="1:6" ht="11.25" customHeight="1" x14ac:dyDescent="0.2">
      <c r="A5" s="143" t="s">
        <v>402</v>
      </c>
      <c r="B5" s="143"/>
      <c r="C5" s="140"/>
      <c r="D5" s="140"/>
      <c r="E5" s="140"/>
      <c r="F5" s="32" t="s">
        <v>396</v>
      </c>
    </row>
    <row r="6" spans="1:6" s="15"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t="s">
        <v>12214</v>
      </c>
      <c r="B8" s="56" t="s">
        <v>12215</v>
      </c>
      <c r="C8" s="24">
        <v>2550</v>
      </c>
      <c r="D8" s="136">
        <v>2550</v>
      </c>
      <c r="E8" s="136">
        <v>0</v>
      </c>
      <c r="F8" s="135" t="s">
        <v>12216</v>
      </c>
    </row>
    <row r="9" spans="1:6" x14ac:dyDescent="0.2">
      <c r="A9" s="56" t="s">
        <v>12217</v>
      </c>
      <c r="B9" s="56" t="s">
        <v>12218</v>
      </c>
      <c r="C9" s="24">
        <v>2550</v>
      </c>
      <c r="D9" s="136">
        <v>2550</v>
      </c>
      <c r="E9" s="136">
        <v>0</v>
      </c>
      <c r="F9" s="135" t="s">
        <v>12216</v>
      </c>
    </row>
    <row r="10" spans="1:6" x14ac:dyDescent="0.2">
      <c r="A10" s="56" t="s">
        <v>12219</v>
      </c>
      <c r="B10" s="56" t="s">
        <v>12220</v>
      </c>
      <c r="C10" s="24">
        <v>2550</v>
      </c>
      <c r="D10" s="136">
        <v>2550</v>
      </c>
      <c r="E10" s="136">
        <v>0</v>
      </c>
      <c r="F10" s="135" t="s">
        <v>12216</v>
      </c>
    </row>
    <row r="11" spans="1:6" x14ac:dyDescent="0.2">
      <c r="A11" s="56" t="s">
        <v>12221</v>
      </c>
      <c r="B11" s="56" t="s">
        <v>12222</v>
      </c>
      <c r="C11" s="24">
        <v>2550</v>
      </c>
      <c r="D11" s="136">
        <v>2550</v>
      </c>
      <c r="E11" s="136">
        <v>0</v>
      </c>
      <c r="F11" s="135" t="s">
        <v>12216</v>
      </c>
    </row>
    <row r="12" spans="1:6" x14ac:dyDescent="0.2">
      <c r="A12" s="56" t="s">
        <v>12223</v>
      </c>
      <c r="B12" s="56" t="s">
        <v>12224</v>
      </c>
      <c r="C12" s="24">
        <v>2550</v>
      </c>
      <c r="D12" s="136">
        <v>2550</v>
      </c>
      <c r="E12" s="136">
        <v>0</v>
      </c>
      <c r="F12" s="135" t="s">
        <v>12216</v>
      </c>
    </row>
    <row r="13" spans="1:6" x14ac:dyDescent="0.2">
      <c r="A13" s="56" t="s">
        <v>12225</v>
      </c>
      <c r="B13" s="56" t="s">
        <v>12226</v>
      </c>
      <c r="C13" s="24">
        <v>2550</v>
      </c>
      <c r="D13" s="136">
        <v>2550</v>
      </c>
      <c r="E13" s="136">
        <v>0</v>
      </c>
      <c r="F13" s="135" t="s">
        <v>12216</v>
      </c>
    </row>
    <row r="14" spans="1:6" x14ac:dyDescent="0.2">
      <c r="A14" s="56" t="s">
        <v>12227</v>
      </c>
      <c r="B14" s="56" t="s">
        <v>12228</v>
      </c>
      <c r="C14" s="24">
        <v>2550</v>
      </c>
      <c r="D14" s="136">
        <v>2550</v>
      </c>
      <c r="E14" s="136">
        <v>0</v>
      </c>
      <c r="F14" s="135" t="s">
        <v>12216</v>
      </c>
    </row>
    <row r="15" spans="1:6" x14ac:dyDescent="0.2">
      <c r="A15" s="56" t="s">
        <v>12229</v>
      </c>
      <c r="B15" s="56" t="s">
        <v>12230</v>
      </c>
      <c r="C15" s="24">
        <v>2550</v>
      </c>
      <c r="D15" s="136">
        <v>2550</v>
      </c>
      <c r="E15" s="136">
        <v>0</v>
      </c>
      <c r="F15" s="135" t="s">
        <v>12216</v>
      </c>
    </row>
    <row r="16" spans="1:6" x14ac:dyDescent="0.2">
      <c r="A16" s="56" t="s">
        <v>12231</v>
      </c>
      <c r="B16" s="56" t="s">
        <v>12232</v>
      </c>
      <c r="C16" s="24">
        <v>2910.2</v>
      </c>
      <c r="D16" s="136">
        <v>2910.2</v>
      </c>
      <c r="E16" s="136">
        <v>0</v>
      </c>
      <c r="F16" s="135" t="s">
        <v>12216</v>
      </c>
    </row>
    <row r="17" spans="1:6" x14ac:dyDescent="0.2">
      <c r="A17" s="56" t="s">
        <v>12233</v>
      </c>
      <c r="B17" s="56" t="s">
        <v>12234</v>
      </c>
      <c r="C17" s="24">
        <v>2910.2</v>
      </c>
      <c r="D17" s="136">
        <v>2910.2</v>
      </c>
      <c r="E17" s="136">
        <v>0</v>
      </c>
      <c r="F17" s="135" t="s">
        <v>12216</v>
      </c>
    </row>
    <row r="18" spans="1:6" x14ac:dyDescent="0.2">
      <c r="A18" s="56" t="s">
        <v>12235</v>
      </c>
      <c r="B18" s="56" t="s">
        <v>12236</v>
      </c>
      <c r="C18" s="24">
        <v>2910.2</v>
      </c>
      <c r="D18" s="136">
        <v>2910.2</v>
      </c>
      <c r="E18" s="136">
        <v>0</v>
      </c>
      <c r="F18" s="135" t="s">
        <v>12216</v>
      </c>
    </row>
    <row r="19" spans="1:6" x14ac:dyDescent="0.2">
      <c r="A19" s="56" t="s">
        <v>12237</v>
      </c>
      <c r="B19" s="56" t="s">
        <v>12238</v>
      </c>
      <c r="C19" s="24">
        <v>2910.2</v>
      </c>
      <c r="D19" s="136">
        <v>2910.2</v>
      </c>
      <c r="E19" s="136">
        <v>0</v>
      </c>
      <c r="F19" s="135" t="s">
        <v>12216</v>
      </c>
    </row>
    <row r="20" spans="1:6" x14ac:dyDescent="0.2">
      <c r="A20" s="56" t="s">
        <v>12239</v>
      </c>
      <c r="B20" s="56" t="s">
        <v>12240</v>
      </c>
      <c r="C20" s="24">
        <v>2910.2</v>
      </c>
      <c r="D20" s="136">
        <v>2910.2</v>
      </c>
      <c r="E20" s="136">
        <v>0</v>
      </c>
      <c r="F20" s="135" t="s">
        <v>12216</v>
      </c>
    </row>
    <row r="21" spans="1:6" x14ac:dyDescent="0.2">
      <c r="A21" s="56" t="s">
        <v>12241</v>
      </c>
      <c r="B21" s="56" t="s">
        <v>12242</v>
      </c>
      <c r="C21" s="24">
        <v>2910</v>
      </c>
      <c r="D21" s="136">
        <v>2910</v>
      </c>
      <c r="E21" s="136">
        <v>0</v>
      </c>
      <c r="F21" s="135" t="s">
        <v>12216</v>
      </c>
    </row>
    <row r="22" spans="1:6" x14ac:dyDescent="0.2">
      <c r="A22" s="56" t="s">
        <v>12243</v>
      </c>
      <c r="B22" s="56" t="s">
        <v>12244</v>
      </c>
      <c r="C22" s="24">
        <v>2910</v>
      </c>
      <c r="D22" s="136">
        <v>2910</v>
      </c>
      <c r="E22" s="136">
        <v>0</v>
      </c>
      <c r="F22" s="135" t="s">
        <v>12216</v>
      </c>
    </row>
    <row r="23" spans="1:6" x14ac:dyDescent="0.2">
      <c r="A23" s="56" t="s">
        <v>12245</v>
      </c>
      <c r="B23" s="56" t="s">
        <v>12246</v>
      </c>
      <c r="C23" s="24">
        <v>2910</v>
      </c>
      <c r="D23" s="136">
        <v>2910</v>
      </c>
      <c r="E23" s="136">
        <v>0</v>
      </c>
      <c r="F23" s="135" t="s">
        <v>12216</v>
      </c>
    </row>
    <row r="24" spans="1:6" x14ac:dyDescent="0.2">
      <c r="A24" s="56" t="s">
        <v>12247</v>
      </c>
      <c r="B24" s="56" t="s">
        <v>12248</v>
      </c>
      <c r="C24" s="24">
        <v>2910</v>
      </c>
      <c r="D24" s="136">
        <v>2910</v>
      </c>
      <c r="E24" s="136">
        <v>0</v>
      </c>
      <c r="F24" s="135" t="s">
        <v>12216</v>
      </c>
    </row>
    <row r="25" spans="1:6" x14ac:dyDescent="0.2">
      <c r="A25" s="56" t="s">
        <v>12249</v>
      </c>
      <c r="B25" s="1156">
        <v>37270513206</v>
      </c>
      <c r="C25" s="24">
        <v>45000</v>
      </c>
      <c r="D25" s="136">
        <v>45000</v>
      </c>
      <c r="E25" s="136">
        <v>0</v>
      </c>
      <c r="F25" s="135" t="s">
        <v>12216</v>
      </c>
    </row>
    <row r="26" spans="1:6" x14ac:dyDescent="0.2">
      <c r="A26" s="56" t="s">
        <v>12250</v>
      </c>
      <c r="B26" s="56" t="s">
        <v>12251</v>
      </c>
      <c r="C26" s="24">
        <v>2900</v>
      </c>
      <c r="D26" s="136">
        <v>2900</v>
      </c>
      <c r="E26" s="136">
        <v>0</v>
      </c>
      <c r="F26" s="135" t="s">
        <v>12216</v>
      </c>
    </row>
    <row r="27" spans="1:6" x14ac:dyDescent="0.2">
      <c r="A27" s="56" t="s">
        <v>12252</v>
      </c>
      <c r="B27" s="56" t="s">
        <v>12253</v>
      </c>
      <c r="C27" s="24">
        <v>48720</v>
      </c>
      <c r="D27" s="136">
        <v>48720</v>
      </c>
      <c r="E27" s="136">
        <v>0</v>
      </c>
      <c r="F27" s="135" t="s">
        <v>12216</v>
      </c>
    </row>
    <row r="28" spans="1:6" x14ac:dyDescent="0.2">
      <c r="A28" s="56" t="s">
        <v>12254</v>
      </c>
      <c r="B28" s="56" t="s">
        <v>12255</v>
      </c>
      <c r="C28" s="24">
        <v>18708.48</v>
      </c>
      <c r="D28" s="136">
        <v>18708.48</v>
      </c>
      <c r="E28" s="136">
        <v>0</v>
      </c>
      <c r="F28" s="135" t="s">
        <v>12216</v>
      </c>
    </row>
    <row r="29" spans="1:6" x14ac:dyDescent="0.2">
      <c r="A29" s="56" t="s">
        <v>12256</v>
      </c>
      <c r="B29" s="56" t="s">
        <v>12257</v>
      </c>
      <c r="C29" s="24">
        <v>14615.9</v>
      </c>
      <c r="D29" s="136">
        <v>14615.9</v>
      </c>
      <c r="E29" s="136">
        <v>0</v>
      </c>
      <c r="F29" s="135" t="s">
        <v>12216</v>
      </c>
    </row>
    <row r="30" spans="1:6" x14ac:dyDescent="0.2">
      <c r="A30" s="81"/>
      <c r="B30" s="81" t="s">
        <v>398</v>
      </c>
      <c r="C30" s="51">
        <f>SUM(C8:C29)</f>
        <v>176535.38</v>
      </c>
      <c r="D30" s="51">
        <f>SUM(D8:D29)</f>
        <v>176535.38</v>
      </c>
      <c r="E30" s="51">
        <f>SUM(E8:E29)</f>
        <v>0</v>
      </c>
      <c r="F30" s="81"/>
    </row>
    <row r="31" spans="1:6" x14ac:dyDescent="0.2">
      <c r="A31" s="37"/>
      <c r="B31" s="37"/>
      <c r="C31" s="36"/>
      <c r="D31" s="36"/>
      <c r="E31" s="36"/>
      <c r="F31" s="37"/>
    </row>
    <row r="32" spans="1:6" x14ac:dyDescent="0.2">
      <c r="A32" s="37"/>
      <c r="B32" s="37"/>
      <c r="C32" s="36"/>
      <c r="D32" s="36"/>
      <c r="E32" s="36"/>
      <c r="F32" s="37"/>
    </row>
    <row r="33" spans="1:6" ht="11.25" customHeight="1" x14ac:dyDescent="0.2">
      <c r="A33" s="142" t="s">
        <v>397</v>
      </c>
      <c r="B33" s="141"/>
      <c r="C33" s="140"/>
      <c r="D33" s="140"/>
      <c r="E33" s="140"/>
      <c r="F33" s="32" t="s">
        <v>396</v>
      </c>
    </row>
    <row r="34" spans="1:6" x14ac:dyDescent="0.2">
      <c r="A34" s="114"/>
      <c r="B34" s="114"/>
      <c r="C34" s="115"/>
      <c r="D34" s="115"/>
      <c r="E34" s="115"/>
    </row>
    <row r="35" spans="1:6" ht="15" customHeight="1" x14ac:dyDescent="0.2">
      <c r="A35" s="30" t="s">
        <v>102</v>
      </c>
      <c r="B35" s="29" t="s">
        <v>101</v>
      </c>
      <c r="C35" s="120" t="s">
        <v>301</v>
      </c>
      <c r="D35" s="120" t="s">
        <v>300</v>
      </c>
      <c r="E35" s="120" t="s">
        <v>299</v>
      </c>
      <c r="F35" s="119" t="s">
        <v>298</v>
      </c>
    </row>
    <row r="36" spans="1:6" ht="11.25" customHeight="1" x14ac:dyDescent="0.2">
      <c r="A36" s="25" t="s">
        <v>12258</v>
      </c>
      <c r="B36" s="56" t="s">
        <v>392</v>
      </c>
      <c r="C36" s="24">
        <v>-75937.25</v>
      </c>
      <c r="D36" s="24">
        <v>-102417.53</v>
      </c>
      <c r="E36" s="24">
        <f>+D36-C36</f>
        <v>-26480.28</v>
      </c>
      <c r="F36" s="135" t="s">
        <v>9492</v>
      </c>
    </row>
    <row r="37" spans="1:6" x14ac:dyDescent="0.2">
      <c r="A37" s="81"/>
      <c r="B37" s="81" t="s">
        <v>391</v>
      </c>
      <c r="C37" s="51">
        <f>SUM(C36:C36)</f>
        <v>-75937.25</v>
      </c>
      <c r="D37" s="51">
        <f>SUM(D36:D36)</f>
        <v>-102417.53</v>
      </c>
      <c r="E37" s="51">
        <f>SUM(E36:E36)</f>
        <v>-26480.28</v>
      </c>
      <c r="F37" s="81"/>
    </row>
    <row r="38" spans="1:6" x14ac:dyDescent="0.2">
      <c r="A38" s="37"/>
      <c r="B38" s="37"/>
      <c r="C38" s="36"/>
      <c r="D38" s="36"/>
      <c r="E38" s="36"/>
      <c r="F38" s="37"/>
    </row>
    <row r="39" spans="1:6" x14ac:dyDescent="0.2">
      <c r="A39" s="37"/>
      <c r="B39" s="37"/>
      <c r="C39" s="36"/>
      <c r="D39" s="36"/>
      <c r="E39" s="36"/>
      <c r="F39" s="37"/>
    </row>
    <row r="40" spans="1:6" ht="11.25" customHeight="1" x14ac:dyDescent="0.2">
      <c r="A40" s="139" t="s">
        <v>390</v>
      </c>
      <c r="B40" s="138"/>
      <c r="C40" s="137"/>
      <c r="D40" s="137"/>
      <c r="E40" s="121"/>
      <c r="F40" s="89" t="s">
        <v>389</v>
      </c>
    </row>
    <row r="41" spans="1:6" x14ac:dyDescent="0.2">
      <c r="A41" s="108"/>
      <c r="B41" s="108"/>
      <c r="C41" s="33"/>
    </row>
    <row r="42" spans="1:6" ht="15" customHeight="1" x14ac:dyDescent="0.2">
      <c r="A42" s="30" t="s">
        <v>102</v>
      </c>
      <c r="B42" s="29" t="s">
        <v>101</v>
      </c>
      <c r="C42" s="120" t="s">
        <v>301</v>
      </c>
      <c r="D42" s="120" t="s">
        <v>300</v>
      </c>
      <c r="E42" s="120" t="s">
        <v>299</v>
      </c>
      <c r="F42" s="119" t="s">
        <v>298</v>
      </c>
    </row>
    <row r="43" spans="1:6" x14ac:dyDescent="0.2">
      <c r="A43" s="56" t="s">
        <v>12259</v>
      </c>
      <c r="B43" s="56" t="s">
        <v>12260</v>
      </c>
      <c r="C43" s="24">
        <v>3496.76</v>
      </c>
      <c r="D43" s="136">
        <v>3535.35</v>
      </c>
      <c r="E43" s="136">
        <f>+D43-C43</f>
        <v>38.589999999999691</v>
      </c>
      <c r="F43" s="135" t="s">
        <v>5554</v>
      </c>
    </row>
    <row r="44" spans="1:6" x14ac:dyDescent="0.2">
      <c r="A44" s="56" t="s">
        <v>12261</v>
      </c>
      <c r="B44" s="56" t="s">
        <v>12181</v>
      </c>
      <c r="C44" s="24">
        <v>6109.15</v>
      </c>
      <c r="D44" s="136">
        <v>7253.57</v>
      </c>
      <c r="E44" s="136">
        <f t="shared" ref="E44:E46" si="0">+D44-C44</f>
        <v>1144.42</v>
      </c>
      <c r="F44" s="135" t="s">
        <v>5554</v>
      </c>
    </row>
    <row r="45" spans="1:6" x14ac:dyDescent="0.2">
      <c r="A45" s="56" t="s">
        <v>12262</v>
      </c>
      <c r="B45" s="56" t="s">
        <v>12185</v>
      </c>
      <c r="C45" s="24">
        <v>0</v>
      </c>
      <c r="D45" s="136">
        <v>0</v>
      </c>
      <c r="E45" s="136">
        <f t="shared" si="0"/>
        <v>0</v>
      </c>
      <c r="F45" s="135" t="s">
        <v>5554</v>
      </c>
    </row>
    <row r="46" spans="1:6" x14ac:dyDescent="0.2">
      <c r="A46" s="56" t="s">
        <v>12263</v>
      </c>
      <c r="B46" s="56" t="s">
        <v>12264</v>
      </c>
      <c r="C46" s="24">
        <v>5303.07</v>
      </c>
      <c r="D46" s="136">
        <v>6287.09</v>
      </c>
      <c r="E46" s="136">
        <f t="shared" si="0"/>
        <v>984.02000000000044</v>
      </c>
      <c r="F46" s="135" t="s">
        <v>5554</v>
      </c>
    </row>
    <row r="47" spans="1:6" x14ac:dyDescent="0.2">
      <c r="A47" s="56" t="s">
        <v>12265</v>
      </c>
      <c r="B47" s="56" t="s">
        <v>12266</v>
      </c>
      <c r="C47" s="24">
        <v>2419</v>
      </c>
      <c r="D47" s="136">
        <v>2419</v>
      </c>
      <c r="E47" s="136">
        <v>0</v>
      </c>
      <c r="F47" s="135" t="s">
        <v>12267</v>
      </c>
    </row>
    <row r="48" spans="1:6" x14ac:dyDescent="0.2">
      <c r="A48" s="134"/>
      <c r="B48" s="134" t="s">
        <v>388</v>
      </c>
      <c r="C48" s="133">
        <f>SUM(C43:C47)</f>
        <v>17327.98</v>
      </c>
      <c r="D48" s="133">
        <f>SUM(D43:D47)</f>
        <v>19495.010000000002</v>
      </c>
      <c r="E48" s="133">
        <f>SUM(E43:E47)</f>
        <v>2167.0300000000002</v>
      </c>
      <c r="F48" s="133"/>
    </row>
    <row r="49" spans="1:6" x14ac:dyDescent="0.2">
      <c r="A49" s="132"/>
      <c r="B49" s="130"/>
      <c r="C49" s="131"/>
      <c r="D49" s="131"/>
      <c r="E49" s="131"/>
      <c r="F49" s="130"/>
    </row>
  </sheetData>
  <dataValidations count="6">
    <dataValidation allowBlank="1" showInputMessage="1" showErrorMessage="1" prompt="Corresponde al nombre o descripción de la cuenta de acuerdo al Plan de Cuentas emitido por el CONAC." sqref="B7 B42 B35"/>
    <dataValidation allowBlank="1" showInputMessage="1" showErrorMessage="1" prompt="Diferencia entre el saldo final y el inicial presentados." sqref="E7 E42 E35"/>
    <dataValidation allowBlank="1" showInputMessage="1" showErrorMessage="1" prompt="Indicar el medio como se está amortizando el intangible, por tiempo, por uso." sqref="F7 F42 F35"/>
    <dataValidation allowBlank="1" showInputMessage="1" showErrorMessage="1" prompt="Corresponde al número de la cuenta de acuerdo al Plan de Cuentas emitido por el CONAC (DOF 23/12/2015)." sqref="A7 A35 A42"/>
    <dataValidation allowBlank="1" showInputMessage="1" showErrorMessage="1" prompt="Saldo al 31 de diciembre del año anterior del ejercio que se presenta." sqref="C7 C35 C42"/>
    <dataValidation allowBlank="1" showInputMessage="1" showErrorMessage="1" prompt="Importe final del periodo que corresponde la información financiera trimestral que se presenta." sqref="D7 D35 D42"/>
  </dataValidations>
  <pageMargins left="0.70866141732283472" right="0.70866141732283472" top="0.74803149606299213" bottom="0.74803149606299213" header="0.31496062992125984" footer="0.31496062992125984"/>
  <pageSetup scale="83" orientation="landscape" horizontalDpi="300" verticalDpi="300" r:id="rId1"/>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9"/>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4"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ht="15.6" x14ac:dyDescent="0.3">
      <c r="A3" s="57" t="str">
        <f>'ESF-01-FCIND'!A3</f>
        <v>AL 31 DE DICIEMBRE DE 2017</v>
      </c>
      <c r="B3" s="57"/>
      <c r="C3" s="57"/>
      <c r="D3" s="1144"/>
      <c r="E3" s="57"/>
      <c r="F3" s="57"/>
      <c r="G3" s="57"/>
      <c r="H3" s="1"/>
    </row>
    <row r="4" spans="1:17" ht="11.25" customHeight="1" x14ac:dyDescent="0.2">
      <c r="A4" s="1"/>
      <c r="B4" s="1"/>
      <c r="C4" s="1"/>
      <c r="D4" s="1"/>
      <c r="E4" s="1"/>
      <c r="F4" s="1"/>
      <c r="G4" s="57"/>
      <c r="H4" s="1"/>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0">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6.332031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ht="15.6" x14ac:dyDescent="0.3">
      <c r="A3" s="155" t="str">
        <f>'ESF-01-FCIND'!A3</f>
        <v>AL 31 DE DICIEMBRE DE 2017</v>
      </c>
      <c r="B3" s="1157"/>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73" orientation="portrait" r:id="rId1"/>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1"/>
  <dimension ref="A1:H25"/>
  <sheetViews>
    <sheetView topLeftCell="A15" zoomScaleNormal="100" zoomScaleSheetLayoutView="100" workbookViewId="0">
      <selection activeCell="B24" sqref="B24"/>
    </sheetView>
  </sheetViews>
  <sheetFormatPr baseColWidth="10" defaultColWidth="13.6640625" defaultRowHeight="10.199999999999999" x14ac:dyDescent="0.2"/>
  <cols>
    <col min="1" max="1" width="24.109375" style="1" customWidth="1"/>
    <col min="2" max="2" width="50.6640625" style="1" customWidth="1"/>
    <col min="3" max="7" width="17.6640625" style="31" customWidth="1"/>
    <col min="8" max="8" width="27.6640625" style="1" customWidth="1"/>
    <col min="9" max="16384" width="13.6640625" style="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A3" s="57" t="str">
        <f>'ESF-01-FCIND'!A3</f>
        <v>AL 31 DE DICIEMBRE DE 2017</v>
      </c>
      <c r="H3" s="31"/>
    </row>
    <row r="4" spans="1:8" x14ac:dyDescent="0.2">
      <c r="H4" s="31"/>
    </row>
    <row r="5" spans="1:8" ht="11.25" customHeight="1" x14ac:dyDescent="0.2">
      <c r="A5" s="35" t="s">
        <v>517</v>
      </c>
      <c r="B5" s="32"/>
      <c r="C5" s="161"/>
      <c r="D5" s="161"/>
      <c r="E5" s="161"/>
      <c r="F5" s="161"/>
      <c r="G5" s="161"/>
      <c r="H5" s="160" t="s">
        <v>411</v>
      </c>
    </row>
    <row r="6" spans="1:8" x14ac:dyDescent="0.2">
      <c r="A6" s="114"/>
    </row>
    <row r="7" spans="1:8" ht="15" customHeight="1" x14ac:dyDescent="0.2">
      <c r="A7" s="30" t="s">
        <v>102</v>
      </c>
      <c r="B7" s="29" t="s">
        <v>101</v>
      </c>
      <c r="C7" s="27" t="s">
        <v>100</v>
      </c>
      <c r="D7" s="86" t="s">
        <v>231</v>
      </c>
      <c r="E7" s="86" t="s">
        <v>230</v>
      </c>
      <c r="F7" s="86" t="s">
        <v>229</v>
      </c>
      <c r="G7" s="85" t="s">
        <v>228</v>
      </c>
      <c r="H7" s="29" t="s">
        <v>227</v>
      </c>
    </row>
    <row r="8" spans="1:8" ht="23.25" customHeight="1" x14ac:dyDescent="0.2">
      <c r="A8" s="1151" t="s">
        <v>12268</v>
      </c>
      <c r="B8" s="1151" t="s">
        <v>12269</v>
      </c>
      <c r="C8" s="1147">
        <v>80999.38</v>
      </c>
      <c r="D8" s="1147">
        <f t="shared" ref="D8:D17" si="0">+C8</f>
        <v>80999.38</v>
      </c>
      <c r="E8" s="1147"/>
      <c r="F8" s="1147"/>
      <c r="G8" s="1147"/>
      <c r="H8" s="1158" t="s">
        <v>12270</v>
      </c>
    </row>
    <row r="9" spans="1:8" ht="22.5" customHeight="1" x14ac:dyDescent="0.2">
      <c r="A9" s="1151" t="s">
        <v>12271</v>
      </c>
      <c r="B9" s="1151" t="s">
        <v>12272</v>
      </c>
      <c r="C9" s="1147">
        <v>1322.74</v>
      </c>
      <c r="D9" s="1147">
        <f t="shared" si="0"/>
        <v>1322.74</v>
      </c>
      <c r="E9" s="1147"/>
      <c r="F9" s="1147"/>
      <c r="G9" s="1147"/>
      <c r="H9" s="1158" t="s">
        <v>12270</v>
      </c>
    </row>
    <row r="10" spans="1:8" ht="20.25" customHeight="1" x14ac:dyDescent="0.2">
      <c r="A10" s="1151" t="s">
        <v>9781</v>
      </c>
      <c r="B10" s="1151" t="s">
        <v>12273</v>
      </c>
      <c r="C10" s="1147">
        <v>10067.75</v>
      </c>
      <c r="D10" s="1147">
        <f t="shared" si="0"/>
        <v>10067.75</v>
      </c>
      <c r="E10" s="1147"/>
      <c r="F10" s="1147"/>
      <c r="G10" s="1147"/>
      <c r="H10" s="1158" t="s">
        <v>12270</v>
      </c>
    </row>
    <row r="11" spans="1:8" ht="23.25" customHeight="1" x14ac:dyDescent="0.2">
      <c r="A11" s="1151" t="s">
        <v>9784</v>
      </c>
      <c r="B11" s="1151" t="s">
        <v>12274</v>
      </c>
      <c r="C11" s="1147">
        <v>6796</v>
      </c>
      <c r="D11" s="1147">
        <f t="shared" si="0"/>
        <v>6796</v>
      </c>
      <c r="E11" s="1147"/>
      <c r="F11" s="1147"/>
      <c r="G11" s="1147"/>
      <c r="H11" s="1158" t="s">
        <v>12270</v>
      </c>
    </row>
    <row r="12" spans="1:8" ht="21.75" customHeight="1" x14ac:dyDescent="0.2">
      <c r="A12" s="1151" t="s">
        <v>12275</v>
      </c>
      <c r="B12" s="1151" t="s">
        <v>12276</v>
      </c>
      <c r="C12" s="1147">
        <v>2566.61</v>
      </c>
      <c r="D12" s="1147">
        <f t="shared" si="0"/>
        <v>2566.61</v>
      </c>
      <c r="E12" s="1147"/>
      <c r="F12" s="1147"/>
      <c r="G12" s="1147"/>
      <c r="H12" s="1158" t="s">
        <v>12277</v>
      </c>
    </row>
    <row r="13" spans="1:8" ht="21.75" customHeight="1" x14ac:dyDescent="0.2">
      <c r="A13" s="1151" t="s">
        <v>12278</v>
      </c>
      <c r="B13" s="1151" t="s">
        <v>12279</v>
      </c>
      <c r="C13" s="1147">
        <v>11779.51</v>
      </c>
      <c r="D13" s="1147">
        <f t="shared" si="0"/>
        <v>11779.51</v>
      </c>
      <c r="E13" s="1147"/>
      <c r="F13" s="1147"/>
      <c r="G13" s="1147"/>
      <c r="H13" s="1158" t="s">
        <v>12277</v>
      </c>
    </row>
    <row r="14" spans="1:8" ht="21" customHeight="1" x14ac:dyDescent="0.2">
      <c r="A14" s="1151" t="s">
        <v>12280</v>
      </c>
      <c r="B14" s="1151" t="s">
        <v>12281</v>
      </c>
      <c r="C14" s="1147">
        <v>11436.42</v>
      </c>
      <c r="D14" s="1147">
        <f t="shared" si="0"/>
        <v>11436.42</v>
      </c>
      <c r="E14" s="1147"/>
      <c r="F14" s="1147"/>
      <c r="G14" s="1147"/>
      <c r="H14" s="1158" t="s">
        <v>12277</v>
      </c>
    </row>
    <row r="15" spans="1:8" ht="24.75" customHeight="1" x14ac:dyDescent="0.2">
      <c r="A15" s="1151" t="s">
        <v>12282</v>
      </c>
      <c r="B15" s="1151" t="s">
        <v>12283</v>
      </c>
      <c r="C15" s="1147">
        <v>1025.22</v>
      </c>
      <c r="D15" s="1147">
        <f t="shared" si="0"/>
        <v>1025.22</v>
      </c>
      <c r="E15" s="1147"/>
      <c r="F15" s="1147"/>
      <c r="G15" s="1147"/>
      <c r="H15" s="1158" t="s">
        <v>12277</v>
      </c>
    </row>
    <row r="16" spans="1:8" ht="24" customHeight="1" x14ac:dyDescent="0.2">
      <c r="A16" s="1151" t="s">
        <v>12284</v>
      </c>
      <c r="B16" s="1151" t="s">
        <v>12285</v>
      </c>
      <c r="C16" s="1147">
        <v>3636.48</v>
      </c>
      <c r="D16" s="1147">
        <f t="shared" si="0"/>
        <v>3636.48</v>
      </c>
      <c r="E16" s="1147"/>
      <c r="F16" s="1147"/>
      <c r="G16" s="1147"/>
      <c r="H16" s="1158" t="s">
        <v>12277</v>
      </c>
    </row>
    <row r="17" spans="1:8" ht="15" customHeight="1" x14ac:dyDescent="0.2">
      <c r="A17" s="25" t="s">
        <v>12286</v>
      </c>
      <c r="B17" s="25" t="s">
        <v>12287</v>
      </c>
      <c r="C17" s="24">
        <v>15657.37</v>
      </c>
      <c r="D17" s="24">
        <f t="shared" si="0"/>
        <v>15657.37</v>
      </c>
      <c r="E17" s="24"/>
      <c r="F17" s="24"/>
      <c r="G17" s="24"/>
      <c r="H17" s="159" t="s">
        <v>12288</v>
      </c>
    </row>
    <row r="18" spans="1:8" x14ac:dyDescent="0.2">
      <c r="A18" s="158"/>
      <c r="B18" s="158" t="s">
        <v>413</v>
      </c>
      <c r="C18" s="157">
        <f>SUM(C8:C17)</f>
        <v>145287.48000000001</v>
      </c>
      <c r="D18" s="157">
        <f>SUM(D8:D17)</f>
        <v>145287.48000000001</v>
      </c>
      <c r="E18" s="157">
        <f>SUM(E8:E17)</f>
        <v>0</v>
      </c>
      <c r="F18" s="157">
        <f>SUM(F8:F17)</f>
        <v>0</v>
      </c>
      <c r="G18" s="157">
        <f>SUM(G8:G17)</f>
        <v>0</v>
      </c>
      <c r="H18" s="157"/>
    </row>
    <row r="21" spans="1:8" x14ac:dyDescent="0.2">
      <c r="A21" s="35" t="s">
        <v>412</v>
      </c>
      <c r="B21" s="32"/>
      <c r="C21" s="161"/>
      <c r="D21" s="161"/>
      <c r="E21" s="161"/>
      <c r="F21" s="161"/>
      <c r="G21" s="161"/>
      <c r="H21" s="160" t="s">
        <v>411</v>
      </c>
    </row>
    <row r="22" spans="1:8" x14ac:dyDescent="0.2">
      <c r="A22" s="114"/>
    </row>
    <row r="23" spans="1:8" ht="15" customHeight="1" x14ac:dyDescent="0.2">
      <c r="A23" s="30" t="s">
        <v>102</v>
      </c>
      <c r="B23" s="29" t="s">
        <v>101</v>
      </c>
      <c r="C23" s="27" t="s">
        <v>100</v>
      </c>
      <c r="D23" s="86" t="s">
        <v>231</v>
      </c>
      <c r="E23" s="86" t="s">
        <v>230</v>
      </c>
      <c r="F23" s="86" t="s">
        <v>229</v>
      </c>
      <c r="G23" s="85" t="s">
        <v>228</v>
      </c>
      <c r="H23" s="29" t="s">
        <v>227</v>
      </c>
    </row>
    <row r="24" spans="1:8" x14ac:dyDescent="0.2">
      <c r="A24" s="25"/>
      <c r="B24" s="1225" t="s">
        <v>13593</v>
      </c>
      <c r="C24" s="24"/>
      <c r="D24" s="24"/>
      <c r="E24" s="24"/>
      <c r="F24" s="24"/>
      <c r="G24" s="24"/>
      <c r="H24" s="159"/>
    </row>
    <row r="25" spans="1:8" x14ac:dyDescent="0.2">
      <c r="A25" s="158"/>
      <c r="B25" s="158" t="s">
        <v>410</v>
      </c>
      <c r="C25" s="157">
        <f>SUM(C24:C24)</f>
        <v>0</v>
      </c>
      <c r="D25" s="157">
        <f>SUM(D24:D24)</f>
        <v>0</v>
      </c>
      <c r="E25" s="157">
        <f>SUM(E24:E24)</f>
        <v>0</v>
      </c>
      <c r="F25" s="157">
        <f>SUM(F24:F24)</f>
        <v>0</v>
      </c>
      <c r="G25" s="157">
        <f>SUM(G24:G24)</f>
        <v>0</v>
      </c>
      <c r="H25" s="157"/>
    </row>
  </sheetData>
  <dataValidations count="8">
    <dataValidation allowBlank="1" showInputMessage="1" showErrorMessage="1" prompt="Corresponde al nombre o descripción de la cuenta de acuerdo al Plan de Cuentas emitido por el CONAC." sqref="B7 B23"/>
    <dataValidation allowBlank="1" showInputMessage="1" showErrorMessage="1" prompt="Importe de la cuentas por cobrar con fecha de vencimiento de 1 a 90 días." sqref="D7 D23"/>
    <dataValidation allowBlank="1" showInputMessage="1" showErrorMessage="1" prompt="Importe de la cuentas por cobrar con fecha de vencimiento de 91 a 180 días." sqref="E7 E23"/>
    <dataValidation allowBlank="1" showInputMessage="1" showErrorMessage="1" prompt="Importe de la cuentas por cobrar con fecha de vencimiento de 181 a 365 días." sqref="F7 F23"/>
    <dataValidation allowBlank="1" showInputMessage="1" showErrorMessage="1" prompt="Importe de la cuentas por cobrar con vencimiento mayor a 365 días." sqref="G7 G23"/>
    <dataValidation allowBlank="1" showInputMessage="1" showErrorMessage="1" prompt="Informar sobre la factibilidad de pago." sqref="H7 H23"/>
    <dataValidation allowBlank="1" showInputMessage="1" showErrorMessage="1" prompt="Corresponde al número de la cuenta de acuerdo al Plan de Cuentas emitido por el CONAC (DOF 23/12/2015)." sqref="A7 A23"/>
    <dataValidation allowBlank="1" showInputMessage="1" showErrorMessage="1" prompt="Saldo final de la Información Financiera Trimestral que se presenta (trimestral: 1er, 2do, 3ro. o 4to.)." sqref="C7 C23"/>
  </dataValidations>
  <pageMargins left="0.70866141732283472" right="0.70866141732283472" top="1.5354330708661419" bottom="0.74803149606299213" header="0.31496062992125984" footer="0.31496062992125984"/>
  <pageSetup scale="60" orientation="landscape" horizontalDpi="300" verticalDpi="300" r:id="rId1"/>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2"/>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4.8867187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3" spans="1:5" ht="15.6" x14ac:dyDescent="0.3">
      <c r="A3" s="57" t="str">
        <f>'ESF-01-FCIND'!A3</f>
        <v>AL 31 DE DICIEMBRE DE 2017</v>
      </c>
      <c r="B3" s="1144"/>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3"/>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4" style="1" customWidth="1"/>
    <col min="2" max="2" width="50.6640625" style="1" customWidth="1"/>
    <col min="3" max="3" width="17.6640625" style="31" customWidth="1"/>
    <col min="4" max="4" width="17.6640625" style="1" customWidth="1"/>
    <col min="5" max="5" width="20.10937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A3" s="155" t="str">
        <f>'ESF-01-FCIND'!A3</f>
        <v>AL 31 DE DICIEMBRE DE 2017</v>
      </c>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66.75" customHeight="1" x14ac:dyDescent="0.2">
      <c r="A15" s="1159" t="s">
        <v>12289</v>
      </c>
      <c r="B15" s="1146" t="s">
        <v>476</v>
      </c>
      <c r="C15" s="1160">
        <v>202716.79</v>
      </c>
      <c r="D15" s="1160" t="s">
        <v>12290</v>
      </c>
      <c r="E15" s="1145" t="s">
        <v>11947</v>
      </c>
    </row>
    <row r="16" spans="1:5" x14ac:dyDescent="0.2">
      <c r="A16" s="175"/>
      <c r="B16" s="175" t="s">
        <v>528</v>
      </c>
      <c r="C16" s="174">
        <f>SUM(C15:C15)</f>
        <v>202716.79</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0866141732283472" right="0.70866141732283472" top="1.3385826771653544" bottom="0.74803149606299213" header="0.31496062992125984" footer="0.31496062992125984"/>
  <pageSetup scale="92" orientation="landscape" horizontalDpi="300" verticalDpi="300" r:id="rId1"/>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4">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12291</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5"/>
  <dimension ref="A1:D34"/>
  <sheetViews>
    <sheetView zoomScaleNormal="100" zoomScaleSheetLayoutView="100" workbookViewId="0">
      <selection activeCell="B16" sqref="B16"/>
    </sheetView>
  </sheetViews>
  <sheetFormatPr baseColWidth="10" defaultColWidth="12.44140625" defaultRowHeight="10.199999999999999" x14ac:dyDescent="0.2"/>
  <cols>
    <col min="1" max="1" width="24.33203125" style="1" customWidth="1"/>
    <col min="2" max="2" width="50.6640625" style="1" customWidth="1"/>
    <col min="3" max="4" width="17.6640625" style="47" customWidth="1"/>
    <col min="5" max="16384" width="12.44140625" style="1"/>
  </cols>
  <sheetData>
    <row r="1" spans="1:4" x14ac:dyDescent="0.2">
      <c r="A1" s="155" t="s">
        <v>115</v>
      </c>
      <c r="B1" s="155"/>
      <c r="D1" s="61"/>
    </row>
    <row r="2" spans="1:4" x14ac:dyDescent="0.2">
      <c r="A2" s="155" t="s">
        <v>42</v>
      </c>
      <c r="B2" s="155"/>
    </row>
    <row r="3" spans="1:4" s="79" customFormat="1" ht="15.6" x14ac:dyDescent="0.3">
      <c r="A3" s="155" t="str">
        <f>'ESF-01-FCIND'!A3</f>
        <v>AL 31 DE DICIEMBRE DE 2017</v>
      </c>
      <c r="B3" s="1157"/>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c r="B8" s="1225" t="s">
        <v>13593</v>
      </c>
      <c r="C8" s="42"/>
      <c r="D8" s="24"/>
    </row>
    <row r="9" spans="1:4" s="15" customFormat="1" x14ac:dyDescent="0.2">
      <c r="A9" s="63"/>
      <c r="B9" s="63" t="s">
        <v>598</v>
      </c>
      <c r="C9" s="39">
        <f>SUM(C8:C8)</f>
        <v>0</v>
      </c>
      <c r="D9" s="51"/>
    </row>
    <row r="10" spans="1:4" s="15" customFormat="1" x14ac:dyDescent="0.2">
      <c r="A10" s="126"/>
      <c r="B10" s="126"/>
      <c r="C10" s="18"/>
      <c r="D10" s="18"/>
    </row>
    <row r="11" spans="1:4" s="15" customFormat="1" x14ac:dyDescent="0.2">
      <c r="A11" s="126"/>
      <c r="B11" s="126"/>
      <c r="C11" s="18"/>
      <c r="D11" s="18"/>
    </row>
    <row r="12" spans="1:4" x14ac:dyDescent="0.2">
      <c r="A12" s="37"/>
      <c r="B12" s="37"/>
      <c r="C12" s="224"/>
      <c r="D12" s="224"/>
    </row>
    <row r="13" spans="1:4" ht="21.75" customHeight="1" x14ac:dyDescent="0.2">
      <c r="A13" s="143" t="s">
        <v>597</v>
      </c>
      <c r="B13" s="143"/>
      <c r="C13" s="228"/>
      <c r="D13" s="32" t="s">
        <v>596</v>
      </c>
    </row>
    <row r="14" spans="1:4" x14ac:dyDescent="0.2">
      <c r="A14" s="149"/>
      <c r="B14" s="149"/>
      <c r="C14" s="150"/>
      <c r="D14" s="227"/>
    </row>
    <row r="15" spans="1:4" ht="15" customHeight="1" x14ac:dyDescent="0.2">
      <c r="A15" s="30" t="s">
        <v>102</v>
      </c>
      <c r="B15" s="29" t="s">
        <v>101</v>
      </c>
      <c r="C15" s="27" t="s">
        <v>100</v>
      </c>
      <c r="D15" s="27" t="s">
        <v>227</v>
      </c>
    </row>
    <row r="16" spans="1:4" x14ac:dyDescent="0.2">
      <c r="A16" s="44"/>
      <c r="B16" s="1225" t="s">
        <v>13593</v>
      </c>
      <c r="C16" s="42"/>
      <c r="D16" s="24"/>
    </row>
    <row r="17" spans="1:4" x14ac:dyDescent="0.2">
      <c r="A17" s="63"/>
      <c r="B17" s="63" t="s">
        <v>569</v>
      </c>
      <c r="C17" s="39">
        <f>SUM(C16:C16)</f>
        <v>0</v>
      </c>
      <c r="D17" s="51"/>
    </row>
    <row r="18" spans="1:4" x14ac:dyDescent="0.2">
      <c r="A18" s="37"/>
      <c r="B18" s="37"/>
      <c r="C18" s="224"/>
      <c r="D18" s="224"/>
    </row>
    <row r="19" spans="1:4" x14ac:dyDescent="0.2">
      <c r="A19" s="37"/>
      <c r="B19" s="37"/>
      <c r="C19" s="224"/>
      <c r="D19" s="224"/>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sheetData>
  <dataValidations count="4">
    <dataValidation allowBlank="1" showInputMessage="1" showErrorMessage="1" prompt="Características cualitativas significativas que les impacten financieramente." sqref="D7 D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s>
  <pageMargins left="0.70866141732283472" right="0.70866141732283472" top="0.98425196850393704" bottom="0.98425196850393704" header="0.31496062992125984" footer="0.31496062992125984"/>
  <pageSetup scale="78" orientation="portrait" r:id="rId1"/>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6">
    <pageSetUpPr fitToPage="1"/>
  </sheetPr>
  <dimension ref="A1:E12"/>
  <sheetViews>
    <sheetView zoomScaleNormal="100" zoomScaleSheetLayoutView="100" workbookViewId="0">
      <selection activeCell="B11" sqref="B11"/>
    </sheetView>
  </sheetViews>
  <sheetFormatPr baseColWidth="10" defaultColWidth="11.44140625" defaultRowHeight="10.199999999999999" x14ac:dyDescent="0.2"/>
  <cols>
    <col min="1" max="1" width="24.88671875" style="1" customWidth="1"/>
    <col min="2" max="2" width="51.33203125" style="1" customWidth="1"/>
    <col min="3" max="3" width="17.6640625" style="31" customWidth="1"/>
    <col min="4" max="4" width="18.44140625" style="1" customWidth="1"/>
    <col min="5"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155" t="str">
        <f>'ESF-01-FCIND'!A3</f>
        <v>AL 31 DE DICIEMBRE DE 2017</v>
      </c>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ht="30.6" x14ac:dyDescent="0.2">
      <c r="A8" s="1161" t="s">
        <v>9800</v>
      </c>
      <c r="B8" s="1161" t="s">
        <v>9801</v>
      </c>
      <c r="C8" s="1162">
        <v>2451640.61</v>
      </c>
      <c r="D8" s="1163" t="s">
        <v>12292</v>
      </c>
      <c r="E8" s="82" t="s">
        <v>12293</v>
      </c>
    </row>
    <row r="9" spans="1:5" ht="30.6" x14ac:dyDescent="0.2">
      <c r="A9" s="1161" t="s">
        <v>12294</v>
      </c>
      <c r="B9" s="1161" t="s">
        <v>12295</v>
      </c>
      <c r="C9" s="1162">
        <v>20921.830000000002</v>
      </c>
      <c r="D9" s="1163" t="s">
        <v>12296</v>
      </c>
      <c r="E9" s="82" t="s">
        <v>12297</v>
      </c>
    </row>
    <row r="10" spans="1:5" ht="30.6" x14ac:dyDescent="0.2">
      <c r="A10" s="1161" t="s">
        <v>12298</v>
      </c>
      <c r="B10" s="1161" t="s">
        <v>12299</v>
      </c>
      <c r="C10" s="1162">
        <v>13513.59</v>
      </c>
      <c r="D10" s="1153" t="s">
        <v>12300</v>
      </c>
      <c r="E10" s="82" t="s">
        <v>12301</v>
      </c>
    </row>
    <row r="11" spans="1:5" ht="30.6" x14ac:dyDescent="0.2">
      <c r="A11" s="1164" t="s">
        <v>12302</v>
      </c>
      <c r="B11" s="1164" t="s">
        <v>12303</v>
      </c>
      <c r="C11" s="1149">
        <v>72867.600000000006</v>
      </c>
      <c r="D11" s="82" t="s">
        <v>12304</v>
      </c>
      <c r="E11" s="1153" t="s">
        <v>12305</v>
      </c>
    </row>
    <row r="12" spans="1:5" x14ac:dyDescent="0.2">
      <c r="A12" s="231"/>
      <c r="B12" s="63" t="s">
        <v>710</v>
      </c>
      <c r="C12" s="21">
        <f>SUM(C8:C11)</f>
        <v>2558943.63</v>
      </c>
      <c r="D12" s="230"/>
      <c r="E12"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1.5354330708661419" bottom="0.74803149606299213" header="0.31496062992125984" footer="0.31496062992125984"/>
  <pageSetup scale="94" orientation="landscape" horizontalDpi="300" verticalDpi="300" r:id="rId1"/>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7"/>
  <dimension ref="A1:H59"/>
  <sheetViews>
    <sheetView zoomScaleNormal="100" zoomScaleSheetLayoutView="100" workbookViewId="0">
      <selection activeCell="B8" sqref="B8"/>
    </sheetView>
  </sheetViews>
  <sheetFormatPr baseColWidth="10" defaultColWidth="11.44140625" defaultRowHeight="10.199999999999999" x14ac:dyDescent="0.2"/>
  <cols>
    <col min="1" max="1" width="23.8867187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A3" s="155" t="str">
        <f>'ESF-01-FCIND'!A3</f>
        <v>AL 31 DE DICIEMBRE DE 2017</v>
      </c>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
      <c r="G6" s="1"/>
      <c r="H6" s="1"/>
    </row>
    <row r="7" spans="1:8" ht="15" customHeight="1" x14ac:dyDescent="0.2">
      <c r="A7" s="30" t="s">
        <v>102</v>
      </c>
      <c r="B7" s="29" t="s">
        <v>101</v>
      </c>
      <c r="C7" s="27" t="s">
        <v>100</v>
      </c>
      <c r="D7" s="249" t="s">
        <v>1014</v>
      </c>
      <c r="E7" s="248" t="s">
        <v>1013</v>
      </c>
      <c r="F7" s="1"/>
      <c r="G7" s="1"/>
      <c r="H7" s="1"/>
    </row>
    <row r="8" spans="1:8" ht="30.6" x14ac:dyDescent="0.2">
      <c r="A8" s="1159" t="s">
        <v>9804</v>
      </c>
      <c r="B8" s="1159" t="s">
        <v>9805</v>
      </c>
      <c r="C8" s="1165">
        <v>1169865.8799999999</v>
      </c>
      <c r="D8" s="1166">
        <v>0.3750969865126465</v>
      </c>
      <c r="E8" s="245" t="s">
        <v>12306</v>
      </c>
    </row>
    <row r="9" spans="1:8" x14ac:dyDescent="0.2">
      <c r="A9" s="44" t="s">
        <v>12307</v>
      </c>
      <c r="B9" s="44" t="s">
        <v>12308</v>
      </c>
      <c r="C9" s="64">
        <v>20773.04</v>
      </c>
      <c r="D9" s="246">
        <v>6.660511121759246E-3</v>
      </c>
      <c r="E9" s="245"/>
    </row>
    <row r="10" spans="1:8" x14ac:dyDescent="0.2">
      <c r="A10" s="44" t="s">
        <v>9812</v>
      </c>
      <c r="B10" s="44" t="s">
        <v>1004</v>
      </c>
      <c r="C10" s="64">
        <v>34017.22</v>
      </c>
      <c r="D10" s="246">
        <v>1.0907025266467068E-2</v>
      </c>
      <c r="E10" s="245"/>
    </row>
    <row r="11" spans="1:8" x14ac:dyDescent="0.2">
      <c r="A11" s="44" t="s">
        <v>9814</v>
      </c>
      <c r="B11" s="44" t="s">
        <v>12309</v>
      </c>
      <c r="C11" s="64">
        <v>248191.87</v>
      </c>
      <c r="D11" s="246">
        <v>7.9578372277973028E-2</v>
      </c>
      <c r="E11" s="245"/>
    </row>
    <row r="12" spans="1:8" x14ac:dyDescent="0.2">
      <c r="A12" s="44" t="s">
        <v>12310</v>
      </c>
      <c r="B12" s="44" t="s">
        <v>12311</v>
      </c>
      <c r="C12" s="64">
        <v>125107.49</v>
      </c>
      <c r="D12" s="246">
        <v>4.0113523517038605E-2</v>
      </c>
      <c r="E12" s="245"/>
    </row>
    <row r="13" spans="1:8" x14ac:dyDescent="0.2">
      <c r="A13" s="44" t="s">
        <v>9823</v>
      </c>
      <c r="B13" s="44" t="s">
        <v>3385</v>
      </c>
      <c r="C13" s="64">
        <v>69841.45</v>
      </c>
      <c r="D13" s="246">
        <v>2.2393436612300956E-2</v>
      </c>
      <c r="E13" s="245"/>
    </row>
    <row r="14" spans="1:8" x14ac:dyDescent="0.2">
      <c r="A14" s="44" t="s">
        <v>12312</v>
      </c>
      <c r="B14" s="44" t="s">
        <v>12313</v>
      </c>
      <c r="C14" s="64">
        <v>71936.649999999994</v>
      </c>
      <c r="D14" s="246">
        <v>2.3065225763157546E-2</v>
      </c>
      <c r="E14" s="245"/>
    </row>
    <row r="15" spans="1:8" x14ac:dyDescent="0.2">
      <c r="A15" s="44" t="s">
        <v>12314</v>
      </c>
      <c r="B15" s="44" t="s">
        <v>12315</v>
      </c>
      <c r="C15" s="64">
        <v>116601.82</v>
      </c>
      <c r="D15" s="246">
        <v>3.7386329537100478E-2</v>
      </c>
      <c r="E15" s="245"/>
    </row>
    <row r="16" spans="1:8" x14ac:dyDescent="0.2">
      <c r="A16" s="44" t="s">
        <v>12316</v>
      </c>
      <c r="B16" s="44" t="s">
        <v>7822</v>
      </c>
      <c r="C16" s="64">
        <v>116601.82</v>
      </c>
      <c r="D16" s="246">
        <v>3.7386329537100478E-2</v>
      </c>
      <c r="E16" s="245"/>
    </row>
    <row r="17" spans="1:5" x14ac:dyDescent="0.2">
      <c r="A17" s="44" t="s">
        <v>12317</v>
      </c>
      <c r="B17" s="44" t="s">
        <v>12318</v>
      </c>
      <c r="C17" s="64">
        <v>96350.97</v>
      </c>
      <c r="D17" s="246">
        <v>3.0893249484778899E-2</v>
      </c>
      <c r="E17" s="245"/>
    </row>
    <row r="18" spans="1:5" x14ac:dyDescent="0.2">
      <c r="A18" s="44" t="s">
        <v>9831</v>
      </c>
      <c r="B18" s="44" t="s">
        <v>3372</v>
      </c>
      <c r="C18" s="64">
        <v>9357.23</v>
      </c>
      <c r="D18" s="246">
        <v>3.0002317659745164E-3</v>
      </c>
      <c r="E18" s="245"/>
    </row>
    <row r="19" spans="1:5" x14ac:dyDescent="0.2">
      <c r="A19" s="44" t="s">
        <v>12319</v>
      </c>
      <c r="B19" s="44" t="s">
        <v>12320</v>
      </c>
      <c r="C19" s="64">
        <v>35461.199999999997</v>
      </c>
      <c r="D19" s="246">
        <v>1.1370012140299588E-2</v>
      </c>
      <c r="E19" s="245"/>
    </row>
    <row r="20" spans="1:5" x14ac:dyDescent="0.2">
      <c r="A20" s="44" t="s">
        <v>9833</v>
      </c>
      <c r="B20" s="44" t="s">
        <v>960</v>
      </c>
      <c r="C20" s="64">
        <v>5560.96</v>
      </c>
      <c r="D20" s="246">
        <v>1.783024339608372E-3</v>
      </c>
      <c r="E20" s="245"/>
    </row>
    <row r="21" spans="1:5" x14ac:dyDescent="0.2">
      <c r="A21" s="44" t="s">
        <v>9838</v>
      </c>
      <c r="B21" s="44" t="s">
        <v>9839</v>
      </c>
      <c r="C21" s="64">
        <v>519.70000000000005</v>
      </c>
      <c r="D21" s="246">
        <v>1.6663269458770986E-4</v>
      </c>
      <c r="E21" s="245"/>
    </row>
    <row r="22" spans="1:5" x14ac:dyDescent="0.2">
      <c r="A22" s="44" t="s">
        <v>9840</v>
      </c>
      <c r="B22" s="44" t="s">
        <v>9841</v>
      </c>
      <c r="C22" s="64">
        <v>12000</v>
      </c>
      <c r="D22" s="246">
        <v>3.847589638353893E-3</v>
      </c>
      <c r="E22" s="245"/>
    </row>
    <row r="23" spans="1:5" x14ac:dyDescent="0.2">
      <c r="A23" s="44" t="s">
        <v>12321</v>
      </c>
      <c r="B23" s="44" t="s">
        <v>12322</v>
      </c>
      <c r="C23" s="64">
        <v>60000</v>
      </c>
      <c r="D23" s="246">
        <v>1.9237948191769463E-2</v>
      </c>
      <c r="E23" s="245"/>
    </row>
    <row r="24" spans="1:5" x14ac:dyDescent="0.2">
      <c r="A24" s="44" t="s">
        <v>12323</v>
      </c>
      <c r="B24" s="44" t="s">
        <v>12324</v>
      </c>
      <c r="C24" s="64">
        <v>1252.8</v>
      </c>
      <c r="D24" s="246">
        <v>4.016883582441464E-4</v>
      </c>
      <c r="E24" s="245"/>
    </row>
    <row r="25" spans="1:5" x14ac:dyDescent="0.2">
      <c r="A25" s="44" t="s">
        <v>9843</v>
      </c>
      <c r="B25" s="44" t="s">
        <v>906</v>
      </c>
      <c r="C25" s="64">
        <v>2943.42</v>
      </c>
      <c r="D25" s="246">
        <v>9.4375602444363464E-4</v>
      </c>
      <c r="E25" s="245"/>
    </row>
    <row r="26" spans="1:5" x14ac:dyDescent="0.2">
      <c r="A26" s="44" t="s">
        <v>12325</v>
      </c>
      <c r="B26" s="44" t="s">
        <v>7835</v>
      </c>
      <c r="C26" s="64">
        <v>67.900000000000006</v>
      </c>
      <c r="D26" s="246">
        <v>2.1770944703685779E-5</v>
      </c>
      <c r="E26" s="245"/>
    </row>
    <row r="27" spans="1:5" x14ac:dyDescent="0.2">
      <c r="A27" s="44" t="s">
        <v>12326</v>
      </c>
      <c r="B27" s="44" t="s">
        <v>12327</v>
      </c>
      <c r="C27" s="64">
        <v>200</v>
      </c>
      <c r="D27" s="246">
        <v>6.4126493972564881E-5</v>
      </c>
      <c r="E27" s="245"/>
    </row>
    <row r="28" spans="1:5" x14ac:dyDescent="0.2">
      <c r="A28" s="44" t="s">
        <v>12328</v>
      </c>
      <c r="B28" s="44" t="s">
        <v>12329</v>
      </c>
      <c r="C28" s="64">
        <v>1573.2</v>
      </c>
      <c r="D28" s="246">
        <v>5.0441900158819538E-4</v>
      </c>
      <c r="E28" s="245"/>
    </row>
    <row r="29" spans="1:5" x14ac:dyDescent="0.2">
      <c r="A29" s="44" t="s">
        <v>9844</v>
      </c>
      <c r="B29" s="44" t="s">
        <v>892</v>
      </c>
      <c r="C29" s="64">
        <v>14648</v>
      </c>
      <c r="D29" s="246">
        <v>4.6966244185506515E-3</v>
      </c>
      <c r="E29" s="245"/>
    </row>
    <row r="30" spans="1:5" x14ac:dyDescent="0.2">
      <c r="A30" s="44" t="s">
        <v>12330</v>
      </c>
      <c r="B30" s="44" t="s">
        <v>888</v>
      </c>
      <c r="C30" s="64">
        <v>2929</v>
      </c>
      <c r="D30" s="246">
        <v>9.3913250422821264E-4</v>
      </c>
      <c r="E30" s="245"/>
    </row>
    <row r="31" spans="1:5" x14ac:dyDescent="0.2">
      <c r="A31" s="44" t="s">
        <v>9845</v>
      </c>
      <c r="B31" s="44" t="s">
        <v>886</v>
      </c>
      <c r="C31" s="64">
        <v>32932</v>
      </c>
      <c r="D31" s="246">
        <v>1.0559068497522533E-2</v>
      </c>
      <c r="E31" s="245"/>
    </row>
    <row r="32" spans="1:5" x14ac:dyDescent="0.2">
      <c r="A32" s="44" t="s">
        <v>12331</v>
      </c>
      <c r="B32" s="44" t="s">
        <v>884</v>
      </c>
      <c r="C32" s="64">
        <v>30262.92</v>
      </c>
      <c r="D32" s="246">
        <v>9.7032747848610646E-3</v>
      </c>
      <c r="E32" s="245"/>
    </row>
    <row r="33" spans="1:5" ht="20.399999999999999" x14ac:dyDescent="0.2">
      <c r="A33" s="44" t="s">
        <v>12332</v>
      </c>
      <c r="B33" s="44" t="s">
        <v>12333</v>
      </c>
      <c r="C33" s="64">
        <v>5220</v>
      </c>
      <c r="D33" s="246">
        <v>1.6737014926839434E-3</v>
      </c>
      <c r="E33" s="245"/>
    </row>
    <row r="34" spans="1:5" x14ac:dyDescent="0.2">
      <c r="A34" s="44" t="s">
        <v>12334</v>
      </c>
      <c r="B34" s="44" t="s">
        <v>876</v>
      </c>
      <c r="C34" s="64">
        <v>216815.6</v>
      </c>
      <c r="D34" s="246">
        <v>6.9518121332790186E-2</v>
      </c>
      <c r="E34" s="245"/>
    </row>
    <row r="35" spans="1:5" x14ac:dyDescent="0.2">
      <c r="A35" s="44" t="s">
        <v>12335</v>
      </c>
      <c r="B35" s="44" t="s">
        <v>874</v>
      </c>
      <c r="C35" s="64">
        <v>19488</v>
      </c>
      <c r="D35" s="246">
        <v>6.2484855726867216E-3</v>
      </c>
      <c r="E35" s="245"/>
    </row>
    <row r="36" spans="1:5" x14ac:dyDescent="0.2">
      <c r="A36" s="44" t="s">
        <v>12336</v>
      </c>
      <c r="B36" s="44" t="s">
        <v>872</v>
      </c>
      <c r="C36" s="64">
        <v>92800</v>
      </c>
      <c r="D36" s="246">
        <v>2.9754693203270104E-2</v>
      </c>
      <c r="E36" s="245"/>
    </row>
    <row r="37" spans="1:5" x14ac:dyDescent="0.2">
      <c r="A37" s="44" t="s">
        <v>12337</v>
      </c>
      <c r="B37" s="44" t="s">
        <v>12338</v>
      </c>
      <c r="C37" s="64">
        <v>3345.1</v>
      </c>
      <c r="D37" s="246">
        <v>1.0725476749381339E-3</v>
      </c>
      <c r="E37" s="245"/>
    </row>
    <row r="38" spans="1:5" x14ac:dyDescent="0.2">
      <c r="A38" s="44" t="s">
        <v>12339</v>
      </c>
      <c r="B38" s="44" t="s">
        <v>12340</v>
      </c>
      <c r="C38" s="64">
        <v>125</v>
      </c>
      <c r="D38" s="246">
        <v>4.0079058732853047E-5</v>
      </c>
      <c r="E38" s="245"/>
    </row>
    <row r="39" spans="1:5" x14ac:dyDescent="0.2">
      <c r="A39" s="44" t="s">
        <v>12341</v>
      </c>
      <c r="B39" s="44" t="s">
        <v>852</v>
      </c>
      <c r="C39" s="64">
        <v>11345.19</v>
      </c>
      <c r="D39" s="246">
        <v>3.637636290763017E-3</v>
      </c>
      <c r="E39" s="245"/>
    </row>
    <row r="40" spans="1:5" x14ac:dyDescent="0.2">
      <c r="A40" s="44" t="s">
        <v>9854</v>
      </c>
      <c r="B40" s="44" t="s">
        <v>9855</v>
      </c>
      <c r="C40" s="64">
        <v>26004.47</v>
      </c>
      <c r="D40" s="246">
        <v>8.3378774435737216E-3</v>
      </c>
      <c r="E40" s="245"/>
    </row>
    <row r="41" spans="1:5" x14ac:dyDescent="0.2">
      <c r="A41" s="44" t="s">
        <v>9857</v>
      </c>
      <c r="B41" s="44" t="s">
        <v>9858</v>
      </c>
      <c r="C41" s="64">
        <v>148141.79999999999</v>
      </c>
      <c r="D41" s="246">
        <v>4.7499071223924556E-2</v>
      </c>
      <c r="E41" s="245"/>
    </row>
    <row r="42" spans="1:5" x14ac:dyDescent="0.2">
      <c r="A42" s="44" t="s">
        <v>9859</v>
      </c>
      <c r="B42" s="44" t="s">
        <v>9860</v>
      </c>
      <c r="C42" s="64">
        <v>6061.5</v>
      </c>
      <c r="D42" s="246">
        <v>1.9435137160735102E-3</v>
      </c>
      <c r="E42" s="245"/>
    </row>
    <row r="43" spans="1:5" x14ac:dyDescent="0.2">
      <c r="A43" s="44" t="s">
        <v>9861</v>
      </c>
      <c r="B43" s="44" t="s">
        <v>9862</v>
      </c>
      <c r="C43" s="64">
        <v>6295</v>
      </c>
      <c r="D43" s="246">
        <v>2.0183813977864796E-3</v>
      </c>
      <c r="E43" s="245"/>
    </row>
    <row r="44" spans="1:5" x14ac:dyDescent="0.2">
      <c r="A44" s="44" t="s">
        <v>9863</v>
      </c>
      <c r="B44" s="44" t="s">
        <v>9864</v>
      </c>
      <c r="C44" s="64">
        <v>39447.160000000003</v>
      </c>
      <c r="D44" s="246">
        <v>1.2648040339874014E-2</v>
      </c>
      <c r="E44" s="245"/>
    </row>
    <row r="45" spans="1:5" x14ac:dyDescent="0.2">
      <c r="A45" s="44" t="s">
        <v>12342</v>
      </c>
      <c r="B45" s="44" t="s">
        <v>11875</v>
      </c>
      <c r="C45" s="64">
        <v>1278.6099999999999</v>
      </c>
      <c r="D45" s="246">
        <v>4.0996388229130588E-4</v>
      </c>
      <c r="E45" s="245"/>
    </row>
    <row r="46" spans="1:5" x14ac:dyDescent="0.2">
      <c r="A46" s="44" t="s">
        <v>9875</v>
      </c>
      <c r="B46" s="44" t="s">
        <v>9876</v>
      </c>
      <c r="C46" s="64">
        <v>4703</v>
      </c>
      <c r="D46" s="246">
        <v>1.5079345057648632E-3</v>
      </c>
      <c r="E46" s="245"/>
    </row>
    <row r="47" spans="1:5" x14ac:dyDescent="0.2">
      <c r="A47" s="44" t="s">
        <v>12343</v>
      </c>
      <c r="B47" s="44" t="s">
        <v>12344</v>
      </c>
      <c r="C47" s="64">
        <v>6563</v>
      </c>
      <c r="D47" s="246">
        <v>2.1043108997097163E-3</v>
      </c>
      <c r="E47" s="245"/>
    </row>
    <row r="48" spans="1:5" x14ac:dyDescent="0.2">
      <c r="A48" s="44" t="s">
        <v>12345</v>
      </c>
      <c r="B48" s="44" t="s">
        <v>12346</v>
      </c>
      <c r="C48" s="64">
        <v>1714.7</v>
      </c>
      <c r="D48" s="246">
        <v>5.4978849607378497E-4</v>
      </c>
      <c r="E48" s="245"/>
    </row>
    <row r="49" spans="1:5" x14ac:dyDescent="0.2">
      <c r="A49" s="44" t="s">
        <v>12347</v>
      </c>
      <c r="B49" s="44" t="s">
        <v>12348</v>
      </c>
      <c r="C49" s="64">
        <v>3731.84</v>
      </c>
      <c r="D49" s="246">
        <v>1.1965490763328826E-3</v>
      </c>
      <c r="E49" s="245"/>
    </row>
    <row r="50" spans="1:5" x14ac:dyDescent="0.2">
      <c r="A50" s="44" t="s">
        <v>9881</v>
      </c>
      <c r="B50" s="44" t="s">
        <v>786</v>
      </c>
      <c r="C50" s="64">
        <v>72577.02</v>
      </c>
      <c r="D50" s="246">
        <v>2.3270549177883605E-2</v>
      </c>
      <c r="E50" s="245"/>
    </row>
    <row r="51" spans="1:5" x14ac:dyDescent="0.2">
      <c r="A51" s="44" t="s">
        <v>12349</v>
      </c>
      <c r="B51" s="44" t="s">
        <v>3238</v>
      </c>
      <c r="C51" s="64">
        <v>29043</v>
      </c>
      <c r="D51" s="246">
        <v>9.3121288222260089E-3</v>
      </c>
      <c r="E51" s="245"/>
    </row>
    <row r="52" spans="1:5" x14ac:dyDescent="0.2">
      <c r="A52" s="44" t="s">
        <v>12350</v>
      </c>
      <c r="B52" s="44" t="s">
        <v>376</v>
      </c>
      <c r="C52" s="64">
        <v>8479.44</v>
      </c>
      <c r="D52" s="246">
        <v>2.718783790253628E-3</v>
      </c>
      <c r="E52" s="245"/>
    </row>
    <row r="53" spans="1:5" x14ac:dyDescent="0.2">
      <c r="A53" s="44" t="s">
        <v>12351</v>
      </c>
      <c r="B53" s="44" t="s">
        <v>1777</v>
      </c>
      <c r="C53" s="64">
        <v>17474.47</v>
      </c>
      <c r="D53" s="246">
        <v>5.602882475643829E-3</v>
      </c>
      <c r="E53" s="245"/>
    </row>
    <row r="54" spans="1:5" x14ac:dyDescent="0.2">
      <c r="A54" s="44" t="s">
        <v>12352</v>
      </c>
      <c r="B54" s="44" t="s">
        <v>9679</v>
      </c>
      <c r="C54" s="64">
        <v>1634.88</v>
      </c>
      <c r="D54" s="246">
        <v>5.2419561232933435E-4</v>
      </c>
      <c r="E54" s="245"/>
    </row>
    <row r="55" spans="1:5" x14ac:dyDescent="0.2">
      <c r="A55" s="44" t="s">
        <v>12353</v>
      </c>
      <c r="B55" s="44" t="s">
        <v>1768</v>
      </c>
      <c r="C55" s="64">
        <v>87044.84</v>
      </c>
      <c r="D55" s="246">
        <v>2.7909402038014369E-2</v>
      </c>
      <c r="E55" s="245"/>
    </row>
    <row r="56" spans="1:5" x14ac:dyDescent="0.2">
      <c r="A56" s="44" t="s">
        <v>12354</v>
      </c>
      <c r="B56" s="44" t="s">
        <v>12213</v>
      </c>
      <c r="C56" s="64">
        <v>4025.28</v>
      </c>
      <c r="D56" s="246">
        <v>1.2906354682894298E-3</v>
      </c>
      <c r="E56" s="245"/>
    </row>
    <row r="57" spans="1:5" x14ac:dyDescent="0.2">
      <c r="A57" s="44" t="s">
        <v>12355</v>
      </c>
      <c r="B57" s="44" t="s">
        <v>392</v>
      </c>
      <c r="C57" s="64">
        <v>26480.28</v>
      </c>
      <c r="D57" s="246">
        <v>8.4904375790591513E-3</v>
      </c>
      <c r="E57" s="245"/>
    </row>
    <row r="58" spans="1:5" x14ac:dyDescent="0.2">
      <c r="A58" s="63"/>
      <c r="B58" s="63" t="s">
        <v>719</v>
      </c>
      <c r="C58" s="62">
        <f>SUM(C8:C57)</f>
        <v>3118835.7199999993</v>
      </c>
      <c r="D58" s="62">
        <f>SUM(D8:D57)*100</f>
        <v>100.00000000000003</v>
      </c>
      <c r="E58" s="144"/>
    </row>
    <row r="59" spans="1:5" x14ac:dyDescent="0.2">
      <c r="A59" s="243"/>
      <c r="B59" s="243"/>
      <c r="C59" s="242"/>
      <c r="D59" s="241"/>
      <c r="E59"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90" orientation="landscape" horizontalDpi="300" verticalDpi="300" r:id="rId1"/>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8"/>
  <dimension ref="A1:G22"/>
  <sheetViews>
    <sheetView zoomScaleNormal="100" zoomScaleSheetLayoutView="100" workbookViewId="0">
      <selection activeCell="B21" sqref="B21"/>
    </sheetView>
  </sheetViews>
  <sheetFormatPr baseColWidth="10" defaultColWidth="11.44140625" defaultRowHeight="10.199999999999999" x14ac:dyDescent="0.2"/>
  <cols>
    <col min="1" max="1" width="24.10937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A3" s="155" t="str">
        <f>'ESF-01-FCIND'!A3</f>
        <v>AL 31 DE DICIEMBRE DE 2017</v>
      </c>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12356</v>
      </c>
      <c r="B8" s="44" t="s">
        <v>12357</v>
      </c>
      <c r="C8" s="64">
        <v>-78137212.459999993</v>
      </c>
      <c r="D8" s="64">
        <v>-78137212.459999993</v>
      </c>
      <c r="E8" s="64">
        <v>0</v>
      </c>
      <c r="F8" s="147" t="s">
        <v>12358</v>
      </c>
      <c r="G8" s="113" t="s">
        <v>7890</v>
      </c>
    </row>
    <row r="9" spans="1:7" x14ac:dyDescent="0.2">
      <c r="A9" s="44" t="s">
        <v>12359</v>
      </c>
      <c r="B9" s="44" t="s">
        <v>8491</v>
      </c>
      <c r="C9" s="64">
        <v>-2999999.7</v>
      </c>
      <c r="D9" s="64">
        <v>-2999999.7</v>
      </c>
      <c r="E9" s="64">
        <v>0</v>
      </c>
      <c r="F9" s="64" t="s">
        <v>12358</v>
      </c>
      <c r="G9" s="113" t="s">
        <v>11574</v>
      </c>
    </row>
    <row r="10" spans="1:7" x14ac:dyDescent="0.2">
      <c r="A10" s="44" t="s">
        <v>12360</v>
      </c>
      <c r="B10" s="44" t="s">
        <v>8491</v>
      </c>
      <c r="C10" s="64">
        <v>7652757.3899999997</v>
      </c>
      <c r="D10" s="64">
        <v>7652757.3899999997</v>
      </c>
      <c r="E10" s="64">
        <v>0</v>
      </c>
      <c r="F10" s="64" t="s">
        <v>12358</v>
      </c>
      <c r="G10" s="113" t="s">
        <v>11574</v>
      </c>
    </row>
    <row r="11" spans="1:7" x14ac:dyDescent="0.2">
      <c r="A11" s="44" t="s">
        <v>12361</v>
      </c>
      <c r="B11" s="44" t="s">
        <v>12362</v>
      </c>
      <c r="C11" s="64">
        <v>-429578.23999999999</v>
      </c>
      <c r="D11" s="64">
        <v>-429578.23999999999</v>
      </c>
      <c r="E11" s="64">
        <v>0</v>
      </c>
      <c r="F11" s="64" t="s">
        <v>12363</v>
      </c>
      <c r="G11" s="113" t="s">
        <v>7890</v>
      </c>
    </row>
    <row r="12" spans="1:7" x14ac:dyDescent="0.2">
      <c r="A12" s="44" t="s">
        <v>12364</v>
      </c>
      <c r="B12" s="44" t="s">
        <v>11604</v>
      </c>
      <c r="C12" s="64">
        <v>78227595.120000005</v>
      </c>
      <c r="D12" s="64">
        <v>78227595.120000005</v>
      </c>
      <c r="E12" s="64">
        <v>0</v>
      </c>
      <c r="F12" s="64" t="s">
        <v>12365</v>
      </c>
      <c r="G12" s="113" t="s">
        <v>11574</v>
      </c>
    </row>
    <row r="13" spans="1:7" x14ac:dyDescent="0.2">
      <c r="A13" s="44" t="s">
        <v>12366</v>
      </c>
      <c r="B13" s="44" t="s">
        <v>12367</v>
      </c>
      <c r="C13" s="64">
        <v>266886.13</v>
      </c>
      <c r="D13" s="64">
        <v>266886.13</v>
      </c>
      <c r="E13" s="64">
        <v>0</v>
      </c>
      <c r="F13" s="64" t="s">
        <v>12365</v>
      </c>
      <c r="G13" s="113" t="s">
        <v>7890</v>
      </c>
    </row>
    <row r="14" spans="1:7" x14ac:dyDescent="0.2">
      <c r="A14" s="44" t="s">
        <v>12368</v>
      </c>
      <c r="B14" s="44" t="s">
        <v>12369</v>
      </c>
      <c r="C14" s="64">
        <v>15742561.369999999</v>
      </c>
      <c r="D14" s="64">
        <v>15742561.369999999</v>
      </c>
      <c r="E14" s="64">
        <v>0</v>
      </c>
      <c r="F14" s="64" t="s">
        <v>12365</v>
      </c>
      <c r="G14" s="113" t="s">
        <v>7890</v>
      </c>
    </row>
    <row r="15" spans="1:7" x14ac:dyDescent="0.2">
      <c r="A15" s="44" t="s">
        <v>12370</v>
      </c>
      <c r="B15" s="44" t="s">
        <v>12371</v>
      </c>
      <c r="C15" s="64">
        <v>58326296.399999999</v>
      </c>
      <c r="D15" s="64">
        <v>58326296.399999999</v>
      </c>
      <c r="E15" s="64">
        <v>0</v>
      </c>
      <c r="F15" s="64" t="s">
        <v>12365</v>
      </c>
      <c r="G15" s="113" t="s">
        <v>7890</v>
      </c>
    </row>
    <row r="16" spans="1:7" x14ac:dyDescent="0.2">
      <c r="A16" s="44" t="s">
        <v>12372</v>
      </c>
      <c r="B16" s="44" t="s">
        <v>12373</v>
      </c>
      <c r="C16" s="64">
        <v>12087833.810000001</v>
      </c>
      <c r="D16" s="64">
        <v>12087833.810000001</v>
      </c>
      <c r="E16" s="64">
        <v>0</v>
      </c>
      <c r="F16" s="64" t="s">
        <v>12358</v>
      </c>
      <c r="G16" s="113" t="s">
        <v>7890</v>
      </c>
    </row>
    <row r="17" spans="1:7" x14ac:dyDescent="0.2">
      <c r="A17" s="44" t="s">
        <v>12374</v>
      </c>
      <c r="B17" s="44" t="s">
        <v>12375</v>
      </c>
      <c r="C17" s="64">
        <v>2876885</v>
      </c>
      <c r="D17" s="64">
        <v>2876885</v>
      </c>
      <c r="E17" s="64">
        <v>0</v>
      </c>
      <c r="F17" s="64" t="s">
        <v>12358</v>
      </c>
      <c r="G17" s="113" t="s">
        <v>11574</v>
      </c>
    </row>
    <row r="18" spans="1:7" x14ac:dyDescent="0.2">
      <c r="A18" s="44" t="s">
        <v>12376</v>
      </c>
      <c r="B18" s="44" t="s">
        <v>12377</v>
      </c>
      <c r="C18" s="64">
        <v>-361286.89</v>
      </c>
      <c r="D18" s="64">
        <v>-361286.89</v>
      </c>
      <c r="E18" s="64">
        <v>0</v>
      </c>
      <c r="F18" s="64" t="s">
        <v>12365</v>
      </c>
      <c r="G18" s="113" t="s">
        <v>7890</v>
      </c>
    </row>
    <row r="19" spans="1:7" x14ac:dyDescent="0.2">
      <c r="A19" s="44" t="s">
        <v>12378</v>
      </c>
      <c r="B19" s="44" t="s">
        <v>11969</v>
      </c>
      <c r="C19" s="64">
        <v>0</v>
      </c>
      <c r="D19" s="64">
        <v>2831096.59</v>
      </c>
      <c r="E19" s="64">
        <v>2970392.34</v>
      </c>
      <c r="F19" s="64" t="s">
        <v>12365</v>
      </c>
      <c r="G19" s="113" t="s">
        <v>7890</v>
      </c>
    </row>
    <row r="20" spans="1:7" x14ac:dyDescent="0.2">
      <c r="A20" s="44" t="s">
        <v>12379</v>
      </c>
      <c r="B20" s="44" t="s">
        <v>12380</v>
      </c>
      <c r="C20" s="64">
        <v>0</v>
      </c>
      <c r="D20" s="64">
        <v>1196552.43</v>
      </c>
      <c r="E20" s="64">
        <v>1196552.43</v>
      </c>
      <c r="F20" s="64" t="s">
        <v>12365</v>
      </c>
      <c r="G20" s="113" t="s">
        <v>7890</v>
      </c>
    </row>
    <row r="21" spans="1:7" x14ac:dyDescent="0.2">
      <c r="A21" s="44" t="s">
        <v>12381</v>
      </c>
      <c r="B21" s="44" t="s">
        <v>11973</v>
      </c>
      <c r="C21" s="64">
        <v>0</v>
      </c>
      <c r="D21" s="64">
        <v>11802662.1</v>
      </c>
      <c r="E21" s="64">
        <v>11802662.1</v>
      </c>
      <c r="F21" s="64" t="s">
        <v>12365</v>
      </c>
      <c r="G21" s="113" t="s">
        <v>7890</v>
      </c>
    </row>
    <row r="22" spans="1:7" x14ac:dyDescent="0.2">
      <c r="A22" s="111"/>
      <c r="B22" s="63" t="s">
        <v>1017</v>
      </c>
      <c r="C22" s="45">
        <f>SUM(C8:C21)</f>
        <v>93252737.930000022</v>
      </c>
      <c r="D22" s="45">
        <f>SUM(D8:D21)</f>
        <v>109083049.05000003</v>
      </c>
      <c r="E22" s="20">
        <f>SUM(E8:E21)</f>
        <v>15969606.869999999</v>
      </c>
      <c r="F22" s="255"/>
      <c r="G22"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1.5354330708661419" bottom="0.74803149606299213" header="0.31496062992125984" footer="0.31496062992125984"/>
  <pageSetup scale="73" orientation="landscape" horizontalDpi="300" verticalDpi="300" r:id="rId1"/>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9"/>
  <dimension ref="A1:F34"/>
  <sheetViews>
    <sheetView zoomScaleNormal="100" zoomScaleSheetLayoutView="100" workbookViewId="0">
      <selection activeCell="B6" sqref="B6"/>
    </sheetView>
  </sheetViews>
  <sheetFormatPr baseColWidth="10" defaultColWidth="11.44140625" defaultRowHeight="10.199999999999999" x14ac:dyDescent="0.2"/>
  <cols>
    <col min="1" max="1" width="24.332031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A3" s="155" t="str">
        <f>'ESF-01-FCIND'!A3</f>
        <v>AL 31 DE DICIEMBRE DE 2017</v>
      </c>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9886</v>
      </c>
      <c r="B8" s="44" t="s">
        <v>9887</v>
      </c>
      <c r="C8" s="64">
        <v>0</v>
      </c>
      <c r="D8" s="64">
        <v>-559892.09</v>
      </c>
      <c r="E8" s="64">
        <v>-272405.61</v>
      </c>
      <c r="F8" s="258" t="s">
        <v>7890</v>
      </c>
    </row>
    <row r="9" spans="1:6" x14ac:dyDescent="0.2">
      <c r="A9" s="44" t="s">
        <v>12382</v>
      </c>
      <c r="B9" s="44" t="s">
        <v>1034</v>
      </c>
      <c r="C9" s="64">
        <v>6199819.7000000002</v>
      </c>
      <c r="D9" s="64">
        <v>6199819.7000000002</v>
      </c>
      <c r="E9" s="64">
        <v>0</v>
      </c>
      <c r="F9" s="258" t="s">
        <v>7890</v>
      </c>
    </row>
    <row r="10" spans="1:6" x14ac:dyDescent="0.2">
      <c r="A10" s="44" t="s">
        <v>12383</v>
      </c>
      <c r="B10" s="44" t="s">
        <v>12384</v>
      </c>
      <c r="C10" s="64">
        <v>3521278.39</v>
      </c>
      <c r="D10" s="64">
        <v>3521278.39</v>
      </c>
      <c r="E10" s="64">
        <v>0</v>
      </c>
      <c r="F10" s="258" t="s">
        <v>7890</v>
      </c>
    </row>
    <row r="11" spans="1:6" x14ac:dyDescent="0.2">
      <c r="A11" s="44" t="s">
        <v>12385</v>
      </c>
      <c r="B11" s="44" t="s">
        <v>12386</v>
      </c>
      <c r="C11" s="64">
        <v>-2774053.89</v>
      </c>
      <c r="D11" s="64">
        <v>-2774053.89</v>
      </c>
      <c r="E11" s="64">
        <v>0</v>
      </c>
      <c r="F11" s="258" t="s">
        <v>7890</v>
      </c>
    </row>
    <row r="12" spans="1:6" x14ac:dyDescent="0.2">
      <c r="A12" s="44" t="s">
        <v>12387</v>
      </c>
      <c r="B12" s="44" t="s">
        <v>12388</v>
      </c>
      <c r="C12" s="64">
        <v>9963.14</v>
      </c>
      <c r="D12" s="64">
        <v>9963.14</v>
      </c>
      <c r="E12" s="64">
        <v>0</v>
      </c>
      <c r="F12" s="258" t="s">
        <v>7890</v>
      </c>
    </row>
    <row r="13" spans="1:6" x14ac:dyDescent="0.2">
      <c r="A13" s="44" t="s">
        <v>9888</v>
      </c>
      <c r="B13" s="44" t="s">
        <v>12389</v>
      </c>
      <c r="C13" s="64">
        <v>-4402980.21</v>
      </c>
      <c r="D13" s="64">
        <v>-4402980.21</v>
      </c>
      <c r="E13" s="64">
        <v>0</v>
      </c>
      <c r="F13" s="258" t="s">
        <v>7890</v>
      </c>
    </row>
    <row r="14" spans="1:6" x14ac:dyDescent="0.2">
      <c r="A14" s="44" t="s">
        <v>9890</v>
      </c>
      <c r="B14" s="44" t="s">
        <v>12390</v>
      </c>
      <c r="C14" s="64">
        <v>-2200265.02</v>
      </c>
      <c r="D14" s="64">
        <v>-2200265.02</v>
      </c>
      <c r="E14" s="64">
        <v>0</v>
      </c>
      <c r="F14" s="258" t="s">
        <v>7890</v>
      </c>
    </row>
    <row r="15" spans="1:6" x14ac:dyDescent="0.2">
      <c r="A15" s="44" t="s">
        <v>9891</v>
      </c>
      <c r="B15" s="44" t="s">
        <v>12391</v>
      </c>
      <c r="C15" s="64">
        <v>-11519961.42</v>
      </c>
      <c r="D15" s="64">
        <v>-11519961.42</v>
      </c>
      <c r="E15" s="64">
        <v>0</v>
      </c>
      <c r="F15" s="258" t="s">
        <v>7890</v>
      </c>
    </row>
    <row r="16" spans="1:6" x14ac:dyDescent="0.2">
      <c r="A16" s="44" t="s">
        <v>9893</v>
      </c>
      <c r="B16" s="44" t="s">
        <v>12392</v>
      </c>
      <c r="C16" s="64">
        <v>-47658787.689999998</v>
      </c>
      <c r="D16" s="64">
        <v>-47658787.689999998</v>
      </c>
      <c r="E16" s="64">
        <v>0</v>
      </c>
      <c r="F16" s="258" t="s">
        <v>7890</v>
      </c>
    </row>
    <row r="17" spans="1:6" x14ac:dyDescent="0.2">
      <c r="A17" s="44" t="s">
        <v>9895</v>
      </c>
      <c r="B17" s="44" t="s">
        <v>12393</v>
      </c>
      <c r="C17" s="64">
        <v>-6130673.2400000002</v>
      </c>
      <c r="D17" s="64">
        <v>-6130673.2400000002</v>
      </c>
      <c r="E17" s="64">
        <v>0</v>
      </c>
      <c r="F17" s="258" t="s">
        <v>7890</v>
      </c>
    </row>
    <row r="18" spans="1:6" x14ac:dyDescent="0.2">
      <c r="A18" s="44" t="s">
        <v>9897</v>
      </c>
      <c r="B18" s="44" t="s">
        <v>12394</v>
      </c>
      <c r="C18" s="64">
        <v>12911677.91</v>
      </c>
      <c r="D18" s="64">
        <v>12911677.91</v>
      </c>
      <c r="E18" s="64">
        <v>0</v>
      </c>
      <c r="F18" s="258" t="s">
        <v>7890</v>
      </c>
    </row>
    <row r="19" spans="1:6" x14ac:dyDescent="0.2">
      <c r="A19" s="44" t="s">
        <v>9899</v>
      </c>
      <c r="B19" s="44" t="s">
        <v>12395</v>
      </c>
      <c r="C19" s="64">
        <v>-2323281.34</v>
      </c>
      <c r="D19" s="64">
        <v>-2323281.34</v>
      </c>
      <c r="E19" s="64">
        <v>0</v>
      </c>
      <c r="F19" s="258" t="s">
        <v>7890</v>
      </c>
    </row>
    <row r="20" spans="1:6" x14ac:dyDescent="0.2">
      <c r="A20" s="44" t="s">
        <v>9901</v>
      </c>
      <c r="B20" s="44" t="s">
        <v>12396</v>
      </c>
      <c r="C20" s="64">
        <v>-1923262.63</v>
      </c>
      <c r="D20" s="64">
        <v>-1923262.63</v>
      </c>
      <c r="E20" s="64">
        <v>0</v>
      </c>
      <c r="F20" s="258" t="s">
        <v>7890</v>
      </c>
    </row>
    <row r="21" spans="1:6" x14ac:dyDescent="0.2">
      <c r="A21" s="44" t="s">
        <v>9902</v>
      </c>
      <c r="B21" s="44" t="s">
        <v>12397</v>
      </c>
      <c r="C21" s="64">
        <v>957742.87</v>
      </c>
      <c r="D21" s="64">
        <v>957742.87</v>
      </c>
      <c r="E21" s="64">
        <v>0</v>
      </c>
      <c r="F21" s="258" t="s">
        <v>7890</v>
      </c>
    </row>
    <row r="22" spans="1:6" x14ac:dyDescent="0.2">
      <c r="A22" s="44" t="s">
        <v>9903</v>
      </c>
      <c r="B22" s="44" t="s">
        <v>12398</v>
      </c>
      <c r="C22" s="64">
        <v>-748805.4</v>
      </c>
      <c r="D22" s="64">
        <v>-748805.4</v>
      </c>
      <c r="E22" s="64">
        <v>0</v>
      </c>
      <c r="F22" s="258" t="s">
        <v>7890</v>
      </c>
    </row>
    <row r="23" spans="1:6" x14ac:dyDescent="0.2">
      <c r="A23" s="44" t="s">
        <v>9904</v>
      </c>
      <c r="B23" s="44" t="s">
        <v>12399</v>
      </c>
      <c r="C23" s="64">
        <v>2415305.92</v>
      </c>
      <c r="D23" s="64">
        <v>2415305.92</v>
      </c>
      <c r="E23" s="64">
        <v>0</v>
      </c>
      <c r="F23" s="258" t="s">
        <v>7890</v>
      </c>
    </row>
    <row r="24" spans="1:6" x14ac:dyDescent="0.2">
      <c r="A24" s="44" t="s">
        <v>9905</v>
      </c>
      <c r="B24" s="44" t="s">
        <v>12400</v>
      </c>
      <c r="C24" s="64">
        <v>511041.31</v>
      </c>
      <c r="D24" s="64">
        <v>511041.31</v>
      </c>
      <c r="E24" s="64">
        <v>0</v>
      </c>
      <c r="F24" s="258" t="s">
        <v>7890</v>
      </c>
    </row>
    <row r="25" spans="1:6" x14ac:dyDescent="0.2">
      <c r="A25" s="44" t="s">
        <v>9906</v>
      </c>
      <c r="B25" s="44" t="s">
        <v>12401</v>
      </c>
      <c r="C25" s="64">
        <v>11951568.380000001</v>
      </c>
      <c r="D25" s="64">
        <v>11951568.380000001</v>
      </c>
      <c r="E25" s="64">
        <v>0</v>
      </c>
      <c r="F25" s="258" t="s">
        <v>7890</v>
      </c>
    </row>
    <row r="26" spans="1:6" x14ac:dyDescent="0.2">
      <c r="A26" s="44" t="s">
        <v>12402</v>
      </c>
      <c r="B26" s="44" t="s">
        <v>12403</v>
      </c>
      <c r="C26" s="64">
        <v>21832171.190000001</v>
      </c>
      <c r="D26" s="64">
        <v>21832171.190000001</v>
      </c>
      <c r="E26" s="64">
        <v>0</v>
      </c>
      <c r="F26" s="258" t="s">
        <v>7890</v>
      </c>
    </row>
    <row r="27" spans="1:6" x14ac:dyDescent="0.2">
      <c r="A27" s="44" t="s">
        <v>12404</v>
      </c>
      <c r="B27" s="44" t="s">
        <v>12405</v>
      </c>
      <c r="C27" s="64">
        <v>-323075.42</v>
      </c>
      <c r="D27" s="64">
        <v>-323075.42</v>
      </c>
      <c r="E27" s="64">
        <v>0</v>
      </c>
      <c r="F27" s="258" t="s">
        <v>7890</v>
      </c>
    </row>
    <row r="28" spans="1:6" x14ac:dyDescent="0.2">
      <c r="A28" s="44" t="s">
        <v>12406</v>
      </c>
      <c r="B28" s="44" t="s">
        <v>12407</v>
      </c>
      <c r="C28" s="64">
        <v>-10857002</v>
      </c>
      <c r="D28" s="64">
        <v>-10851617.210000001</v>
      </c>
      <c r="E28" s="64">
        <v>4296.1099999999997</v>
      </c>
      <c r="F28" s="258" t="s">
        <v>7890</v>
      </c>
    </row>
    <row r="29" spans="1:6" x14ac:dyDescent="0.2">
      <c r="A29" s="44" t="s">
        <v>12408</v>
      </c>
      <c r="B29" s="44" t="s">
        <v>12409</v>
      </c>
      <c r="C29" s="64">
        <v>-5132786.46</v>
      </c>
      <c r="D29" s="64">
        <v>-5123326.09</v>
      </c>
      <c r="E29" s="64">
        <v>99.36</v>
      </c>
      <c r="F29" s="258" t="s">
        <v>7890</v>
      </c>
    </row>
    <row r="30" spans="1:6" x14ac:dyDescent="0.2">
      <c r="A30" s="44" t="s">
        <v>12410</v>
      </c>
      <c r="B30" s="44" t="s">
        <v>12411</v>
      </c>
      <c r="C30" s="64">
        <v>808321.65</v>
      </c>
      <c r="D30" s="64">
        <v>811048.93</v>
      </c>
      <c r="E30" s="64">
        <v>617.32000000000005</v>
      </c>
      <c r="F30" s="258" t="s">
        <v>7890</v>
      </c>
    </row>
    <row r="31" spans="1:6" x14ac:dyDescent="0.2">
      <c r="A31" s="44" t="s">
        <v>12412</v>
      </c>
      <c r="B31" s="44" t="s">
        <v>12413</v>
      </c>
      <c r="C31" s="64">
        <v>-2254720.2200000002</v>
      </c>
      <c r="D31" s="64">
        <v>-2252141.5099999998</v>
      </c>
      <c r="E31" s="64">
        <v>2286.75</v>
      </c>
      <c r="F31" s="258" t="s">
        <v>7890</v>
      </c>
    </row>
    <row r="32" spans="1:6" x14ac:dyDescent="0.2">
      <c r="A32" s="44" t="s">
        <v>12414</v>
      </c>
      <c r="B32" s="44" t="s">
        <v>12415</v>
      </c>
      <c r="C32" s="64">
        <v>-10495863.34</v>
      </c>
      <c r="D32" s="64">
        <v>-10494037.470000001</v>
      </c>
      <c r="E32" s="64">
        <v>1825.87</v>
      </c>
      <c r="F32" s="258" t="s">
        <v>7890</v>
      </c>
    </row>
    <row r="33" spans="1:6" x14ac:dyDescent="0.2">
      <c r="A33" s="44" t="s">
        <v>12416</v>
      </c>
      <c r="B33" s="44" t="s">
        <v>12417</v>
      </c>
      <c r="C33" s="64">
        <v>-1324308.1299999999</v>
      </c>
      <c r="D33" s="64">
        <v>-1324308.1299999999</v>
      </c>
      <c r="E33" s="64">
        <v>0</v>
      </c>
      <c r="F33" s="258" t="s">
        <v>7890</v>
      </c>
    </row>
    <row r="34" spans="1:6" x14ac:dyDescent="0.2">
      <c r="A34" s="63"/>
      <c r="B34" s="63" t="s">
        <v>1025</v>
      </c>
      <c r="C34" s="62">
        <f>SUM(C8:C33)</f>
        <v>-48950935.949999996</v>
      </c>
      <c r="D34" s="62">
        <f>SUM(D8:D33)</f>
        <v>-49488851.020000003</v>
      </c>
      <c r="E34" s="62">
        <f>SUM(E8:E33)</f>
        <v>-263280.2</v>
      </c>
      <c r="F34" s="63"/>
    </row>
  </sheetData>
  <protectedRanges>
    <protectedRange sqref="F34"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1.7322834645669292" bottom="0.74803149606299213" header="0.31496062992125984" footer="0.31496062992125984"/>
  <pageSetup scale="79" orientation="landscape" horizontalDpi="300" verticalDpi="300" r:id="rId1"/>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0">
    <pageSetUpPr fitToPage="1"/>
  </sheetPr>
  <dimension ref="A1:E13"/>
  <sheetViews>
    <sheetView zoomScaleNormal="100" zoomScaleSheetLayoutView="100" workbookViewId="0">
      <selection activeCell="B11" sqref="B11"/>
    </sheetView>
  </sheetViews>
  <sheetFormatPr baseColWidth="10" defaultColWidth="11.44140625" defaultRowHeight="10.199999999999999" x14ac:dyDescent="0.2"/>
  <cols>
    <col min="1" max="1" width="24.44140625" style="37" customWidth="1"/>
    <col min="2" max="2" width="50.6640625" style="37" customWidth="1"/>
    <col min="3" max="5" width="17.6640625" style="224" customWidth="1"/>
    <col min="6" max="16384" width="11.44140625" style="1"/>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A3" s="155" t="str">
        <f>'ESF-01-FCIND'!A3</f>
        <v>AL 31 DE DICIEMBRE DE 2017</v>
      </c>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9907</v>
      </c>
      <c r="B8" s="113" t="s">
        <v>1064</v>
      </c>
      <c r="C8" s="64">
        <f>+C9</f>
        <v>5000</v>
      </c>
      <c r="D8" s="64">
        <f>+D9</f>
        <v>5000</v>
      </c>
      <c r="E8" s="64">
        <f>+E9</f>
        <v>0</v>
      </c>
    </row>
    <row r="9" spans="1:5" x14ac:dyDescent="0.2">
      <c r="A9" s="113" t="s">
        <v>9913</v>
      </c>
      <c r="B9" s="113" t="s">
        <v>9914</v>
      </c>
      <c r="C9" s="64">
        <v>5000</v>
      </c>
      <c r="D9" s="64">
        <v>5000</v>
      </c>
      <c r="E9" s="64">
        <f>+D9-C9</f>
        <v>0</v>
      </c>
    </row>
    <row r="10" spans="1:5" x14ac:dyDescent="0.2">
      <c r="A10" s="113" t="s">
        <v>9915</v>
      </c>
      <c r="B10" s="113" t="s">
        <v>12418</v>
      </c>
      <c r="C10" s="64">
        <f>+C11</f>
        <v>35762147.299999997</v>
      </c>
      <c r="D10" s="64">
        <f>+D11</f>
        <v>36903150.850000001</v>
      </c>
      <c r="E10" s="64">
        <f>+E11</f>
        <v>1141003.5500000045</v>
      </c>
    </row>
    <row r="11" spans="1:5" x14ac:dyDescent="0.2">
      <c r="A11" s="113" t="s">
        <v>9929</v>
      </c>
      <c r="B11" s="113" t="s">
        <v>9930</v>
      </c>
      <c r="C11" s="64">
        <v>35762147.299999997</v>
      </c>
      <c r="D11" s="64">
        <v>36903150.850000001</v>
      </c>
      <c r="E11" s="64">
        <f>+D11-C11</f>
        <v>1141003.5500000045</v>
      </c>
    </row>
    <row r="12" spans="1:5" s="15" customFormat="1" x14ac:dyDescent="0.2">
      <c r="A12" s="63"/>
      <c r="B12" s="63" t="s">
        <v>1041</v>
      </c>
      <c r="C12" s="62">
        <f>C8+C10</f>
        <v>35767147.299999997</v>
      </c>
      <c r="D12" s="62">
        <f t="shared" ref="D12:E12" si="0">D8+D10</f>
        <v>36908150.850000001</v>
      </c>
      <c r="E12" s="62">
        <f t="shared" si="0"/>
        <v>1141003.5500000045</v>
      </c>
    </row>
    <row r="13" spans="1:5" s="15" customFormat="1" x14ac:dyDescent="0.2">
      <c r="A13" s="243"/>
      <c r="B13" s="243"/>
      <c r="C13" s="259"/>
      <c r="D13" s="259"/>
      <c r="E13"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1.7322834645669292" bottom="0.74803149606299213" header="0.31496062992125984" footer="0.31496062992125984"/>
  <pageSetup scale="95" orientation="landscape" horizontalDpi="300" verticalDpi="300" r:id="rId1"/>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1">
    <pageSetUpPr fitToPage="1"/>
  </sheetPr>
  <dimension ref="A1:D17"/>
  <sheetViews>
    <sheetView zoomScaleNormal="100" zoomScaleSheetLayoutView="100" workbookViewId="0">
      <selection activeCell="B16" sqref="B16"/>
    </sheetView>
  </sheetViews>
  <sheetFormatPr baseColWidth="10" defaultColWidth="11.44140625" defaultRowHeight="10.199999999999999" x14ac:dyDescent="0.2"/>
  <cols>
    <col min="1" max="1" width="24" style="37" customWidth="1"/>
    <col min="2" max="2" width="50.6640625" style="37" customWidth="1"/>
    <col min="3" max="3" width="17.6640625" style="224" customWidth="1"/>
    <col min="4" max="4" width="17.6640625" style="263" customWidth="1"/>
    <col min="5" max="16384" width="11.44140625" style="1"/>
  </cols>
  <sheetData>
    <row r="1" spans="1:4" s="79" customFormat="1" x14ac:dyDescent="0.2">
      <c r="A1" s="155" t="s">
        <v>115</v>
      </c>
      <c r="B1" s="155"/>
      <c r="C1" s="275"/>
      <c r="D1" s="278"/>
    </row>
    <row r="2" spans="1:4" s="79" customFormat="1" x14ac:dyDescent="0.2">
      <c r="A2" s="155" t="s">
        <v>42</v>
      </c>
      <c r="B2" s="155"/>
      <c r="C2" s="275"/>
      <c r="D2" s="277"/>
    </row>
    <row r="3" spans="1:4" s="79" customFormat="1" ht="15.6" x14ac:dyDescent="0.3">
      <c r="A3" s="155" t="str">
        <f>'ESF-01-FCIND'!A3</f>
        <v>AL 31 DE DICIEMBRE DE 2017</v>
      </c>
      <c r="B3" s="1157"/>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t="s">
        <v>11968</v>
      </c>
      <c r="B8" s="270" t="s">
        <v>11969</v>
      </c>
      <c r="C8" s="268">
        <v>2285207.84</v>
      </c>
      <c r="D8" s="267">
        <v>0</v>
      </c>
    </row>
    <row r="9" spans="1:4" x14ac:dyDescent="0.2">
      <c r="A9" s="269" t="s">
        <v>11972</v>
      </c>
      <c r="B9" s="270" t="s">
        <v>11973</v>
      </c>
      <c r="C9" s="268">
        <v>11802662.1</v>
      </c>
      <c r="D9" s="267">
        <v>0</v>
      </c>
    </row>
    <row r="10" spans="1:4" x14ac:dyDescent="0.2">
      <c r="A10" s="266"/>
      <c r="B10" s="266" t="s">
        <v>381</v>
      </c>
      <c r="C10" s="265">
        <f>SUM(C8:C9)</f>
        <v>14087869.939999999</v>
      </c>
      <c r="D10" s="515">
        <v>0</v>
      </c>
    </row>
    <row r="13" spans="1:4" x14ac:dyDescent="0.2">
      <c r="A13" s="1337" t="s">
        <v>1071</v>
      </c>
      <c r="B13" s="1338"/>
      <c r="C13" s="275"/>
      <c r="D13" s="274" t="s">
        <v>1070</v>
      </c>
    </row>
    <row r="14" spans="1:4" x14ac:dyDescent="0.2">
      <c r="A14" s="273"/>
      <c r="B14" s="273"/>
      <c r="C14" s="272"/>
      <c r="D14" s="271"/>
    </row>
    <row r="15" spans="1:4" x14ac:dyDescent="0.2">
      <c r="A15" s="30" t="s">
        <v>102</v>
      </c>
      <c r="B15" s="29" t="s">
        <v>101</v>
      </c>
      <c r="C15" s="120" t="s">
        <v>299</v>
      </c>
      <c r="D15" s="148" t="s">
        <v>1069</v>
      </c>
    </row>
    <row r="16" spans="1:4" x14ac:dyDescent="0.2">
      <c r="A16" s="269"/>
      <c r="B16" s="1225" t="s">
        <v>13593</v>
      </c>
      <c r="C16" s="268"/>
      <c r="D16" s="267"/>
    </row>
    <row r="17" spans="1:4" x14ac:dyDescent="0.2">
      <c r="A17" s="266"/>
      <c r="B17" s="266" t="s">
        <v>1068</v>
      </c>
      <c r="C17" s="265">
        <f>SUM(C16:C16)</f>
        <v>0</v>
      </c>
      <c r="D17" s="276">
        <v>0</v>
      </c>
    </row>
  </sheetData>
  <mergeCells count="2">
    <mergeCell ref="A5:B5"/>
    <mergeCell ref="A13:B13"/>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5"/>
    <dataValidation allowBlank="1" showInputMessage="1" showErrorMessage="1" prompt="Importe (saldo final) de las adquisiciones de bienes muebles e inmuebles efectuadas en el periodo al que corresponde la cuenta pública presentada." sqref="C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Importe (saldo final) de las adquisiciones de bienes muebles e inmuebles efectuadas en el periodo que se presenta." sqref="C7"/>
  </dataValidations>
  <printOptions horizontalCentered="1"/>
  <pageMargins left="0.70866141732283472" right="0.70866141732283472" top="1.5354330708661419" bottom="0.74803149606299213" header="0.31496062992125984" footer="0.31496062992125984"/>
  <pageSetup scale="90" orientation="landscape" horizontalDpi="300" verticalDpi="300" r:id="rId1"/>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2"/>
  <dimension ref="A1:D43"/>
  <sheetViews>
    <sheetView zoomScaleNormal="100" zoomScaleSheetLayoutView="100" workbookViewId="0">
      <pane ySplit="8" topLeftCell="A26" activePane="bottomLeft" state="frozen"/>
      <selection activeCell="A6" sqref="A6"/>
      <selection pane="bottomLeft" activeCell="B47" sqref="B47"/>
    </sheetView>
  </sheetViews>
  <sheetFormatPr baseColWidth="10" defaultColWidth="11.44140625" defaultRowHeight="10.199999999999999" x14ac:dyDescent="0.2"/>
  <cols>
    <col min="1" max="1" width="24" style="37" customWidth="1"/>
    <col min="2" max="2" width="68" style="37" customWidth="1"/>
    <col min="3" max="3" width="17.6640625" style="224" customWidth="1"/>
    <col min="4" max="4" width="17.6640625" style="1" customWidth="1"/>
    <col min="5" max="16384" width="11.44140625" style="1"/>
  </cols>
  <sheetData>
    <row r="1" spans="1:4" s="79" customFormat="1" x14ac:dyDescent="0.2">
      <c r="A1" s="155" t="s">
        <v>115</v>
      </c>
      <c r="B1" s="155"/>
      <c r="C1" s="275"/>
    </row>
    <row r="2" spans="1:4" s="79" customFormat="1" x14ac:dyDescent="0.2">
      <c r="A2" s="155" t="s">
        <v>42</v>
      </c>
      <c r="B2" s="155"/>
      <c r="C2" s="275"/>
    </row>
    <row r="3" spans="1:4" s="79" customFormat="1" x14ac:dyDescent="0.2">
      <c r="A3" s="155" t="str">
        <f>'ESF-01-FCIND'!A3</f>
        <v>AL 31 DE DICIEMBRE DE 2017</v>
      </c>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4">
        <v>0</v>
      </c>
      <c r="D9" s="283">
        <v>145139.19</v>
      </c>
    </row>
    <row r="10" spans="1:4" x14ac:dyDescent="0.2">
      <c r="A10" s="286">
        <v>5510</v>
      </c>
      <c r="B10" s="289" t="s">
        <v>1104</v>
      </c>
      <c r="C10" s="284">
        <v>0</v>
      </c>
      <c r="D10" s="283">
        <v>145139.19</v>
      </c>
    </row>
    <row r="11" spans="1:4" x14ac:dyDescent="0.2">
      <c r="A11" s="286">
        <v>5511</v>
      </c>
      <c r="B11" s="289" t="s">
        <v>1103</v>
      </c>
      <c r="C11" s="284">
        <v>0</v>
      </c>
      <c r="D11" s="283">
        <v>0</v>
      </c>
    </row>
    <row r="12" spans="1:4" x14ac:dyDescent="0.2">
      <c r="A12" s="286">
        <v>5512</v>
      </c>
      <c r="B12" s="289" t="s">
        <v>1102</v>
      </c>
      <c r="C12" s="284">
        <v>0</v>
      </c>
      <c r="D12" s="283">
        <v>0</v>
      </c>
    </row>
    <row r="13" spans="1:4" x14ac:dyDescent="0.2">
      <c r="A13" s="286">
        <v>5513</v>
      </c>
      <c r="B13" s="289" t="s">
        <v>1101</v>
      </c>
      <c r="C13" s="284">
        <v>0</v>
      </c>
      <c r="D13" s="283">
        <v>0</v>
      </c>
    </row>
    <row r="14" spans="1:4" x14ac:dyDescent="0.2">
      <c r="A14" s="286">
        <v>5514</v>
      </c>
      <c r="B14" s="289" t="s">
        <v>1100</v>
      </c>
      <c r="C14" s="284">
        <v>0</v>
      </c>
      <c r="D14" s="283">
        <v>0</v>
      </c>
    </row>
    <row r="15" spans="1:4" x14ac:dyDescent="0.2">
      <c r="A15" s="286">
        <v>5515</v>
      </c>
      <c r="B15" s="289" t="s">
        <v>1099</v>
      </c>
      <c r="C15" s="284">
        <v>0</v>
      </c>
      <c r="D15" s="283">
        <v>118658.91</v>
      </c>
    </row>
    <row r="16" spans="1:4" x14ac:dyDescent="0.2">
      <c r="A16" s="286">
        <v>5516</v>
      </c>
      <c r="B16" s="289" t="s">
        <v>1098</v>
      </c>
      <c r="C16" s="284">
        <v>0</v>
      </c>
      <c r="D16" s="283">
        <v>0</v>
      </c>
    </row>
    <row r="17" spans="1:4" x14ac:dyDescent="0.2">
      <c r="A17" s="286">
        <v>5517</v>
      </c>
      <c r="B17" s="289" t="s">
        <v>1097</v>
      </c>
      <c r="C17" s="284">
        <v>0</v>
      </c>
      <c r="D17" s="283">
        <v>26480.28</v>
      </c>
    </row>
    <row r="18" spans="1:4" x14ac:dyDescent="0.2">
      <c r="A18" s="286">
        <v>5518</v>
      </c>
      <c r="B18" s="289" t="s">
        <v>1096</v>
      </c>
      <c r="C18" s="284">
        <v>0</v>
      </c>
      <c r="D18" s="283">
        <v>0</v>
      </c>
    </row>
    <row r="19" spans="1:4" x14ac:dyDescent="0.2">
      <c r="A19" s="286">
        <v>5520</v>
      </c>
      <c r="B19" s="289" t="s">
        <v>1095</v>
      </c>
      <c r="C19" s="284">
        <v>0</v>
      </c>
      <c r="D19" s="283">
        <v>0</v>
      </c>
    </row>
    <row r="20" spans="1:4" x14ac:dyDescent="0.2">
      <c r="A20" s="286">
        <v>5521</v>
      </c>
      <c r="B20" s="289" t="s">
        <v>1094</v>
      </c>
      <c r="C20" s="284">
        <v>0</v>
      </c>
      <c r="D20" s="283">
        <v>0</v>
      </c>
    </row>
    <row r="21" spans="1:4" x14ac:dyDescent="0.2">
      <c r="A21" s="286">
        <v>5522</v>
      </c>
      <c r="B21" s="289" t="s">
        <v>1093</v>
      </c>
      <c r="C21" s="284">
        <v>0</v>
      </c>
      <c r="D21" s="283">
        <v>0</v>
      </c>
    </row>
    <row r="22" spans="1:4" x14ac:dyDescent="0.2">
      <c r="A22" s="286">
        <v>5530</v>
      </c>
      <c r="B22" s="289" t="s">
        <v>1092</v>
      </c>
      <c r="C22" s="284">
        <v>0</v>
      </c>
      <c r="D22" s="283">
        <v>0</v>
      </c>
    </row>
    <row r="23" spans="1:4" x14ac:dyDescent="0.2">
      <c r="A23" s="286">
        <v>5531</v>
      </c>
      <c r="B23" s="289" t="s">
        <v>1091</v>
      </c>
      <c r="C23" s="284">
        <v>0</v>
      </c>
      <c r="D23" s="283">
        <v>0</v>
      </c>
    </row>
    <row r="24" spans="1:4" x14ac:dyDescent="0.2">
      <c r="A24" s="286">
        <v>5532</v>
      </c>
      <c r="B24" s="289" t="s">
        <v>1090</v>
      </c>
      <c r="C24" s="284">
        <v>0</v>
      </c>
      <c r="D24" s="283">
        <v>0</v>
      </c>
    </row>
    <row r="25" spans="1:4" x14ac:dyDescent="0.2">
      <c r="A25" s="286">
        <v>5533</v>
      </c>
      <c r="B25" s="289" t="s">
        <v>1089</v>
      </c>
      <c r="C25" s="284">
        <v>0</v>
      </c>
      <c r="D25" s="283">
        <v>0</v>
      </c>
    </row>
    <row r="26" spans="1:4" x14ac:dyDescent="0.2">
      <c r="A26" s="286">
        <v>5534</v>
      </c>
      <c r="B26" s="289" t="s">
        <v>1088</v>
      </c>
      <c r="C26" s="284">
        <v>0</v>
      </c>
      <c r="D26" s="283">
        <v>0</v>
      </c>
    </row>
    <row r="27" spans="1:4" x14ac:dyDescent="0.2">
      <c r="A27" s="286">
        <v>5535</v>
      </c>
      <c r="B27" s="289" t="s">
        <v>1087</v>
      </c>
      <c r="C27" s="284">
        <v>0</v>
      </c>
      <c r="D27" s="283">
        <v>0</v>
      </c>
    </row>
    <row r="28" spans="1:4" x14ac:dyDescent="0.2">
      <c r="A28" s="286">
        <v>5540</v>
      </c>
      <c r="B28" s="289" t="s">
        <v>1086</v>
      </c>
      <c r="C28" s="284">
        <v>0</v>
      </c>
      <c r="D28" s="283">
        <v>0</v>
      </c>
    </row>
    <row r="29" spans="1:4" x14ac:dyDescent="0.2">
      <c r="A29" s="286">
        <v>5541</v>
      </c>
      <c r="B29" s="289" t="s">
        <v>1086</v>
      </c>
      <c r="C29" s="284">
        <v>0</v>
      </c>
      <c r="D29" s="283">
        <v>0</v>
      </c>
    </row>
    <row r="30" spans="1:4" x14ac:dyDescent="0.2">
      <c r="A30" s="286">
        <v>5550</v>
      </c>
      <c r="B30" s="285" t="s">
        <v>1085</v>
      </c>
      <c r="C30" s="284">
        <v>0</v>
      </c>
      <c r="D30" s="283">
        <v>0</v>
      </c>
    </row>
    <row r="31" spans="1:4" x14ac:dyDescent="0.2">
      <c r="A31" s="286">
        <v>5551</v>
      </c>
      <c r="B31" s="285" t="s">
        <v>1085</v>
      </c>
      <c r="C31" s="284">
        <v>0</v>
      </c>
      <c r="D31" s="283">
        <v>0</v>
      </c>
    </row>
    <row r="32" spans="1:4" x14ac:dyDescent="0.2">
      <c r="A32" s="286">
        <v>5590</v>
      </c>
      <c r="B32" s="285" t="s">
        <v>1084</v>
      </c>
      <c r="C32" s="284">
        <v>0</v>
      </c>
      <c r="D32" s="283">
        <v>0</v>
      </c>
    </row>
    <row r="33" spans="1:4" x14ac:dyDescent="0.2">
      <c r="A33" s="286">
        <v>5591</v>
      </c>
      <c r="B33" s="285" t="s">
        <v>1083</v>
      </c>
      <c r="C33" s="284">
        <v>0</v>
      </c>
      <c r="D33" s="283">
        <v>0</v>
      </c>
    </row>
    <row r="34" spans="1:4" x14ac:dyDescent="0.2">
      <c r="A34" s="286">
        <v>5592</v>
      </c>
      <c r="B34" s="285" t="s">
        <v>1082</v>
      </c>
      <c r="C34" s="284">
        <v>0</v>
      </c>
      <c r="D34" s="283">
        <v>0</v>
      </c>
    </row>
    <row r="35" spans="1:4" x14ac:dyDescent="0.2">
      <c r="A35" s="286">
        <v>5593</v>
      </c>
      <c r="B35" s="285" t="s">
        <v>1081</v>
      </c>
      <c r="C35" s="284">
        <v>0</v>
      </c>
      <c r="D35" s="283">
        <v>0</v>
      </c>
    </row>
    <row r="36" spans="1:4" x14ac:dyDescent="0.2">
      <c r="A36" s="286">
        <v>5594</v>
      </c>
      <c r="B36" s="285" t="s">
        <v>1080</v>
      </c>
      <c r="C36" s="284">
        <v>0</v>
      </c>
      <c r="D36" s="283">
        <v>0</v>
      </c>
    </row>
    <row r="37" spans="1:4" x14ac:dyDescent="0.2">
      <c r="A37" s="286">
        <v>5595</v>
      </c>
      <c r="B37" s="285" t="s">
        <v>1079</v>
      </c>
      <c r="C37" s="284">
        <v>0</v>
      </c>
      <c r="D37" s="283">
        <v>0</v>
      </c>
    </row>
    <row r="38" spans="1:4" x14ac:dyDescent="0.2">
      <c r="A38" s="286">
        <v>5596</v>
      </c>
      <c r="B38" s="285" t="s">
        <v>1078</v>
      </c>
      <c r="C38" s="284">
        <v>0</v>
      </c>
      <c r="D38" s="283">
        <v>0</v>
      </c>
    </row>
    <row r="39" spans="1:4" x14ac:dyDescent="0.2">
      <c r="A39" s="286">
        <v>5597</v>
      </c>
      <c r="B39" s="285" t="s">
        <v>1077</v>
      </c>
      <c r="C39" s="284">
        <v>0</v>
      </c>
      <c r="D39" s="283">
        <v>0</v>
      </c>
    </row>
    <row r="40" spans="1:4" x14ac:dyDescent="0.2">
      <c r="A40" s="286">
        <v>5599</v>
      </c>
      <c r="B40" s="285" t="s">
        <v>1076</v>
      </c>
      <c r="C40" s="284">
        <v>0</v>
      </c>
      <c r="D40" s="283">
        <v>0</v>
      </c>
    </row>
    <row r="41" spans="1:4" x14ac:dyDescent="0.2">
      <c r="A41" s="288">
        <v>5600</v>
      </c>
      <c r="B41" s="287" t="s">
        <v>1075</v>
      </c>
      <c r="C41" s="284">
        <v>0</v>
      </c>
      <c r="D41" s="283">
        <v>0</v>
      </c>
    </row>
    <row r="42" spans="1:4" x14ac:dyDescent="0.2">
      <c r="A42" s="286">
        <v>5610</v>
      </c>
      <c r="B42" s="285" t="s">
        <v>1074</v>
      </c>
      <c r="C42" s="284">
        <v>0</v>
      </c>
      <c r="D42" s="283">
        <v>0</v>
      </c>
    </row>
    <row r="43" spans="1:4" x14ac:dyDescent="0.2">
      <c r="A43" s="282">
        <v>5611</v>
      </c>
      <c r="B43" s="281" t="s">
        <v>1073</v>
      </c>
      <c r="C43" s="280">
        <v>0</v>
      </c>
      <c r="D43" s="279">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0866141732283472" right="0.70866141732283472" top="0.74803149606299213" bottom="0.74803149606299213" header="0.31496062992125984" footer="0.31496062992125984"/>
  <pageSetup scale="90" orientation="landscape" horizontalDpi="300" verticalDpi="300" r:id="rId1"/>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3"/>
  <dimension ref="A1:C20"/>
  <sheetViews>
    <sheetView workbookViewId="0">
      <selection activeCell="A8" sqref="A8"/>
    </sheetView>
  </sheetViews>
  <sheetFormatPr baseColWidth="10" defaultColWidth="11.44140625" defaultRowHeight="10.199999999999999" x14ac:dyDescent="0.2"/>
  <cols>
    <col min="1" max="1" width="25.88671875" style="1" customWidth="1"/>
    <col min="2" max="2" width="50.6640625" style="1" customWidth="1"/>
    <col min="3" max="3" width="17.6640625" style="1" customWidth="1"/>
    <col min="4" max="16384" width="11.44140625" style="1"/>
  </cols>
  <sheetData>
    <row r="1" spans="1:3" x14ac:dyDescent="0.2">
      <c r="A1" s="155" t="s">
        <v>115</v>
      </c>
    </row>
    <row r="2" spans="1:3" x14ac:dyDescent="0.2">
      <c r="A2" s="155" t="s">
        <v>42</v>
      </c>
    </row>
    <row r="3" spans="1:3" x14ac:dyDescent="0.2">
      <c r="A3" s="155" t="str">
        <f>'ESF-01-FCIND'!A3</f>
        <v>AL 31 DE DICIEMBRE DE 2017</v>
      </c>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7650000.8600000003</v>
      </c>
    </row>
    <row r="9" spans="1:3" x14ac:dyDescent="0.2">
      <c r="A9" s="304">
        <v>900002</v>
      </c>
      <c r="B9" s="303" t="s">
        <v>1119</v>
      </c>
      <c r="C9" s="302">
        <v>72867.600000000006</v>
      </c>
    </row>
    <row r="10" spans="1:3" x14ac:dyDescent="0.2">
      <c r="A10" s="305">
        <v>4320</v>
      </c>
      <c r="B10" s="299" t="s">
        <v>1118</v>
      </c>
      <c r="C10" s="296">
        <v>0</v>
      </c>
    </row>
    <row r="11" spans="1:3" ht="20.399999999999999" x14ac:dyDescent="0.2">
      <c r="A11" s="305">
        <v>4330</v>
      </c>
      <c r="B11" s="299" t="s">
        <v>1117</v>
      </c>
      <c r="C11" s="296">
        <v>0</v>
      </c>
    </row>
    <row r="12" spans="1:3" x14ac:dyDescent="0.2">
      <c r="A12" s="305">
        <v>4340</v>
      </c>
      <c r="B12" s="299" t="s">
        <v>1116</v>
      </c>
      <c r="C12" s="296">
        <v>0</v>
      </c>
    </row>
    <row r="13" spans="1:3" x14ac:dyDescent="0.2">
      <c r="A13" s="305">
        <v>4399</v>
      </c>
      <c r="B13" s="299" t="s">
        <v>1115</v>
      </c>
      <c r="C13" s="296">
        <v>72867.600000000006</v>
      </c>
    </row>
    <row r="14" spans="1:3" x14ac:dyDescent="0.2">
      <c r="A14" s="298">
        <v>4400</v>
      </c>
      <c r="B14" s="299" t="s">
        <v>1114</v>
      </c>
      <c r="C14" s="296"/>
    </row>
    <row r="15" spans="1:3" x14ac:dyDescent="0.2">
      <c r="A15" s="304">
        <v>900003</v>
      </c>
      <c r="B15" s="303" t="s">
        <v>1113</v>
      </c>
      <c r="C15" s="302">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7722868.46</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0866141732283472" right="0.70866141732283472" top="1.3385826771653544" bottom="0.74803149606299213" header="0.31496062992125984" footer="0.31496062992125984"/>
  <pageSetup scale="125" orientation="landscape" horizontalDpi="300" verticalDpi="300" r:id="rId1"/>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4"/>
  <dimension ref="A1:C35"/>
  <sheetViews>
    <sheetView topLeftCell="A4" workbookViewId="0">
      <selection activeCell="A8" sqref="A8"/>
    </sheetView>
  </sheetViews>
  <sheetFormatPr baseColWidth="10" defaultColWidth="11.44140625" defaultRowHeight="10.199999999999999" x14ac:dyDescent="0.2"/>
  <cols>
    <col min="1" max="1" width="24.5546875" style="1" customWidth="1"/>
    <col min="2" max="2" width="50.6640625" style="1" customWidth="1"/>
    <col min="3" max="3" width="17.6640625" style="31" customWidth="1"/>
    <col min="4" max="16384" width="11.44140625" style="1"/>
  </cols>
  <sheetData>
    <row r="1" spans="1:3" x14ac:dyDescent="0.2">
      <c r="A1" s="155" t="s">
        <v>115</v>
      </c>
    </row>
    <row r="2" spans="1:3" x14ac:dyDescent="0.2">
      <c r="A2" s="155" t="s">
        <v>42</v>
      </c>
    </row>
    <row r="3" spans="1:3" x14ac:dyDescent="0.2">
      <c r="A3" s="155" t="str">
        <f>'ESF-01-FCIND'!A3</f>
        <v>AL 31 DE DICIEMBRE DE 2017</v>
      </c>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2973696.53</v>
      </c>
    </row>
    <row r="9" spans="1:3" x14ac:dyDescent="0.2">
      <c r="A9" s="320">
        <v>900002</v>
      </c>
      <c r="B9" s="319" t="s">
        <v>1142</v>
      </c>
      <c r="C9" s="318">
        <v>0</v>
      </c>
    </row>
    <row r="10" spans="1:3" x14ac:dyDescent="0.2">
      <c r="A10" s="305">
        <v>5100</v>
      </c>
      <c r="B10" s="317" t="s">
        <v>1141</v>
      </c>
      <c r="C10" s="315">
        <v>0</v>
      </c>
    </row>
    <row r="11" spans="1:3" x14ac:dyDescent="0.2">
      <c r="A11" s="305">
        <v>5200</v>
      </c>
      <c r="B11" s="317" t="s">
        <v>1140</v>
      </c>
      <c r="C11" s="315">
        <v>0</v>
      </c>
    </row>
    <row r="12" spans="1:3" x14ac:dyDescent="0.2">
      <c r="A12" s="305">
        <v>5300</v>
      </c>
      <c r="B12" s="317" t="s">
        <v>1139</v>
      </c>
      <c r="C12" s="315">
        <v>0</v>
      </c>
    </row>
    <row r="13" spans="1:3" x14ac:dyDescent="0.2">
      <c r="A13" s="305">
        <v>5400</v>
      </c>
      <c r="B13" s="317" t="s">
        <v>1138</v>
      </c>
      <c r="C13" s="315">
        <v>0</v>
      </c>
    </row>
    <row r="14" spans="1:3" x14ac:dyDescent="0.2">
      <c r="A14" s="305">
        <v>5500</v>
      </c>
      <c r="B14" s="317" t="s">
        <v>1137</v>
      </c>
      <c r="C14" s="315">
        <v>0</v>
      </c>
    </row>
    <row r="15" spans="1:3" x14ac:dyDescent="0.2">
      <c r="A15" s="305">
        <v>5600</v>
      </c>
      <c r="B15" s="317" t="s">
        <v>1136</v>
      </c>
      <c r="C15" s="315">
        <v>0</v>
      </c>
    </row>
    <row r="16" spans="1:3" x14ac:dyDescent="0.2">
      <c r="A16" s="305">
        <v>5700</v>
      </c>
      <c r="B16" s="317" t="s">
        <v>1135</v>
      </c>
      <c r="C16" s="315">
        <v>0</v>
      </c>
    </row>
    <row r="17" spans="1:3" x14ac:dyDescent="0.2">
      <c r="A17" s="305" t="s">
        <v>1134</v>
      </c>
      <c r="B17" s="317" t="s">
        <v>1133</v>
      </c>
      <c r="C17" s="315">
        <v>0</v>
      </c>
    </row>
    <row r="18" spans="1:3" x14ac:dyDescent="0.2">
      <c r="A18" s="305">
        <v>5900</v>
      </c>
      <c r="B18" s="317" t="s">
        <v>1132</v>
      </c>
      <c r="C18" s="315">
        <v>0</v>
      </c>
    </row>
    <row r="19" spans="1:3" x14ac:dyDescent="0.2">
      <c r="A19" s="301">
        <v>6200</v>
      </c>
      <c r="B19" s="317" t="s">
        <v>1131</v>
      </c>
      <c r="C19" s="315">
        <v>0</v>
      </c>
    </row>
    <row r="20" spans="1:3" x14ac:dyDescent="0.2">
      <c r="A20" s="301">
        <v>7200</v>
      </c>
      <c r="B20" s="317" t="s">
        <v>1130</v>
      </c>
      <c r="C20" s="315">
        <v>0</v>
      </c>
    </row>
    <row r="21" spans="1:3" x14ac:dyDescent="0.2">
      <c r="A21" s="301">
        <v>7300</v>
      </c>
      <c r="B21" s="317" t="s">
        <v>1129</v>
      </c>
      <c r="C21" s="315">
        <v>0</v>
      </c>
    </row>
    <row r="22" spans="1:3" x14ac:dyDescent="0.2">
      <c r="A22" s="301">
        <v>7500</v>
      </c>
      <c r="B22" s="317" t="s">
        <v>1128</v>
      </c>
      <c r="C22" s="315">
        <v>0</v>
      </c>
    </row>
    <row r="23" spans="1:3" x14ac:dyDescent="0.2">
      <c r="A23" s="301">
        <v>7900</v>
      </c>
      <c r="B23" s="317" t="s">
        <v>1127</v>
      </c>
      <c r="C23" s="315">
        <v>0</v>
      </c>
    </row>
    <row r="24" spans="1:3" x14ac:dyDescent="0.2">
      <c r="A24" s="301">
        <v>9100</v>
      </c>
      <c r="B24" s="317" t="s">
        <v>1126</v>
      </c>
      <c r="C24" s="315">
        <v>0</v>
      </c>
    </row>
    <row r="25" spans="1:3" x14ac:dyDescent="0.2">
      <c r="A25" s="301">
        <v>9900</v>
      </c>
      <c r="B25" s="317" t="s">
        <v>1125</v>
      </c>
      <c r="C25" s="315">
        <v>0</v>
      </c>
    </row>
    <row r="26" spans="1:3" x14ac:dyDescent="0.2">
      <c r="A26" s="301">
        <v>7400</v>
      </c>
      <c r="B26" s="316" t="s">
        <v>1124</v>
      </c>
      <c r="C26" s="315">
        <v>0</v>
      </c>
    </row>
    <row r="27" spans="1:3" x14ac:dyDescent="0.2">
      <c r="A27" s="320">
        <v>900003</v>
      </c>
      <c r="B27" s="319" t="s">
        <v>1123</v>
      </c>
      <c r="C27" s="318">
        <v>145139.19</v>
      </c>
    </row>
    <row r="28" spans="1:3" ht="20.399999999999999" x14ac:dyDescent="0.2">
      <c r="A28" s="305">
        <v>5510</v>
      </c>
      <c r="B28" s="317" t="s">
        <v>1104</v>
      </c>
      <c r="C28" s="315">
        <v>145139.19</v>
      </c>
    </row>
    <row r="29" spans="1:3" x14ac:dyDescent="0.2">
      <c r="A29" s="305">
        <v>5520</v>
      </c>
      <c r="B29" s="317" t="s">
        <v>1095</v>
      </c>
      <c r="C29" s="315">
        <v>0</v>
      </c>
    </row>
    <row r="30" spans="1:3" x14ac:dyDescent="0.2">
      <c r="A30" s="305">
        <v>5530</v>
      </c>
      <c r="B30" s="317" t="s">
        <v>1092</v>
      </c>
      <c r="C30" s="315">
        <v>0</v>
      </c>
    </row>
    <row r="31" spans="1:3" ht="20.399999999999999" x14ac:dyDescent="0.2">
      <c r="A31" s="305">
        <v>5540</v>
      </c>
      <c r="B31" s="317" t="s">
        <v>1086</v>
      </c>
      <c r="C31" s="315">
        <v>0</v>
      </c>
    </row>
    <row r="32" spans="1:3" x14ac:dyDescent="0.2">
      <c r="A32" s="305">
        <v>5550</v>
      </c>
      <c r="B32" s="317" t="s">
        <v>1085</v>
      </c>
      <c r="C32" s="315">
        <v>0</v>
      </c>
    </row>
    <row r="33" spans="1:3" x14ac:dyDescent="0.2">
      <c r="A33" s="305">
        <v>5590</v>
      </c>
      <c r="B33" s="317" t="s">
        <v>1084</v>
      </c>
      <c r="C33" s="315">
        <v>0</v>
      </c>
    </row>
    <row r="34" spans="1:3" x14ac:dyDescent="0.2">
      <c r="A34" s="305">
        <v>5600</v>
      </c>
      <c r="B34" s="316" t="s">
        <v>1122</v>
      </c>
      <c r="C34" s="315">
        <v>0</v>
      </c>
    </row>
    <row r="35" spans="1:3" x14ac:dyDescent="0.2">
      <c r="A35" s="314">
        <v>900004</v>
      </c>
      <c r="B35" s="313" t="s">
        <v>1121</v>
      </c>
      <c r="C35" s="312">
        <f>+C8-C9+C27</f>
        <v>3118835.7199999997</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1.6929133858267718" right="0.70866141732283472" top="0.74803149606299213" bottom="0.74803149606299213" header="0.31496062992125984" footer="0.31496062992125984"/>
  <pageSetup paperSize="9" scale="115" orientation="landscape" horizontalDpi="300" verticalDpi="300" r:id="rId1"/>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5">
    <pageSetUpPr fitToPage="1"/>
  </sheetPr>
  <dimension ref="A1:H75"/>
  <sheetViews>
    <sheetView zoomScaleNormal="100" zoomScaleSheetLayoutView="100" workbookViewId="0">
      <selection activeCell="A9" sqref="A9"/>
    </sheetView>
  </sheetViews>
  <sheetFormatPr baseColWidth="10" defaultColWidth="11.44140625" defaultRowHeight="10.199999999999999" x14ac:dyDescent="0.2"/>
  <cols>
    <col min="1" max="1" width="13" style="375" customWidth="1"/>
    <col min="2" max="2" width="53.5546875" style="375" customWidth="1"/>
    <col min="3" max="3" width="18.88671875" style="375" bestFit="1" customWidth="1"/>
    <col min="4" max="4" width="17.109375" style="375" bestFit="1" customWidth="1"/>
    <col min="5" max="5" width="11" style="375" bestFit="1" customWidth="1"/>
    <col min="6" max="16384" width="11.44140625" style="375"/>
  </cols>
  <sheetData>
    <row r="1" spans="1:8" x14ac:dyDescent="0.2">
      <c r="E1" s="61" t="s">
        <v>524</v>
      </c>
    </row>
    <row r="2" spans="1:8" ht="15" customHeight="1" x14ac:dyDescent="0.2">
      <c r="A2" s="116" t="s">
        <v>1222</v>
      </c>
    </row>
    <row r="3" spans="1:8" x14ac:dyDescent="0.2">
      <c r="A3" s="57" t="str">
        <f>'ESF-01-FCIND'!A3</f>
        <v>AL 31 DE DICIEMBRE DE 2017</v>
      </c>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1167"/>
      <c r="D61" s="1168"/>
      <c r="E61" s="1168"/>
      <c r="H61" s="325"/>
    </row>
    <row r="62" spans="1:8" s="324" customFormat="1" x14ac:dyDescent="0.2">
      <c r="A62" s="452">
        <v>8110</v>
      </c>
      <c r="B62" s="328" t="s">
        <v>4067</v>
      </c>
      <c r="C62" s="1167">
        <v>4712140.91</v>
      </c>
      <c r="D62" s="1168">
        <v>4712140.91</v>
      </c>
      <c r="E62" s="1168">
        <v>0</v>
      </c>
      <c r="F62" s="325"/>
      <c r="H62" s="325"/>
    </row>
    <row r="63" spans="1:8" s="324" customFormat="1" x14ac:dyDescent="0.2">
      <c r="A63" s="452">
        <v>8120</v>
      </c>
      <c r="B63" s="328" t="s">
        <v>4066</v>
      </c>
      <c r="C63" s="1167">
        <v>4712140.91</v>
      </c>
      <c r="D63" s="1168">
        <v>-2937859.95</v>
      </c>
      <c r="E63" s="1168">
        <v>-7650000.8600000003</v>
      </c>
      <c r="F63" s="325"/>
      <c r="H63" s="325"/>
    </row>
    <row r="64" spans="1:8" s="324" customFormat="1" x14ac:dyDescent="0.2">
      <c r="A64" s="449">
        <v>8130</v>
      </c>
      <c r="B64" s="328" t="s">
        <v>4065</v>
      </c>
      <c r="C64" s="1167">
        <v>0</v>
      </c>
      <c r="D64" s="1168">
        <v>0</v>
      </c>
      <c r="E64" s="1168">
        <v>0</v>
      </c>
      <c r="F64" s="325"/>
      <c r="H64" s="325"/>
    </row>
    <row r="65" spans="1:8" s="324" customFormat="1" x14ac:dyDescent="0.2">
      <c r="A65" s="449">
        <v>8140</v>
      </c>
      <c r="B65" s="328" t="s">
        <v>4064</v>
      </c>
      <c r="C65" s="1167">
        <v>0</v>
      </c>
      <c r="D65" s="1168">
        <v>0</v>
      </c>
      <c r="E65" s="1168">
        <v>0</v>
      </c>
      <c r="F65" s="325"/>
      <c r="H65" s="325"/>
    </row>
    <row r="66" spans="1:8" s="324" customFormat="1" x14ac:dyDescent="0.2">
      <c r="A66" s="449">
        <v>8150</v>
      </c>
      <c r="B66" s="328" t="s">
        <v>4063</v>
      </c>
      <c r="C66" s="1167">
        <v>0</v>
      </c>
      <c r="D66" s="1168">
        <v>7650000.8600000003</v>
      </c>
      <c r="E66" s="1168">
        <v>7650000.8600000003</v>
      </c>
      <c r="F66" s="325"/>
      <c r="H66" s="325"/>
    </row>
    <row r="67" spans="1:8" s="324" customFormat="1" x14ac:dyDescent="0.2">
      <c r="A67" s="451">
        <v>8200</v>
      </c>
      <c r="B67" s="450" t="s">
        <v>4062</v>
      </c>
      <c r="C67" s="1167"/>
      <c r="D67" s="1168"/>
      <c r="E67" s="1168"/>
      <c r="F67" s="325"/>
      <c r="G67" s="325"/>
      <c r="H67" s="325"/>
    </row>
    <row r="68" spans="1:8" s="324" customFormat="1" x14ac:dyDescent="0.2">
      <c r="A68" s="449">
        <v>8210</v>
      </c>
      <c r="B68" s="328" t="s">
        <v>4061</v>
      </c>
      <c r="C68" s="1167">
        <v>4712140.91</v>
      </c>
      <c r="D68" s="1168">
        <v>4712140.91</v>
      </c>
      <c r="E68" s="1168">
        <v>0</v>
      </c>
      <c r="F68" s="325"/>
      <c r="G68" s="325"/>
      <c r="H68" s="325"/>
    </row>
    <row r="69" spans="1:8" s="324" customFormat="1" x14ac:dyDescent="0.2">
      <c r="A69" s="449">
        <v>8220</v>
      </c>
      <c r="B69" s="328" t="s">
        <v>4060</v>
      </c>
      <c r="C69" s="1167">
        <v>4712140.91</v>
      </c>
      <c r="D69" s="1168">
        <v>1718444.38</v>
      </c>
      <c r="E69" s="1168">
        <v>-2993696.53</v>
      </c>
      <c r="F69" s="325"/>
      <c r="G69" s="325"/>
      <c r="H69" s="325"/>
    </row>
    <row r="70" spans="1:8" s="324" customFormat="1" x14ac:dyDescent="0.2">
      <c r="A70" s="449">
        <v>8230</v>
      </c>
      <c r="B70" s="328" t="s">
        <v>4059</v>
      </c>
      <c r="C70" s="1167">
        <v>0</v>
      </c>
      <c r="D70" s="1168">
        <v>130000</v>
      </c>
      <c r="E70" s="1168">
        <v>130000</v>
      </c>
      <c r="F70" s="325"/>
      <c r="G70" s="325"/>
      <c r="H70" s="325"/>
    </row>
    <row r="71" spans="1:8" s="324" customFormat="1" x14ac:dyDescent="0.2">
      <c r="A71" s="449">
        <v>8240</v>
      </c>
      <c r="B71" s="328" t="s">
        <v>4058</v>
      </c>
      <c r="C71" s="1167">
        <v>0</v>
      </c>
      <c r="D71" s="1168">
        <v>0</v>
      </c>
      <c r="E71" s="1168">
        <v>0</v>
      </c>
      <c r="F71" s="325"/>
      <c r="G71" s="325"/>
      <c r="H71" s="325"/>
    </row>
    <row r="72" spans="1:8" s="324" customFormat="1" x14ac:dyDescent="0.2">
      <c r="A72" s="447">
        <v>8250</v>
      </c>
      <c r="B72" s="327" t="s">
        <v>4057</v>
      </c>
      <c r="C72" s="1169">
        <v>0</v>
      </c>
      <c r="D72" s="1170">
        <v>0</v>
      </c>
      <c r="E72" s="1170">
        <v>0</v>
      </c>
      <c r="F72" s="325"/>
      <c r="G72" s="325"/>
      <c r="H72" s="325"/>
    </row>
    <row r="73" spans="1:8" s="324" customFormat="1" x14ac:dyDescent="0.2">
      <c r="A73" s="444">
        <v>8260</v>
      </c>
      <c r="B73" s="430" t="s">
        <v>4056</v>
      </c>
      <c r="C73" s="1168">
        <v>0</v>
      </c>
      <c r="D73" s="1168">
        <v>0</v>
      </c>
      <c r="E73" s="1168">
        <v>0</v>
      </c>
      <c r="F73" s="325"/>
      <c r="G73" s="325"/>
      <c r="H73" s="325"/>
    </row>
    <row r="74" spans="1:8" s="324" customFormat="1" x14ac:dyDescent="0.2">
      <c r="A74" s="336">
        <v>8270</v>
      </c>
      <c r="B74" s="443" t="s">
        <v>4055</v>
      </c>
      <c r="C74" s="1171">
        <v>0</v>
      </c>
      <c r="D74" s="1171">
        <v>2973696.53</v>
      </c>
      <c r="E74" s="1171">
        <v>2973696.53</v>
      </c>
      <c r="F74" s="325"/>
      <c r="G74" s="325"/>
      <c r="H74" s="325"/>
    </row>
    <row r="75" spans="1:8" x14ac:dyDescent="0.2">
      <c r="A75" s="323" t="s">
        <v>13592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71" orientation="portrait" horizontalDpi="300" verticalDpi="300" r:id="rId1"/>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6">
    <pageSetUpPr fitToPage="1"/>
  </sheetPr>
  <dimension ref="A1:F30"/>
  <sheetViews>
    <sheetView topLeftCell="A11" zoomScaleNormal="100" zoomScaleSheetLayoutView="90" workbookViewId="0">
      <selection activeCell="B29" sqref="B29"/>
    </sheetView>
  </sheetViews>
  <sheetFormatPr baseColWidth="10" defaultColWidth="11.44140625" defaultRowHeight="10.199999999999999" x14ac:dyDescent="0.2"/>
  <cols>
    <col min="1" max="1" width="23"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113</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12419</v>
      </c>
      <c r="B8" s="25" t="s">
        <v>12420</v>
      </c>
      <c r="C8" s="24">
        <v>59962779.049999997</v>
      </c>
      <c r="D8" s="54"/>
      <c r="E8" s="24"/>
    </row>
    <row r="9" spans="1:6" x14ac:dyDescent="0.2">
      <c r="A9" s="52"/>
      <c r="B9" s="52" t="s">
        <v>109</v>
      </c>
      <c r="C9" s="38">
        <f>SUM(C8:C8)</f>
        <v>59962779.049999997</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375"/>
    </row>
    <row r="18" spans="1:6" x14ac:dyDescent="0.2">
      <c r="A18" s="37"/>
      <c r="B18" s="37"/>
      <c r="C18" s="36"/>
      <c r="D18" s="37"/>
      <c r="E18" s="36"/>
      <c r="F18" s="375"/>
    </row>
    <row r="19" spans="1:6" ht="11.25" customHeight="1" x14ac:dyDescent="0.2">
      <c r="A19" s="35" t="s">
        <v>106</v>
      </c>
      <c r="B19" s="34"/>
      <c r="C19" s="33"/>
      <c r="D19" s="375"/>
      <c r="E19" s="220" t="s">
        <v>103</v>
      </c>
    </row>
    <row r="20" spans="1:6" x14ac:dyDescent="0.2">
      <c r="A20" s="375"/>
      <c r="B20" s="375"/>
      <c r="C20" s="31"/>
      <c r="D20" s="375"/>
      <c r="E20" s="31"/>
      <c r="F20" s="375"/>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375"/>
    </row>
    <row r="25" spans="1:6" x14ac:dyDescent="0.2">
      <c r="A25" s="37"/>
      <c r="B25" s="37"/>
      <c r="C25" s="36"/>
      <c r="D25" s="37"/>
      <c r="E25" s="36"/>
      <c r="F25" s="375"/>
    </row>
    <row r="26" spans="1:6" ht="11.25" customHeight="1" x14ac:dyDescent="0.2">
      <c r="A26" s="35" t="s">
        <v>104</v>
      </c>
      <c r="B26" s="34"/>
      <c r="C26" s="33"/>
      <c r="D26" s="375"/>
      <c r="E26" s="220" t="s">
        <v>103</v>
      </c>
    </row>
    <row r="27" spans="1:6" x14ac:dyDescent="0.2">
      <c r="A27" s="375"/>
      <c r="B27" s="375"/>
      <c r="C27" s="31"/>
      <c r="D27" s="375"/>
      <c r="E27" s="31"/>
      <c r="F27" s="375"/>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6">
    <dataValidation allowBlank="1" showInputMessage="1" showErrorMessage="1" prompt="Corresponde al número de la cuenta de acuerdo al Plan de Cuentas emitido por el CONAC." sqref="A7 A14 A21 A28"/>
    <dataValidation allowBlank="1" showInputMessage="1" showErrorMessage="1" prompt="Saldo final de la Cuenta Pública presentada (trimestral: 1er, 2do, 3ro. o 4to.)." sqref="C14"/>
    <dataValidation allowBlank="1" showInputMessage="1" showErrorMessage="1" prompt="Saldo final de la Cuenta Pública presentada y en su caso, el importe debe corresponder a la suma de la columna de monto parcial ( trimestral: 1er, 2do, 3ro. o 4to.)." sqref="C7 C21 C28"/>
    <dataValidation allowBlank="1" showInputMessage="1" showErrorMessage="1" prompt="Corresponde al nombre o descripción de la cuenta de acuerdo al Plan de Cuentas emitido por el CONAC." sqref="B7 B14 B21 B28"/>
    <dataValidation allowBlank="1" showInputMessage="1" showErrorMessage="1" prompt="Especificar el tipo de instrumento de inversión: Bondes, Petrobonos, Cetes, Mesa de dinero, etc." sqref="D7 D14 D21 D28"/>
    <dataValidation allowBlank="1" showInputMessage="1" showErrorMessage="1" prompt="En los casos en que la inversión se localice en dos o mas tipos de instrumentos, se detallará cada una de ellas y el importe invertido." sqref="E7 E21 E28"/>
  </dataValidations>
  <printOptions horizontalCentered="1"/>
  <pageMargins left="0.39370078740157483" right="0.39370078740157483" top="0.39370078740157483" bottom="0.39370078740157483" header="0.31496062992125984" footer="0.31496062992125984"/>
  <pageSetup scale="96" orientation="landscape" r:id="rId1"/>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7">
    <pageSetUpPr fitToPage="1"/>
  </sheetPr>
  <dimension ref="A1:G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38.6640625" style="1" customWidth="1"/>
    <col min="3" max="3" width="11.6640625" style="31" customWidth="1"/>
    <col min="4" max="6" width="13" style="31" customWidth="1"/>
    <col min="7" max="7" width="10.44140625" style="31" bestFit="1" customWidth="1"/>
    <col min="8" max="9" width="11.44140625" style="1" customWidth="1"/>
    <col min="10" max="16384" width="11.44140625" style="1"/>
  </cols>
  <sheetData>
    <row r="1" spans="1:7" x14ac:dyDescent="0.2">
      <c r="A1" s="57" t="s">
        <v>115</v>
      </c>
      <c r="B1" s="57"/>
      <c r="G1" s="76"/>
    </row>
    <row r="2" spans="1:7" x14ac:dyDescent="0.2">
      <c r="A2" s="57" t="s">
        <v>114</v>
      </c>
      <c r="B2" s="57"/>
      <c r="C2" s="17"/>
      <c r="D2" s="17"/>
    </row>
    <row r="3" spans="1:7" x14ac:dyDescent="0.2">
      <c r="B3" s="57"/>
      <c r="C3" s="17"/>
      <c r="D3" s="17"/>
    </row>
    <row r="5" spans="1:7" s="71" customFormat="1" ht="11.25" customHeight="1" x14ac:dyDescent="0.2">
      <c r="A5" s="74" t="s">
        <v>218</v>
      </c>
      <c r="B5" s="74"/>
      <c r="C5" s="73"/>
      <c r="D5" s="73"/>
      <c r="E5" s="31"/>
      <c r="F5" s="31"/>
      <c r="G5" s="72" t="s">
        <v>132</v>
      </c>
    </row>
    <row r="6" spans="1:7" x14ac:dyDescent="0.2">
      <c r="A6" s="60"/>
      <c r="B6" s="60"/>
      <c r="C6" s="58"/>
      <c r="D6" s="58"/>
      <c r="E6" s="58"/>
      <c r="F6" s="58"/>
      <c r="G6" s="58"/>
    </row>
    <row r="7" spans="1:7" ht="15" customHeight="1" x14ac:dyDescent="0.2">
      <c r="A7" s="30" t="s">
        <v>102</v>
      </c>
      <c r="B7" s="29" t="s">
        <v>101</v>
      </c>
      <c r="C7" s="69" t="s">
        <v>100</v>
      </c>
      <c r="D7" s="70">
        <v>2015</v>
      </c>
      <c r="E7" s="69" t="s">
        <v>131</v>
      </c>
      <c r="F7" s="69" t="s">
        <v>130</v>
      </c>
      <c r="G7" s="68" t="s">
        <v>129</v>
      </c>
    </row>
    <row r="8" spans="1:7" x14ac:dyDescent="0.2">
      <c r="A8" s="44"/>
      <c r="B8" s="1225" t="s">
        <v>13593</v>
      </c>
      <c r="C8" s="64"/>
      <c r="D8" s="64"/>
      <c r="E8" s="64"/>
      <c r="F8" s="64"/>
      <c r="G8" s="64"/>
    </row>
    <row r="9" spans="1:7" x14ac:dyDescent="0.2">
      <c r="A9" s="63"/>
      <c r="B9" s="63" t="s">
        <v>134</v>
      </c>
      <c r="C9" s="62">
        <f>SUM(C8:C8)</f>
        <v>0</v>
      </c>
      <c r="D9" s="62">
        <f>SUM(D8:D8)</f>
        <v>0</v>
      </c>
      <c r="E9" s="62">
        <f>SUM(E8:E8)</f>
        <v>0</v>
      </c>
      <c r="F9" s="62">
        <f>SUM(F8:F8)</f>
        <v>0</v>
      </c>
      <c r="G9" s="62">
        <f>SUM(G8:G8)</f>
        <v>0</v>
      </c>
    </row>
    <row r="10" spans="1:7" x14ac:dyDescent="0.2">
      <c r="A10" s="37"/>
      <c r="B10" s="37"/>
      <c r="C10" s="36"/>
      <c r="D10" s="36"/>
      <c r="E10" s="36"/>
      <c r="F10" s="36"/>
      <c r="G10" s="36"/>
    </row>
    <row r="11" spans="1:7" x14ac:dyDescent="0.2">
      <c r="A11" s="37"/>
      <c r="B11" s="37"/>
      <c r="C11" s="36"/>
      <c r="D11" s="36"/>
      <c r="E11" s="36"/>
      <c r="F11" s="36"/>
      <c r="G11" s="36"/>
    </row>
    <row r="12" spans="1:7" s="71" customFormat="1" ht="11.25" customHeight="1" x14ac:dyDescent="0.2">
      <c r="A12" s="74" t="s">
        <v>133</v>
      </c>
      <c r="B12" s="74"/>
      <c r="C12" s="73"/>
      <c r="D12" s="73"/>
      <c r="E12" s="31"/>
      <c r="F12" s="31"/>
      <c r="G12" s="72" t="s">
        <v>132</v>
      </c>
    </row>
    <row r="13" spans="1:7" x14ac:dyDescent="0.2">
      <c r="A13" s="60"/>
      <c r="B13" s="60"/>
      <c r="C13" s="58"/>
      <c r="D13" s="58"/>
      <c r="E13" s="58"/>
      <c r="F13" s="58"/>
      <c r="G13" s="58"/>
    </row>
    <row r="14" spans="1:7" ht="15" customHeight="1" x14ac:dyDescent="0.2">
      <c r="A14" s="30" t="s">
        <v>102</v>
      </c>
      <c r="B14" s="29" t="s">
        <v>101</v>
      </c>
      <c r="C14" s="69" t="s">
        <v>100</v>
      </c>
      <c r="D14" s="70">
        <v>2015</v>
      </c>
      <c r="E14" s="69" t="s">
        <v>131</v>
      </c>
      <c r="F14" s="69" t="s">
        <v>130</v>
      </c>
      <c r="G14" s="68" t="s">
        <v>129</v>
      </c>
    </row>
    <row r="15" spans="1:7" x14ac:dyDescent="0.2">
      <c r="A15" s="44"/>
      <c r="B15" s="1225" t="s">
        <v>13593</v>
      </c>
      <c r="C15" s="64"/>
      <c r="D15" s="64"/>
      <c r="E15" s="64"/>
      <c r="F15" s="64"/>
      <c r="G15" s="64"/>
    </row>
    <row r="16" spans="1:7" x14ac:dyDescent="0.2">
      <c r="A16" s="63"/>
      <c r="B16" s="63" t="s">
        <v>116</v>
      </c>
      <c r="C16" s="62">
        <f>SUM(C15:C15)</f>
        <v>0</v>
      </c>
      <c r="D16" s="62">
        <f>SUM(D15:D15)</f>
        <v>0</v>
      </c>
      <c r="E16" s="62">
        <f>SUM(E15:E15)</f>
        <v>0</v>
      </c>
      <c r="F16" s="62">
        <f>SUM(F15:F15)</f>
        <v>0</v>
      </c>
      <c r="G16" s="62">
        <f>SUM(G15:G15)</f>
        <v>0</v>
      </c>
    </row>
  </sheetData>
  <dataValidations count="7">
    <dataValidation allowBlank="1" showInputMessage="1" showErrorMessage="1" prompt="Corresponde al número de la cuenta de acuerdo al Plan de Cuentas emitido por el CONAC." sqref="A7 A14"/>
    <dataValidation allowBlank="1" showInputMessage="1" showErrorMessage="1" prompt="Saldo final al 31 de diciembre de 2015." sqref="D14 D7"/>
    <dataValidation allowBlank="1" showInputMessage="1" showErrorMessage="1" prompt="Saldo final de la Cuenta Pública presentada (trimestral: 1er, 2do, 3ro. o 4to.)." sqref="C7 C14"/>
    <dataValidation allowBlank="1" showInputMessage="1" showErrorMessage="1" prompt="Saldo final al 31 de diciembre de 2014." sqref="E14 E7"/>
    <dataValidation allowBlank="1" showInputMessage="1" showErrorMessage="1" prompt="Saldo final al 31 de diciembre de 2013." sqref="F7 F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2." sqref="G7 G14"/>
  </dataValidations>
  <printOptions horizontalCentered="1"/>
  <pageMargins left="0.39370078740157483" right="0.39370078740157483" top="0.39370078740157483" bottom="0.39370078740157483" header="0.31496062992125984" footer="0.31496062992125984"/>
  <pageSetup scale="99" orientation="landscape" r:id="rId1"/>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8"/>
  <dimension ref="A1:K194"/>
  <sheetViews>
    <sheetView topLeftCell="A85" zoomScaleNormal="100" zoomScaleSheetLayoutView="100" workbookViewId="0">
      <selection activeCell="B107" sqref="B107"/>
    </sheetView>
  </sheetViews>
  <sheetFormatPr baseColWidth="10" defaultColWidth="11.44140625" defaultRowHeight="10.199999999999999" x14ac:dyDescent="0.2"/>
  <cols>
    <col min="1" max="1" width="20.6640625" style="375" customWidth="1"/>
    <col min="2" max="2" width="39.33203125" style="375" customWidth="1"/>
    <col min="3" max="4" width="10" style="31" bestFit="1" customWidth="1"/>
    <col min="5" max="5" width="7.6640625" style="31" bestFit="1" customWidth="1"/>
    <col min="6" max="6" width="10" style="31" bestFit="1" customWidth="1"/>
    <col min="7" max="7" width="7.44140625" style="31" bestFit="1" customWidth="1"/>
    <col min="8" max="8" width="29.88671875" style="375" customWidth="1"/>
    <col min="9" max="9" width="15.5546875" style="375" customWidth="1"/>
    <col min="10" max="10" width="11.44140625" style="375" customWidth="1"/>
    <col min="11" max="16384" width="11.44140625" style="375"/>
  </cols>
  <sheetData>
    <row r="1" spans="1:10" x14ac:dyDescent="0.2">
      <c r="A1" s="57" t="s">
        <v>115</v>
      </c>
      <c r="B1" s="57"/>
      <c r="I1" s="61"/>
    </row>
    <row r="2" spans="1:10" x14ac:dyDescent="0.2">
      <c r="A2" s="57" t="s">
        <v>114</v>
      </c>
      <c r="B2" s="57"/>
    </row>
    <row r="3" spans="1:10" x14ac:dyDescent="0.2">
      <c r="J3" s="376"/>
    </row>
    <row r="4" spans="1:10" x14ac:dyDescent="0.2">
      <c r="J4" s="376"/>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23.25" customHeight="1" x14ac:dyDescent="0.2">
      <c r="A8" s="43" t="s">
        <v>12421</v>
      </c>
      <c r="B8" s="95" t="s">
        <v>12422</v>
      </c>
      <c r="C8" s="24">
        <v>898775.1</v>
      </c>
      <c r="D8" s="24">
        <v>898775.1</v>
      </c>
      <c r="E8" s="93"/>
      <c r="F8" s="93"/>
      <c r="G8" s="92"/>
      <c r="H8" s="82" t="s">
        <v>12423</v>
      </c>
      <c r="I8" s="91" t="s">
        <v>7265</v>
      </c>
    </row>
    <row r="9" spans="1:10" ht="23.25" customHeight="1" x14ac:dyDescent="0.2">
      <c r="A9" s="43" t="s">
        <v>12424</v>
      </c>
      <c r="B9" s="95" t="s">
        <v>12425</v>
      </c>
      <c r="C9" s="24">
        <v>4474445.55</v>
      </c>
      <c r="D9" s="24">
        <v>4474445.55</v>
      </c>
      <c r="E9" s="93"/>
      <c r="F9" s="93"/>
      <c r="G9" s="92"/>
      <c r="H9" s="82" t="s">
        <v>12423</v>
      </c>
      <c r="I9" s="91" t="s">
        <v>7265</v>
      </c>
    </row>
    <row r="10" spans="1:10" ht="30.6" x14ac:dyDescent="0.2">
      <c r="A10" s="43" t="s">
        <v>12426</v>
      </c>
      <c r="B10" s="95" t="s">
        <v>12427</v>
      </c>
      <c r="C10" s="94">
        <v>11846.16</v>
      </c>
      <c r="D10" s="93">
        <v>11846.16</v>
      </c>
      <c r="E10" s="93"/>
      <c r="F10" s="93"/>
      <c r="G10" s="92"/>
      <c r="H10" s="82" t="s">
        <v>12428</v>
      </c>
      <c r="I10" s="91" t="s">
        <v>7265</v>
      </c>
    </row>
    <row r="11" spans="1:10" x14ac:dyDescent="0.2">
      <c r="A11" s="63"/>
      <c r="B11" s="63" t="s">
        <v>249</v>
      </c>
      <c r="C11" s="62">
        <f>SUM(C8:C10)</f>
        <v>5385066.8099999996</v>
      </c>
      <c r="D11" s="62">
        <f>SUM(D8:D10)</f>
        <v>5385066.8099999996</v>
      </c>
      <c r="E11" s="62">
        <f>SUM(E8:E10)</f>
        <v>0</v>
      </c>
      <c r="F11" s="62">
        <f>SUM(F8:F10)</f>
        <v>0</v>
      </c>
      <c r="G11" s="62">
        <f>SUM(G8:G10)</f>
        <v>0</v>
      </c>
      <c r="H11" s="51"/>
      <c r="I11" s="51"/>
    </row>
    <row r="12" spans="1:10" x14ac:dyDescent="0.2">
      <c r="A12" s="37"/>
      <c r="B12" s="37"/>
      <c r="C12" s="36"/>
      <c r="D12" s="36"/>
      <c r="E12" s="36"/>
      <c r="F12" s="36"/>
      <c r="G12" s="36"/>
      <c r="H12" s="37"/>
      <c r="I12" s="37"/>
    </row>
    <row r="13" spans="1:10" ht="11.25" customHeight="1" x14ac:dyDescent="0.2">
      <c r="A13" s="35" t="s">
        <v>248</v>
      </c>
      <c r="B13" s="34"/>
      <c r="E13" s="87"/>
      <c r="F13" s="87"/>
      <c r="I13" s="89" t="s">
        <v>233</v>
      </c>
    </row>
    <row r="14" spans="1:10" x14ac:dyDescent="0.2">
      <c r="A14" s="88"/>
      <c r="B14" s="88"/>
      <c r="C14" s="87"/>
      <c r="D14" s="87"/>
      <c r="E14" s="87"/>
      <c r="F14" s="87"/>
    </row>
    <row r="15" spans="1:10" ht="15" customHeight="1" x14ac:dyDescent="0.2">
      <c r="A15" s="30" t="s">
        <v>102</v>
      </c>
      <c r="B15" s="29" t="s">
        <v>101</v>
      </c>
      <c r="C15" s="86" t="s">
        <v>232</v>
      </c>
      <c r="D15" s="86" t="s">
        <v>231</v>
      </c>
      <c r="E15" s="86" t="s">
        <v>230</v>
      </c>
      <c r="F15" s="86" t="s">
        <v>229</v>
      </c>
      <c r="G15" s="85" t="s">
        <v>228</v>
      </c>
      <c r="H15" s="29" t="s">
        <v>227</v>
      </c>
      <c r="I15" s="29" t="s">
        <v>226</v>
      </c>
    </row>
    <row r="16" spans="1:10" x14ac:dyDescent="0.2">
      <c r="A16" s="44"/>
      <c r="B16" s="1225" t="s">
        <v>13593</v>
      </c>
      <c r="C16" s="24"/>
      <c r="D16" s="83"/>
      <c r="E16" s="83"/>
      <c r="F16" s="83"/>
      <c r="G16" s="83"/>
      <c r="H16" s="82"/>
      <c r="I16" s="82"/>
    </row>
    <row r="17" spans="1:9" x14ac:dyDescent="0.2">
      <c r="A17" s="81"/>
      <c r="B17" s="81" t="s">
        <v>247</v>
      </c>
      <c r="C17" s="51">
        <f>SUM(C16:C16)</f>
        <v>0</v>
      </c>
      <c r="D17" s="51">
        <f>SUM(D16:D16)</f>
        <v>0</v>
      </c>
      <c r="E17" s="51">
        <f>SUM(E16:E16)</f>
        <v>0</v>
      </c>
      <c r="F17" s="51">
        <f>SUM(F16:F16)</f>
        <v>0</v>
      </c>
      <c r="G17" s="51">
        <f>SUM(G16:G16)</f>
        <v>0</v>
      </c>
      <c r="H17" s="51"/>
      <c r="I17" s="51"/>
    </row>
    <row r="19" spans="1:9" x14ac:dyDescent="0.2">
      <c r="A19" s="35" t="s">
        <v>246</v>
      </c>
      <c r="B19" s="34"/>
      <c r="E19" s="87"/>
      <c r="F19" s="87"/>
      <c r="I19" s="89" t="s">
        <v>233</v>
      </c>
    </row>
    <row r="20" spans="1:9" x14ac:dyDescent="0.2">
      <c r="A20" s="88"/>
      <c r="B20" s="88"/>
      <c r="C20" s="87"/>
      <c r="D20" s="87"/>
      <c r="E20" s="87"/>
      <c r="F20" s="87"/>
    </row>
    <row r="21" spans="1:9" x14ac:dyDescent="0.2">
      <c r="A21" s="30" t="s">
        <v>102</v>
      </c>
      <c r="B21" s="29" t="s">
        <v>101</v>
      </c>
      <c r="C21" s="86" t="s">
        <v>232</v>
      </c>
      <c r="D21" s="86" t="s">
        <v>231</v>
      </c>
      <c r="E21" s="86" t="s">
        <v>230</v>
      </c>
      <c r="F21" s="86" t="s">
        <v>229</v>
      </c>
      <c r="G21" s="85" t="s">
        <v>228</v>
      </c>
      <c r="H21" s="29" t="s">
        <v>227</v>
      </c>
      <c r="I21" s="29" t="s">
        <v>226</v>
      </c>
    </row>
    <row r="22" spans="1:9" x14ac:dyDescent="0.2">
      <c r="A22" s="44"/>
      <c r="B22" s="1225" t="s">
        <v>13593</v>
      </c>
      <c r="C22" s="24"/>
      <c r="D22" s="83"/>
      <c r="E22" s="83"/>
      <c r="F22" s="83"/>
      <c r="G22" s="83"/>
      <c r="H22" s="82"/>
      <c r="I22" s="82"/>
    </row>
    <row r="23" spans="1:9" x14ac:dyDescent="0.2">
      <c r="A23" s="81"/>
      <c r="B23" s="81" t="s">
        <v>245</v>
      </c>
      <c r="C23" s="51">
        <f>SUM(C22:C22)</f>
        <v>0</v>
      </c>
      <c r="D23" s="51">
        <f>SUM(D22:D22)</f>
        <v>0</v>
      </c>
      <c r="E23" s="51">
        <f>SUM(E22:E22)</f>
        <v>0</v>
      </c>
      <c r="F23" s="51">
        <f>SUM(F22:F22)</f>
        <v>0</v>
      </c>
      <c r="G23" s="51">
        <f>SUM(G22:G22)</f>
        <v>0</v>
      </c>
      <c r="H23" s="51"/>
      <c r="I23" s="51"/>
    </row>
    <row r="25" spans="1:9" x14ac:dyDescent="0.2">
      <c r="A25" s="35" t="s">
        <v>244</v>
      </c>
      <c r="B25" s="34"/>
      <c r="E25" s="87"/>
      <c r="F25" s="87"/>
      <c r="I25" s="89" t="s">
        <v>233</v>
      </c>
    </row>
    <row r="26" spans="1:9" x14ac:dyDescent="0.2">
      <c r="A26" s="88"/>
      <c r="B26" s="88"/>
      <c r="C26" s="87"/>
      <c r="D26" s="87"/>
      <c r="E26" s="87"/>
      <c r="F26" s="87"/>
    </row>
    <row r="27" spans="1:9" x14ac:dyDescent="0.2">
      <c r="A27" s="30" t="s">
        <v>102</v>
      </c>
      <c r="B27" s="29" t="s">
        <v>101</v>
      </c>
      <c r="C27" s="86" t="s">
        <v>232</v>
      </c>
      <c r="D27" s="86" t="s">
        <v>231</v>
      </c>
      <c r="E27" s="86" t="s">
        <v>230</v>
      </c>
      <c r="F27" s="86" t="s">
        <v>229</v>
      </c>
      <c r="G27" s="85" t="s">
        <v>228</v>
      </c>
      <c r="H27" s="29" t="s">
        <v>227</v>
      </c>
      <c r="I27" s="29" t="s">
        <v>226</v>
      </c>
    </row>
    <row r="28" spans="1:9" x14ac:dyDescent="0.2">
      <c r="A28" s="44"/>
      <c r="B28" s="1225" t="s">
        <v>13593</v>
      </c>
      <c r="C28" s="24"/>
      <c r="D28" s="83"/>
      <c r="E28" s="83"/>
      <c r="F28" s="83"/>
      <c r="G28" s="83"/>
      <c r="H28" s="82"/>
      <c r="I28" s="82"/>
    </row>
    <row r="29" spans="1:9" x14ac:dyDescent="0.2">
      <c r="A29" s="81"/>
      <c r="B29" s="81" t="s">
        <v>243</v>
      </c>
      <c r="C29" s="51">
        <f>SUM(C28:C28)</f>
        <v>0</v>
      </c>
      <c r="D29" s="51">
        <f>SUM(D28:D28)</f>
        <v>0</v>
      </c>
      <c r="E29" s="51">
        <f>SUM(E28:E28)</f>
        <v>0</v>
      </c>
      <c r="F29" s="51">
        <f>SUM(F28:F28)</f>
        <v>0</v>
      </c>
      <c r="G29" s="51">
        <f>SUM(G28:G28)</f>
        <v>0</v>
      </c>
      <c r="H29" s="51"/>
      <c r="I29" s="51"/>
    </row>
    <row r="31" spans="1:9" x14ac:dyDescent="0.2">
      <c r="A31" s="35" t="s">
        <v>242</v>
      </c>
      <c r="B31" s="34"/>
      <c r="E31" s="87"/>
      <c r="F31" s="87"/>
      <c r="I31" s="89" t="s">
        <v>233</v>
      </c>
    </row>
    <row r="32" spans="1:9" x14ac:dyDescent="0.2">
      <c r="A32" s="88"/>
      <c r="B32" s="88"/>
      <c r="C32" s="87"/>
      <c r="D32" s="87"/>
      <c r="E32" s="87"/>
      <c r="F32" s="87"/>
    </row>
    <row r="33" spans="1:9" x14ac:dyDescent="0.2">
      <c r="A33" s="30" t="s">
        <v>102</v>
      </c>
      <c r="B33" s="29" t="s">
        <v>101</v>
      </c>
      <c r="C33" s="86" t="s">
        <v>232</v>
      </c>
      <c r="D33" s="86" t="s">
        <v>231</v>
      </c>
      <c r="E33" s="86" t="s">
        <v>230</v>
      </c>
      <c r="F33" s="86" t="s">
        <v>229</v>
      </c>
      <c r="G33" s="85" t="s">
        <v>228</v>
      </c>
      <c r="H33" s="29" t="s">
        <v>227</v>
      </c>
      <c r="I33" s="29" t="s">
        <v>226</v>
      </c>
    </row>
    <row r="34" spans="1:9" x14ac:dyDescent="0.2">
      <c r="A34" s="25" t="s">
        <v>12429</v>
      </c>
      <c r="B34" s="25" t="s">
        <v>12430</v>
      </c>
      <c r="C34" s="24">
        <v>1262.9000000000001</v>
      </c>
      <c r="D34" s="83"/>
      <c r="E34" s="83"/>
      <c r="F34" s="83">
        <v>1262.9000000000001</v>
      </c>
      <c r="G34" s="83"/>
      <c r="H34" s="82" t="s">
        <v>12431</v>
      </c>
      <c r="I34" s="82" t="s">
        <v>12432</v>
      </c>
    </row>
    <row r="35" spans="1:9" x14ac:dyDescent="0.2">
      <c r="A35" s="25" t="s">
        <v>12433</v>
      </c>
      <c r="B35" s="25" t="s">
        <v>12434</v>
      </c>
      <c r="C35" s="24">
        <v>11521.23</v>
      </c>
      <c r="D35" s="83"/>
      <c r="E35" s="83"/>
      <c r="F35" s="83">
        <v>11521.23</v>
      </c>
      <c r="G35" s="83"/>
      <c r="H35" s="82" t="s">
        <v>12431</v>
      </c>
      <c r="I35" s="82" t="s">
        <v>12432</v>
      </c>
    </row>
    <row r="36" spans="1:9" x14ac:dyDescent="0.2">
      <c r="A36" s="25" t="s">
        <v>12435</v>
      </c>
      <c r="B36" s="25" t="s">
        <v>12436</v>
      </c>
      <c r="C36" s="24">
        <v>27707.75</v>
      </c>
      <c r="D36" s="83"/>
      <c r="E36" s="83"/>
      <c r="F36" s="83">
        <v>27707.75</v>
      </c>
      <c r="G36" s="83"/>
      <c r="H36" s="82" t="s">
        <v>12431</v>
      </c>
      <c r="I36" s="82" t="s">
        <v>12432</v>
      </c>
    </row>
    <row r="37" spans="1:9" x14ac:dyDescent="0.2">
      <c r="A37" s="25" t="s">
        <v>12437</v>
      </c>
      <c r="B37" s="25" t="s">
        <v>12438</v>
      </c>
      <c r="C37" s="24">
        <v>4758.97</v>
      </c>
      <c r="D37" s="83"/>
      <c r="E37" s="83"/>
      <c r="F37" s="83">
        <v>4758.97</v>
      </c>
      <c r="G37" s="83"/>
      <c r="H37" s="82" t="s">
        <v>12431</v>
      </c>
      <c r="I37" s="82" t="s">
        <v>12432</v>
      </c>
    </row>
    <row r="38" spans="1:9" x14ac:dyDescent="0.2">
      <c r="A38" s="25" t="s">
        <v>12439</v>
      </c>
      <c r="B38" s="25" t="s">
        <v>12440</v>
      </c>
      <c r="C38" s="24">
        <v>13240.68</v>
      </c>
      <c r="D38" s="83"/>
      <c r="E38" s="83"/>
      <c r="F38" s="83">
        <v>13240.68</v>
      </c>
      <c r="G38" s="83"/>
      <c r="H38" s="82" t="s">
        <v>12431</v>
      </c>
      <c r="I38" s="82" t="s">
        <v>12432</v>
      </c>
    </row>
    <row r="39" spans="1:9" x14ac:dyDescent="0.2">
      <c r="A39" s="25" t="s">
        <v>12441</v>
      </c>
      <c r="B39" s="25" t="s">
        <v>12442</v>
      </c>
      <c r="C39" s="24">
        <v>6583.57</v>
      </c>
      <c r="D39" s="83"/>
      <c r="E39" s="83"/>
      <c r="F39" s="83">
        <v>6583.57</v>
      </c>
      <c r="G39" s="83"/>
      <c r="H39" s="82" t="s">
        <v>12431</v>
      </c>
      <c r="I39" s="82" t="s">
        <v>12432</v>
      </c>
    </row>
    <row r="40" spans="1:9" x14ac:dyDescent="0.2">
      <c r="A40" s="25" t="s">
        <v>12443</v>
      </c>
      <c r="B40" s="25" t="s">
        <v>12444</v>
      </c>
      <c r="C40" s="24">
        <v>27348.799999999999</v>
      </c>
      <c r="D40" s="83"/>
      <c r="E40" s="83"/>
      <c r="F40" s="83">
        <v>27348.799999999999</v>
      </c>
      <c r="G40" s="83"/>
      <c r="H40" s="82" t="s">
        <v>12431</v>
      </c>
      <c r="I40" s="82" t="s">
        <v>12432</v>
      </c>
    </row>
    <row r="41" spans="1:9" x14ac:dyDescent="0.2">
      <c r="A41" s="25" t="s">
        <v>12445</v>
      </c>
      <c r="B41" s="25" t="s">
        <v>12446</v>
      </c>
      <c r="C41" s="24">
        <v>131349.20000000001</v>
      </c>
      <c r="D41" s="83"/>
      <c r="E41" s="83"/>
      <c r="F41" s="83">
        <v>131349.20000000001</v>
      </c>
      <c r="G41" s="83"/>
      <c r="H41" s="82" t="s">
        <v>12431</v>
      </c>
      <c r="I41" s="82" t="s">
        <v>12432</v>
      </c>
    </row>
    <row r="42" spans="1:9" x14ac:dyDescent="0.2">
      <c r="A42" s="25" t="s">
        <v>12447</v>
      </c>
      <c r="B42" s="25" t="s">
        <v>12448</v>
      </c>
      <c r="C42" s="24">
        <v>30015.13</v>
      </c>
      <c r="D42" s="83"/>
      <c r="E42" s="83"/>
      <c r="F42" s="83">
        <v>30015.13</v>
      </c>
      <c r="G42" s="83"/>
      <c r="H42" s="82" t="s">
        <v>12431</v>
      </c>
      <c r="I42" s="82" t="s">
        <v>12432</v>
      </c>
    </row>
    <row r="43" spans="1:9" x14ac:dyDescent="0.2">
      <c r="A43" s="25" t="s">
        <v>12449</v>
      </c>
      <c r="B43" s="25" t="s">
        <v>12450</v>
      </c>
      <c r="C43" s="24">
        <v>81452.2</v>
      </c>
      <c r="D43" s="83"/>
      <c r="E43" s="83"/>
      <c r="F43" s="83">
        <v>81452.2</v>
      </c>
      <c r="G43" s="83"/>
      <c r="H43" s="82" t="s">
        <v>12431</v>
      </c>
      <c r="I43" s="82" t="s">
        <v>12432</v>
      </c>
    </row>
    <row r="44" spans="1:9" x14ac:dyDescent="0.2">
      <c r="A44" s="25" t="s">
        <v>12451</v>
      </c>
      <c r="B44" s="25" t="s">
        <v>12452</v>
      </c>
      <c r="C44" s="24">
        <v>175578.06</v>
      </c>
      <c r="D44" s="83"/>
      <c r="E44" s="83"/>
      <c r="F44" s="83">
        <v>175578.06</v>
      </c>
      <c r="G44" s="83"/>
      <c r="H44" s="82" t="s">
        <v>12431</v>
      </c>
      <c r="I44" s="82" t="s">
        <v>12432</v>
      </c>
    </row>
    <row r="45" spans="1:9" x14ac:dyDescent="0.2">
      <c r="A45" s="25" t="s">
        <v>12453</v>
      </c>
      <c r="B45" s="25" t="s">
        <v>12454</v>
      </c>
      <c r="C45" s="24">
        <v>108413.17</v>
      </c>
      <c r="D45" s="83"/>
      <c r="E45" s="83"/>
      <c r="F45" s="83">
        <v>108413.17</v>
      </c>
      <c r="G45" s="83"/>
      <c r="H45" s="82" t="s">
        <v>12431</v>
      </c>
      <c r="I45" s="82" t="s">
        <v>12432</v>
      </c>
    </row>
    <row r="46" spans="1:9" x14ac:dyDescent="0.2">
      <c r="A46" s="25" t="s">
        <v>12455</v>
      </c>
      <c r="B46" s="25" t="s">
        <v>12456</v>
      </c>
      <c r="C46" s="24">
        <v>6150.69</v>
      </c>
      <c r="D46" s="83"/>
      <c r="E46" s="83"/>
      <c r="F46" s="83">
        <v>6150.69</v>
      </c>
      <c r="G46" s="83"/>
      <c r="H46" s="82" t="s">
        <v>12431</v>
      </c>
      <c r="I46" s="82" t="s">
        <v>12432</v>
      </c>
    </row>
    <row r="47" spans="1:9" x14ac:dyDescent="0.2">
      <c r="A47" s="25" t="s">
        <v>12457</v>
      </c>
      <c r="B47" s="25" t="s">
        <v>12458</v>
      </c>
      <c r="C47" s="24">
        <v>6150.69</v>
      </c>
      <c r="D47" s="83"/>
      <c r="E47" s="83"/>
      <c r="F47" s="83">
        <v>6150.69</v>
      </c>
      <c r="G47" s="83"/>
      <c r="H47" s="82" t="s">
        <v>12431</v>
      </c>
      <c r="I47" s="82" t="s">
        <v>12432</v>
      </c>
    </row>
    <row r="48" spans="1:9" x14ac:dyDescent="0.2">
      <c r="A48" s="25" t="s">
        <v>12459</v>
      </c>
      <c r="B48" s="25" t="s">
        <v>12460</v>
      </c>
      <c r="C48" s="24">
        <v>6150.69</v>
      </c>
      <c r="D48" s="83"/>
      <c r="E48" s="83"/>
      <c r="F48" s="83">
        <v>6150.69</v>
      </c>
      <c r="G48" s="83"/>
      <c r="H48" s="82" t="s">
        <v>12431</v>
      </c>
      <c r="I48" s="82" t="s">
        <v>12432</v>
      </c>
    </row>
    <row r="49" spans="1:9" x14ac:dyDescent="0.2">
      <c r="A49" s="25" t="s">
        <v>12461</v>
      </c>
      <c r="B49" s="25" t="s">
        <v>12462</v>
      </c>
      <c r="C49" s="24">
        <v>6150.71</v>
      </c>
      <c r="D49" s="83"/>
      <c r="E49" s="83"/>
      <c r="F49" s="83">
        <v>6150.71</v>
      </c>
      <c r="G49" s="83"/>
      <c r="H49" s="82" t="s">
        <v>12431</v>
      </c>
      <c r="I49" s="82" t="s">
        <v>12432</v>
      </c>
    </row>
    <row r="50" spans="1:9" x14ac:dyDescent="0.2">
      <c r="A50" s="25" t="s">
        <v>12463</v>
      </c>
      <c r="B50" s="25" t="s">
        <v>12464</v>
      </c>
      <c r="C50" s="24">
        <v>5947.41</v>
      </c>
      <c r="D50" s="83"/>
      <c r="E50" s="83"/>
      <c r="F50" s="83">
        <v>5947.41</v>
      </c>
      <c r="G50" s="83"/>
      <c r="H50" s="82" t="s">
        <v>12431</v>
      </c>
      <c r="I50" s="82" t="s">
        <v>12432</v>
      </c>
    </row>
    <row r="51" spans="1:9" x14ac:dyDescent="0.2">
      <c r="A51" s="25" t="s">
        <v>12465</v>
      </c>
      <c r="B51" s="25" t="s">
        <v>12466</v>
      </c>
      <c r="C51" s="24">
        <v>5947.41</v>
      </c>
      <c r="D51" s="83"/>
      <c r="E51" s="83"/>
      <c r="F51" s="83">
        <v>5947.41</v>
      </c>
      <c r="G51" s="83"/>
      <c r="H51" s="82" t="s">
        <v>12431</v>
      </c>
      <c r="I51" s="82" t="s">
        <v>12432</v>
      </c>
    </row>
    <row r="52" spans="1:9" x14ac:dyDescent="0.2">
      <c r="A52" s="25" t="s">
        <v>12467</v>
      </c>
      <c r="B52" s="25" t="s">
        <v>12468</v>
      </c>
      <c r="C52" s="24">
        <v>5947.41</v>
      </c>
      <c r="D52" s="83"/>
      <c r="E52" s="83"/>
      <c r="F52" s="83">
        <v>5947.41</v>
      </c>
      <c r="G52" s="83"/>
      <c r="H52" s="82" t="s">
        <v>12431</v>
      </c>
      <c r="I52" s="82" t="s">
        <v>12432</v>
      </c>
    </row>
    <row r="53" spans="1:9" x14ac:dyDescent="0.2">
      <c r="A53" s="25" t="s">
        <v>12469</v>
      </c>
      <c r="B53" s="25" t="s">
        <v>12470</v>
      </c>
      <c r="C53" s="24">
        <v>5947.41</v>
      </c>
      <c r="D53" s="83"/>
      <c r="E53" s="83"/>
      <c r="F53" s="83">
        <v>5947.41</v>
      </c>
      <c r="G53" s="83"/>
      <c r="H53" s="82" t="s">
        <v>12431</v>
      </c>
      <c r="I53" s="82" t="s">
        <v>12432</v>
      </c>
    </row>
    <row r="54" spans="1:9" x14ac:dyDescent="0.2">
      <c r="A54" s="25" t="s">
        <v>12471</v>
      </c>
      <c r="B54" s="25" t="s">
        <v>12472</v>
      </c>
      <c r="C54" s="24">
        <v>5947.41</v>
      </c>
      <c r="D54" s="83"/>
      <c r="E54" s="83"/>
      <c r="F54" s="83">
        <v>5947.41</v>
      </c>
      <c r="G54" s="83"/>
      <c r="H54" s="82" t="s">
        <v>12431</v>
      </c>
      <c r="I54" s="82" t="s">
        <v>12432</v>
      </c>
    </row>
    <row r="55" spans="1:9" x14ac:dyDescent="0.2">
      <c r="A55" s="25" t="s">
        <v>12473</v>
      </c>
      <c r="B55" s="25" t="s">
        <v>12474</v>
      </c>
      <c r="C55" s="24">
        <v>5947.41</v>
      </c>
      <c r="D55" s="83"/>
      <c r="E55" s="83"/>
      <c r="F55" s="83">
        <v>5947.41</v>
      </c>
      <c r="G55" s="83"/>
      <c r="H55" s="82" t="s">
        <v>12431</v>
      </c>
      <c r="I55" s="82" t="s">
        <v>12432</v>
      </c>
    </row>
    <row r="56" spans="1:9" x14ac:dyDescent="0.2">
      <c r="A56" s="25" t="s">
        <v>12475</v>
      </c>
      <c r="B56" s="25" t="s">
        <v>12476</v>
      </c>
      <c r="C56" s="24">
        <v>4974.8100000000004</v>
      </c>
      <c r="D56" s="83"/>
      <c r="E56" s="83"/>
      <c r="F56" s="83">
        <v>4974.8100000000004</v>
      </c>
      <c r="G56" s="83"/>
      <c r="H56" s="82" t="s">
        <v>12431</v>
      </c>
      <c r="I56" s="82" t="s">
        <v>12432</v>
      </c>
    </row>
    <row r="57" spans="1:9" x14ac:dyDescent="0.2">
      <c r="A57" s="25" t="s">
        <v>12477</v>
      </c>
      <c r="B57" s="25" t="s">
        <v>12478</v>
      </c>
      <c r="C57" s="24">
        <v>4974.8100000000004</v>
      </c>
      <c r="D57" s="83"/>
      <c r="E57" s="83"/>
      <c r="F57" s="83">
        <v>4974.8100000000004</v>
      </c>
      <c r="G57" s="83"/>
      <c r="H57" s="82" t="s">
        <v>12431</v>
      </c>
      <c r="I57" s="82" t="s">
        <v>12432</v>
      </c>
    </row>
    <row r="58" spans="1:9" x14ac:dyDescent="0.2">
      <c r="A58" s="25" t="s">
        <v>12479</v>
      </c>
      <c r="B58" s="25" t="s">
        <v>12480</v>
      </c>
      <c r="C58" s="24">
        <v>37429.79</v>
      </c>
      <c r="D58" s="83"/>
      <c r="E58" s="83"/>
      <c r="F58" s="83">
        <v>37429.79</v>
      </c>
      <c r="G58" s="83"/>
      <c r="H58" s="82" t="s">
        <v>12431</v>
      </c>
      <c r="I58" s="82" t="s">
        <v>12432</v>
      </c>
    </row>
    <row r="59" spans="1:9" x14ac:dyDescent="0.2">
      <c r="A59" s="25" t="s">
        <v>12481</v>
      </c>
      <c r="B59" s="25" t="s">
        <v>12482</v>
      </c>
      <c r="C59" s="24">
        <v>98581.57</v>
      </c>
      <c r="D59" s="83"/>
      <c r="E59" s="83"/>
      <c r="F59" s="83">
        <v>98581.57</v>
      </c>
      <c r="G59" s="83"/>
      <c r="H59" s="82" t="s">
        <v>12431</v>
      </c>
      <c r="I59" s="82" t="s">
        <v>12432</v>
      </c>
    </row>
    <row r="60" spans="1:9" x14ac:dyDescent="0.2">
      <c r="A60" s="25" t="s">
        <v>12483</v>
      </c>
      <c r="B60" s="25" t="s">
        <v>12484</v>
      </c>
      <c r="C60" s="24">
        <v>34337.550000000003</v>
      </c>
      <c r="D60" s="83"/>
      <c r="E60" s="83"/>
      <c r="F60" s="83">
        <v>34337.550000000003</v>
      </c>
      <c r="G60" s="83"/>
      <c r="H60" s="82" t="s">
        <v>12431</v>
      </c>
      <c r="I60" s="82" t="s">
        <v>12432</v>
      </c>
    </row>
    <row r="61" spans="1:9" x14ac:dyDescent="0.2">
      <c r="A61" s="25" t="s">
        <v>12485</v>
      </c>
      <c r="B61" s="25" t="s">
        <v>12486</v>
      </c>
      <c r="C61" s="24">
        <v>406195.17</v>
      </c>
      <c r="D61" s="83"/>
      <c r="E61" s="83"/>
      <c r="F61" s="83">
        <v>406195.17</v>
      </c>
      <c r="G61" s="83"/>
      <c r="H61" s="82" t="s">
        <v>12431</v>
      </c>
      <c r="I61" s="82" t="s">
        <v>12432</v>
      </c>
    </row>
    <row r="62" spans="1:9" x14ac:dyDescent="0.2">
      <c r="A62" s="25" t="s">
        <v>12487</v>
      </c>
      <c r="B62" s="25" t="s">
        <v>12488</v>
      </c>
      <c r="C62" s="24">
        <v>155769.46</v>
      </c>
      <c r="D62" s="83"/>
      <c r="E62" s="83"/>
      <c r="F62" s="83">
        <v>155769.46</v>
      </c>
      <c r="G62" s="83"/>
      <c r="H62" s="82" t="s">
        <v>12431</v>
      </c>
      <c r="I62" s="82" t="s">
        <v>12432</v>
      </c>
    </row>
    <row r="63" spans="1:9" x14ac:dyDescent="0.2">
      <c r="A63" s="25" t="s">
        <v>12489</v>
      </c>
      <c r="B63" s="25" t="s">
        <v>12490</v>
      </c>
      <c r="C63" s="24">
        <v>57105.05</v>
      </c>
      <c r="D63" s="83"/>
      <c r="E63" s="83"/>
      <c r="F63" s="83">
        <v>57105.05</v>
      </c>
      <c r="G63" s="83"/>
      <c r="H63" s="82" t="s">
        <v>12431</v>
      </c>
      <c r="I63" s="82" t="s">
        <v>12432</v>
      </c>
    </row>
    <row r="64" spans="1:9" x14ac:dyDescent="0.2">
      <c r="A64" s="25" t="s">
        <v>12491</v>
      </c>
      <c r="B64" s="25" t="s">
        <v>12492</v>
      </c>
      <c r="C64" s="24">
        <v>87650.71</v>
      </c>
      <c r="D64" s="83"/>
      <c r="E64" s="83"/>
      <c r="F64" s="83">
        <v>87650.71</v>
      </c>
      <c r="G64" s="83"/>
      <c r="H64" s="82" t="s">
        <v>12431</v>
      </c>
      <c r="I64" s="82" t="s">
        <v>12432</v>
      </c>
    </row>
    <row r="65" spans="1:9" x14ac:dyDescent="0.2">
      <c r="A65" s="25" t="s">
        <v>12493</v>
      </c>
      <c r="B65" s="25" t="s">
        <v>12494</v>
      </c>
      <c r="C65" s="24">
        <v>86087.5</v>
      </c>
      <c r="D65" s="83"/>
      <c r="E65" s="83"/>
      <c r="F65" s="83">
        <v>86087.5</v>
      </c>
      <c r="G65" s="83"/>
      <c r="H65" s="82" t="s">
        <v>12431</v>
      </c>
      <c r="I65" s="82" t="s">
        <v>12432</v>
      </c>
    </row>
    <row r="66" spans="1:9" x14ac:dyDescent="0.2">
      <c r="A66" s="25" t="s">
        <v>12495</v>
      </c>
      <c r="B66" s="25" t="s">
        <v>12496</v>
      </c>
      <c r="C66" s="24">
        <v>1302222</v>
      </c>
      <c r="D66" s="83"/>
      <c r="E66" s="83"/>
      <c r="F66" s="83">
        <v>1302222</v>
      </c>
      <c r="G66" s="83"/>
      <c r="H66" s="82" t="s">
        <v>12431</v>
      </c>
      <c r="I66" s="82" t="s">
        <v>12432</v>
      </c>
    </row>
    <row r="67" spans="1:9" x14ac:dyDescent="0.2">
      <c r="A67" s="25" t="s">
        <v>12497</v>
      </c>
      <c r="B67" s="25" t="s">
        <v>12498</v>
      </c>
      <c r="C67" s="24">
        <v>14555.8</v>
      </c>
      <c r="D67" s="83"/>
      <c r="E67" s="83"/>
      <c r="F67" s="83">
        <v>14555.8</v>
      </c>
      <c r="G67" s="83"/>
      <c r="H67" s="82" t="s">
        <v>12431</v>
      </c>
      <c r="I67" s="82" t="s">
        <v>12432</v>
      </c>
    </row>
    <row r="68" spans="1:9" x14ac:dyDescent="0.2">
      <c r="A68" s="25" t="s">
        <v>12499</v>
      </c>
      <c r="B68" s="25" t="s">
        <v>12500</v>
      </c>
      <c r="C68" s="24">
        <v>101209.66</v>
      </c>
      <c r="D68" s="83"/>
      <c r="E68" s="83"/>
      <c r="F68" s="83">
        <v>101209.66</v>
      </c>
      <c r="G68" s="83"/>
      <c r="H68" s="82" t="s">
        <v>12431</v>
      </c>
      <c r="I68" s="82" t="s">
        <v>12432</v>
      </c>
    </row>
    <row r="69" spans="1:9" x14ac:dyDescent="0.2">
      <c r="A69" s="25" t="s">
        <v>12501</v>
      </c>
      <c r="B69" s="25" t="s">
        <v>12502</v>
      </c>
      <c r="C69" s="24">
        <v>92147.75</v>
      </c>
      <c r="D69" s="83"/>
      <c r="E69" s="83"/>
      <c r="F69" s="83">
        <v>92147.75</v>
      </c>
      <c r="G69" s="83"/>
      <c r="H69" s="82" t="s">
        <v>12431</v>
      </c>
      <c r="I69" s="82" t="s">
        <v>12432</v>
      </c>
    </row>
    <row r="70" spans="1:9" x14ac:dyDescent="0.2">
      <c r="A70" s="25" t="s">
        <v>12503</v>
      </c>
      <c r="B70" s="25" t="s">
        <v>12504</v>
      </c>
      <c r="C70" s="24">
        <v>308699.65999999997</v>
      </c>
      <c r="D70" s="83"/>
      <c r="E70" s="83"/>
      <c r="F70" s="83">
        <v>308699.65999999997</v>
      </c>
      <c r="G70" s="83"/>
      <c r="H70" s="82" t="s">
        <v>12431</v>
      </c>
      <c r="I70" s="82" t="s">
        <v>12432</v>
      </c>
    </row>
    <row r="71" spans="1:9" x14ac:dyDescent="0.2">
      <c r="A71" s="25" t="s">
        <v>12505</v>
      </c>
      <c r="B71" s="25" t="s">
        <v>12506</v>
      </c>
      <c r="C71" s="24">
        <v>155455.9</v>
      </c>
      <c r="D71" s="83"/>
      <c r="E71" s="83"/>
      <c r="F71" s="83">
        <v>155455.9</v>
      </c>
      <c r="G71" s="83"/>
      <c r="H71" s="82" t="s">
        <v>12431</v>
      </c>
      <c r="I71" s="82" t="s">
        <v>12432</v>
      </c>
    </row>
    <row r="72" spans="1:9" x14ac:dyDescent="0.2">
      <c r="A72" s="25" t="s">
        <v>12507</v>
      </c>
      <c r="B72" s="25" t="s">
        <v>12508</v>
      </c>
      <c r="C72" s="24">
        <v>161936.43</v>
      </c>
      <c r="D72" s="83"/>
      <c r="E72" s="83"/>
      <c r="F72" s="83">
        <v>161936.43</v>
      </c>
      <c r="G72" s="83"/>
      <c r="H72" s="82" t="s">
        <v>12431</v>
      </c>
      <c r="I72" s="82" t="s">
        <v>12432</v>
      </c>
    </row>
    <row r="73" spans="1:9" x14ac:dyDescent="0.2">
      <c r="A73" s="25" t="s">
        <v>12509</v>
      </c>
      <c r="B73" s="25" t="s">
        <v>12510</v>
      </c>
      <c r="C73" s="24">
        <v>402880.84</v>
      </c>
      <c r="D73" s="83"/>
      <c r="E73" s="83"/>
      <c r="F73" s="83">
        <v>402880.84</v>
      </c>
      <c r="G73" s="83"/>
      <c r="H73" s="82" t="s">
        <v>12431</v>
      </c>
      <c r="I73" s="82" t="s">
        <v>12432</v>
      </c>
    </row>
    <row r="74" spans="1:9" x14ac:dyDescent="0.2">
      <c r="A74" s="25" t="s">
        <v>12511</v>
      </c>
      <c r="B74" s="25" t="s">
        <v>12512</v>
      </c>
      <c r="C74" s="24">
        <v>766054.92</v>
      </c>
      <c r="D74" s="83"/>
      <c r="E74" s="83"/>
      <c r="F74" s="83">
        <v>766054.92</v>
      </c>
      <c r="G74" s="83"/>
      <c r="H74" s="82" t="s">
        <v>12431</v>
      </c>
      <c r="I74" s="82" t="s">
        <v>12432</v>
      </c>
    </row>
    <row r="75" spans="1:9" x14ac:dyDescent="0.2">
      <c r="A75" s="25" t="s">
        <v>12513</v>
      </c>
      <c r="B75" s="25" t="s">
        <v>12514</v>
      </c>
      <c r="C75" s="24">
        <v>67370.929999999993</v>
      </c>
      <c r="D75" s="83"/>
      <c r="E75" s="83"/>
      <c r="F75" s="83">
        <v>67370.929999999993</v>
      </c>
      <c r="G75" s="83"/>
      <c r="H75" s="82" t="s">
        <v>12431</v>
      </c>
      <c r="I75" s="82" t="s">
        <v>12432</v>
      </c>
    </row>
    <row r="76" spans="1:9" x14ac:dyDescent="0.2">
      <c r="A76" s="25" t="s">
        <v>12515</v>
      </c>
      <c r="B76" s="25" t="s">
        <v>12516</v>
      </c>
      <c r="C76" s="24">
        <v>79070.460000000006</v>
      </c>
      <c r="D76" s="83"/>
      <c r="E76" s="83"/>
      <c r="F76" s="83">
        <v>79070.460000000006</v>
      </c>
      <c r="G76" s="83"/>
      <c r="H76" s="82" t="s">
        <v>12431</v>
      </c>
      <c r="I76" s="82" t="s">
        <v>12432</v>
      </c>
    </row>
    <row r="77" spans="1:9" x14ac:dyDescent="0.2">
      <c r="A77" s="25" t="s">
        <v>12517</v>
      </c>
      <c r="B77" s="25" t="s">
        <v>12518</v>
      </c>
      <c r="C77" s="24">
        <v>20825.63</v>
      </c>
      <c r="D77" s="83"/>
      <c r="E77" s="83"/>
      <c r="F77" s="83">
        <v>20825.63</v>
      </c>
      <c r="G77" s="83"/>
      <c r="H77" s="82" t="s">
        <v>12431</v>
      </c>
      <c r="I77" s="82" t="s">
        <v>12432</v>
      </c>
    </row>
    <row r="78" spans="1:9" x14ac:dyDescent="0.2">
      <c r="A78" s="25" t="s">
        <v>12519</v>
      </c>
      <c r="B78" s="25" t="s">
        <v>12520</v>
      </c>
      <c r="C78" s="24">
        <v>467936.48</v>
      </c>
      <c r="D78" s="83"/>
      <c r="E78" s="83"/>
      <c r="F78" s="83">
        <v>467936.48</v>
      </c>
      <c r="G78" s="83"/>
      <c r="H78" s="82" t="s">
        <v>12431</v>
      </c>
      <c r="I78" s="82" t="s">
        <v>12432</v>
      </c>
    </row>
    <row r="79" spans="1:9" x14ac:dyDescent="0.2">
      <c r="A79" s="25" t="s">
        <v>12521</v>
      </c>
      <c r="B79" s="25" t="s">
        <v>12522</v>
      </c>
      <c r="C79" s="24">
        <v>223285.95</v>
      </c>
      <c r="D79" s="83"/>
      <c r="E79" s="83"/>
      <c r="F79" s="83">
        <v>223285.95</v>
      </c>
      <c r="G79" s="83"/>
      <c r="H79" s="82" t="s">
        <v>12431</v>
      </c>
      <c r="I79" s="82" t="s">
        <v>12432</v>
      </c>
    </row>
    <row r="80" spans="1:9" x14ac:dyDescent="0.2">
      <c r="A80" s="81"/>
      <c r="B80" s="81" t="s">
        <v>241</v>
      </c>
      <c r="C80" s="51">
        <f>SUM(C34:C79)</f>
        <v>5816277.7299999995</v>
      </c>
      <c r="D80" s="51">
        <f>SUM(D34:D79)</f>
        <v>0</v>
      </c>
      <c r="E80" s="51">
        <f>SUM(E34:E79)</f>
        <v>0</v>
      </c>
      <c r="F80" s="51">
        <f>SUM(F34:F79)</f>
        <v>5816277.7299999995</v>
      </c>
      <c r="G80" s="51">
        <f>SUM(G34:G79)</f>
        <v>0</v>
      </c>
      <c r="H80" s="51"/>
      <c r="I80" s="51"/>
    </row>
    <row r="81" spans="1:11" x14ac:dyDescent="0.2">
      <c r="A81" s="88"/>
      <c r="B81" s="88"/>
      <c r="C81" s="87"/>
      <c r="D81" s="87"/>
      <c r="E81" s="87"/>
      <c r="F81" s="87"/>
    </row>
    <row r="82" spans="1:11" x14ac:dyDescent="0.2">
      <c r="A82" s="30" t="s">
        <v>102</v>
      </c>
      <c r="B82" s="29" t="s">
        <v>101</v>
      </c>
      <c r="C82" s="86" t="s">
        <v>232</v>
      </c>
      <c r="D82" s="86" t="s">
        <v>231</v>
      </c>
      <c r="E82" s="86" t="s">
        <v>230</v>
      </c>
      <c r="F82" s="86" t="s">
        <v>229</v>
      </c>
      <c r="G82" s="85" t="s">
        <v>228</v>
      </c>
      <c r="H82" s="29" t="s">
        <v>227</v>
      </c>
      <c r="I82" s="29" t="s">
        <v>226</v>
      </c>
    </row>
    <row r="83" spans="1:11" x14ac:dyDescent="0.2">
      <c r="A83" s="44"/>
      <c r="B83" s="1225" t="s">
        <v>13593</v>
      </c>
      <c r="C83" s="24"/>
      <c r="D83" s="83"/>
      <c r="E83" s="83"/>
      <c r="F83" s="83"/>
      <c r="G83" s="83"/>
      <c r="H83" s="82"/>
      <c r="I83" s="82"/>
    </row>
    <row r="84" spans="1:11" x14ac:dyDescent="0.2">
      <c r="A84" s="81"/>
      <c r="B84" s="81" t="s">
        <v>6825</v>
      </c>
      <c r="C84" s="51">
        <f>SUM(C83:C83)</f>
        <v>0</v>
      </c>
      <c r="D84" s="51">
        <f>SUM(D83:D83)</f>
        <v>0</v>
      </c>
      <c r="E84" s="51">
        <f>SUM(E83:E83)</f>
        <v>0</v>
      </c>
      <c r="F84" s="51">
        <f>SUM(F83:F83)</f>
        <v>0</v>
      </c>
      <c r="G84" s="51">
        <f>SUM(G83:G83)</f>
        <v>0</v>
      </c>
      <c r="H84" s="51"/>
      <c r="I84" s="51"/>
    </row>
    <row r="86" spans="1:11" x14ac:dyDescent="0.2">
      <c r="A86" s="35" t="s">
        <v>240</v>
      </c>
      <c r="B86" s="34"/>
      <c r="C86" s="90"/>
      <c r="E86" s="87"/>
      <c r="F86" s="87"/>
      <c r="I86" s="89" t="s">
        <v>233</v>
      </c>
    </row>
    <row r="87" spans="1:11" x14ac:dyDescent="0.2">
      <c r="A87" s="88"/>
      <c r="B87" s="88"/>
      <c r="C87" s="87"/>
      <c r="D87" s="87"/>
      <c r="E87" s="87"/>
      <c r="F87" s="87"/>
    </row>
    <row r="88" spans="1:11" x14ac:dyDescent="0.2">
      <c r="A88" s="30" t="s">
        <v>102</v>
      </c>
      <c r="B88" s="29" t="s">
        <v>101</v>
      </c>
      <c r="C88" s="86" t="s">
        <v>232</v>
      </c>
      <c r="D88" s="86" t="s">
        <v>231</v>
      </c>
      <c r="E88" s="86" t="s">
        <v>230</v>
      </c>
      <c r="F88" s="86" t="s">
        <v>229</v>
      </c>
      <c r="G88" s="85" t="s">
        <v>228</v>
      </c>
      <c r="H88" s="29" t="s">
        <v>227</v>
      </c>
      <c r="I88" s="29" t="s">
        <v>226</v>
      </c>
    </row>
    <row r="89" spans="1:11" x14ac:dyDescent="0.2">
      <c r="A89" s="44"/>
      <c r="B89" s="1225" t="s">
        <v>13593</v>
      </c>
      <c r="C89" s="24"/>
      <c r="D89" s="83"/>
      <c r="E89" s="83"/>
      <c r="F89" s="83"/>
      <c r="G89" s="83"/>
      <c r="H89" s="82"/>
      <c r="I89" s="82"/>
    </row>
    <row r="90" spans="1:11" x14ac:dyDescent="0.2">
      <c r="A90" s="81"/>
      <c r="B90" s="81" t="s">
        <v>239</v>
      </c>
      <c r="C90" s="51">
        <f>SUM(C89:C89)</f>
        <v>0</v>
      </c>
      <c r="D90" s="51">
        <f>SUM(D89:D89)</f>
        <v>0</v>
      </c>
      <c r="E90" s="51">
        <f>SUM(E89:E89)</f>
        <v>0</v>
      </c>
      <c r="F90" s="51">
        <f>SUM(F89:F89)</f>
        <v>0</v>
      </c>
      <c r="G90" s="51">
        <f>SUM(G89:G89)</f>
        <v>0</v>
      </c>
      <c r="H90" s="51"/>
      <c r="I90" s="51"/>
      <c r="K90" s="31"/>
    </row>
    <row r="92" spans="1:11" x14ac:dyDescent="0.2">
      <c r="A92" s="35" t="s">
        <v>238</v>
      </c>
      <c r="B92" s="34"/>
      <c r="E92" s="87"/>
      <c r="F92" s="87"/>
      <c r="I92" s="89" t="s">
        <v>233</v>
      </c>
    </row>
    <row r="93" spans="1:11" x14ac:dyDescent="0.2">
      <c r="A93" s="88"/>
      <c r="B93" s="88"/>
      <c r="C93" s="87"/>
      <c r="D93" s="87"/>
      <c r="E93" s="87"/>
      <c r="F93" s="87"/>
    </row>
    <row r="94" spans="1:11" x14ac:dyDescent="0.2">
      <c r="A94" s="30" t="s">
        <v>102</v>
      </c>
      <c r="B94" s="29" t="s">
        <v>101</v>
      </c>
      <c r="C94" s="86" t="s">
        <v>232</v>
      </c>
      <c r="D94" s="86" t="s">
        <v>231</v>
      </c>
      <c r="E94" s="86" t="s">
        <v>230</v>
      </c>
      <c r="F94" s="86" t="s">
        <v>229</v>
      </c>
      <c r="G94" s="85" t="s">
        <v>228</v>
      </c>
      <c r="H94" s="29" t="s">
        <v>227</v>
      </c>
      <c r="I94" s="29" t="s">
        <v>226</v>
      </c>
    </row>
    <row r="95" spans="1:11" x14ac:dyDescent="0.2">
      <c r="A95" s="44"/>
      <c r="B95" s="1225" t="s">
        <v>13593</v>
      </c>
      <c r="C95" s="24"/>
      <c r="D95" s="83"/>
      <c r="E95" s="83"/>
      <c r="F95" s="83"/>
      <c r="G95" s="83"/>
      <c r="H95" s="82"/>
      <c r="I95" s="82"/>
    </row>
    <row r="96" spans="1:11" x14ac:dyDescent="0.2">
      <c r="A96" s="81"/>
      <c r="B96" s="81" t="s">
        <v>237</v>
      </c>
      <c r="C96" s="51">
        <f>SUM(C95:C95)</f>
        <v>0</v>
      </c>
      <c r="D96" s="51">
        <f>SUM(D95:D95)</f>
        <v>0</v>
      </c>
      <c r="E96" s="51">
        <f>SUM(E95:E95)</f>
        <v>0</v>
      </c>
      <c r="F96" s="51">
        <f>SUM(F95:F95)</f>
        <v>0</v>
      </c>
      <c r="G96" s="51">
        <f>SUM(G95:G95)</f>
        <v>0</v>
      </c>
      <c r="H96" s="51"/>
      <c r="I96" s="51"/>
    </row>
    <row r="98" spans="1:11" x14ac:dyDescent="0.2">
      <c r="A98" s="35" t="s">
        <v>236</v>
      </c>
      <c r="B98" s="34"/>
      <c r="E98" s="87"/>
      <c r="F98" s="87"/>
      <c r="I98" s="89" t="s">
        <v>233</v>
      </c>
    </row>
    <row r="99" spans="1:11" x14ac:dyDescent="0.2">
      <c r="A99" s="88"/>
      <c r="B99" s="88"/>
      <c r="C99" s="87"/>
      <c r="D99" s="87"/>
      <c r="E99" s="87"/>
      <c r="F99" s="87"/>
    </row>
    <row r="100" spans="1:11" x14ac:dyDescent="0.2">
      <c r="A100" s="30" t="s">
        <v>102</v>
      </c>
      <c r="B100" s="29" t="s">
        <v>101</v>
      </c>
      <c r="C100" s="86" t="s">
        <v>232</v>
      </c>
      <c r="D100" s="86" t="s">
        <v>231</v>
      </c>
      <c r="E100" s="86" t="s">
        <v>230</v>
      </c>
      <c r="F100" s="86" t="s">
        <v>229</v>
      </c>
      <c r="G100" s="85" t="s">
        <v>228</v>
      </c>
      <c r="H100" s="29" t="s">
        <v>227</v>
      </c>
      <c r="I100" s="29" t="s">
        <v>226</v>
      </c>
    </row>
    <row r="101" spans="1:11" x14ac:dyDescent="0.2">
      <c r="A101" s="44"/>
      <c r="B101" s="1225" t="s">
        <v>13593</v>
      </c>
      <c r="C101" s="24"/>
      <c r="D101" s="83"/>
      <c r="E101" s="83"/>
      <c r="F101" s="83"/>
      <c r="G101" s="83"/>
      <c r="H101" s="82"/>
      <c r="I101" s="82"/>
      <c r="K101" s="31"/>
    </row>
    <row r="102" spans="1:11" x14ac:dyDescent="0.2">
      <c r="A102" s="81"/>
      <c r="B102" s="81" t="s">
        <v>235</v>
      </c>
      <c r="C102" s="51">
        <f>SUM(C101:C101)</f>
        <v>0</v>
      </c>
      <c r="D102" s="51">
        <f>SUM(D101:D101)</f>
        <v>0</v>
      </c>
      <c r="E102" s="51">
        <f>SUM(E101:E101)</f>
        <v>0</v>
      </c>
      <c r="F102" s="51">
        <f>SUM(F101:F101)</f>
        <v>0</v>
      </c>
      <c r="G102" s="51">
        <f>SUM(G101:G101)</f>
        <v>0</v>
      </c>
      <c r="H102" s="51"/>
      <c r="I102" s="51"/>
    </row>
    <row r="104" spans="1:11" x14ac:dyDescent="0.2">
      <c r="A104" s="35" t="s">
        <v>234</v>
      </c>
      <c r="B104" s="34"/>
      <c r="E104" s="87"/>
      <c r="F104" s="87"/>
      <c r="I104" s="89" t="s">
        <v>233</v>
      </c>
    </row>
    <row r="105" spans="1:11" x14ac:dyDescent="0.2">
      <c r="A105" s="88"/>
      <c r="B105" s="88"/>
      <c r="C105" s="87"/>
      <c r="D105" s="87"/>
      <c r="E105" s="87"/>
      <c r="F105" s="87"/>
    </row>
    <row r="106" spans="1:11" x14ac:dyDescent="0.2">
      <c r="A106" s="30" t="s">
        <v>102</v>
      </c>
      <c r="B106" s="29" t="s">
        <v>101</v>
      </c>
      <c r="C106" s="86" t="s">
        <v>232</v>
      </c>
      <c r="D106" s="86" t="s">
        <v>231</v>
      </c>
      <c r="E106" s="86" t="s">
        <v>230</v>
      </c>
      <c r="F106" s="86" t="s">
        <v>229</v>
      </c>
      <c r="G106" s="85" t="s">
        <v>228</v>
      </c>
      <c r="H106" s="29" t="s">
        <v>227</v>
      </c>
      <c r="I106" s="29" t="s">
        <v>226</v>
      </c>
    </row>
    <row r="107" spans="1:11" x14ac:dyDescent="0.2">
      <c r="A107" s="44"/>
      <c r="B107" s="1225" t="s">
        <v>13593</v>
      </c>
      <c r="C107" s="24"/>
      <c r="D107" s="83"/>
      <c r="E107" s="83"/>
      <c r="F107" s="83"/>
      <c r="G107" s="83"/>
      <c r="H107" s="82"/>
      <c r="I107" s="82"/>
    </row>
    <row r="108" spans="1:11" x14ac:dyDescent="0.2">
      <c r="A108" s="81"/>
      <c r="B108" s="81" t="s">
        <v>219</v>
      </c>
      <c r="C108" s="51">
        <f>SUM(C107:C107)</f>
        <v>0</v>
      </c>
      <c r="D108" s="51">
        <f>SUM(D107:D107)</f>
        <v>0</v>
      </c>
      <c r="E108" s="51">
        <f>SUM(E107:E107)</f>
        <v>0</v>
      </c>
      <c r="F108" s="51">
        <f>SUM(F107:F107)</f>
        <v>0</v>
      </c>
      <c r="G108" s="51">
        <f>SUM(G107:G107)</f>
        <v>0</v>
      </c>
      <c r="H108" s="51"/>
      <c r="I108" s="51"/>
    </row>
    <row r="189" spans="1:8" x14ac:dyDescent="0.2">
      <c r="A189" s="79"/>
      <c r="B189" s="79"/>
      <c r="C189" s="80"/>
      <c r="D189" s="80"/>
      <c r="E189" s="80"/>
      <c r="F189" s="80"/>
      <c r="G189" s="80"/>
      <c r="H189" s="79"/>
    </row>
    <row r="190" spans="1:8" x14ac:dyDescent="0.2">
      <c r="A190" s="78"/>
      <c r="B190" s="77"/>
    </row>
    <row r="191" spans="1:8" x14ac:dyDescent="0.2">
      <c r="A191" s="78"/>
      <c r="B191" s="77"/>
    </row>
    <row r="192" spans="1:8" x14ac:dyDescent="0.2">
      <c r="A192" s="78"/>
      <c r="B192" s="77"/>
    </row>
    <row r="193" spans="1:2" x14ac:dyDescent="0.2">
      <c r="A193" s="78"/>
      <c r="B193" s="77"/>
    </row>
    <row r="194" spans="1:2" x14ac:dyDescent="0.2">
      <c r="A194" s="78"/>
      <c r="B194" s="77"/>
    </row>
  </sheetData>
  <dataValidations count="10">
    <dataValidation allowBlank="1" showInputMessage="1" showErrorMessage="1" prompt="Corresponde al número de la cuenta de acuerdo al Plan de Cuentas emitido por el CONAC. Excepto cuentas por cobrar de contribuciones o fideicomisos que se encuentran dentro de inversiones financieras..." sqref="A7 A15 A21 A27 A33 A82 A88 A94 A100 A106"/>
    <dataValidation allowBlank="1" showInputMessage="1" showErrorMessage="1" prompt="Saldo final del periodo de la cuenta pública presentada, el cual debe coincidir con la suma de las columnas de 90, 180, 365 y más de 365 días (trimestral: 1er, 2do, 3ro. o 4to.)." sqref="C82 C88 C94 C100 C106"/>
    <dataValidation allowBlank="1" showInputMessage="1" showErrorMessage="1" prompt="Saldo final del periodo de la cuenta pública presentada, el cual debe coincidir con la suma de las columnas de 90, 180, 365 y más de 365 días (mensual:  enero, febrero, marzo, etc.; trimestral: 1er, 2do, 3ro. o 4to.)." sqref="C7 C15 C21 C27 C33"/>
    <dataValidation allowBlank="1" showInputMessage="1" showErrorMessage="1" prompt="Corresponde al nombre o descripción de la cuenta de acuerdo al Plan de Cuentas emitido por el CONAC." sqref="B7 B15 B82 B88 B94 B100 B106 B21 B27 B33"/>
    <dataValidation allowBlank="1" showInputMessage="1" showErrorMessage="1" prompt="Importe de la cuentas por cobrar con fecha de vencimiento de 1 a 90 días." sqref="D7 D15 D82 D88 D94 D100 D106 D21 D27 D33"/>
    <dataValidation allowBlank="1" showInputMessage="1" showErrorMessage="1" prompt="Importe de la cuentas por cobrar con fecha de vencimiento de 91 a 180 días." sqref="E7 E15 E82 E88 E94 E100 E106 E21 E27 E33"/>
    <dataValidation allowBlank="1" showInputMessage="1" showErrorMessage="1" prompt="Importe de la cuentas por cobrar con fecha de vencimiento de 181 a 365 días." sqref="F7 F15 F82 F88 F94 F100 F106 F21 F27 F33"/>
    <dataValidation allowBlank="1" showInputMessage="1" showErrorMessage="1" prompt="Importe de la cuentas por cobrar con vencimiento mayor a 365 días." sqref="G7 G15 G82 G88 G94 G100 G106 G21 G27 G33"/>
    <dataValidation allowBlank="1" showInputMessage="1" showErrorMessage="1" prompt="Informar sobre caraterísticas cualitativas de la cuenta, ejemplo: acciones implementadas para su recuperación, causas de la demora en su recuperación." sqref="H7 H15 H82 H88 H94 H100 H106 H21 H27 H33"/>
    <dataValidation allowBlank="1" showInputMessage="1" showErrorMessage="1" prompt="Indicar si el deudor ya sobrepasó el plazo estipulado para pago, 90, 180 o 365 días." sqref="I7 I15 I82 I88 I94 I100 I106 I21 I27 I33"/>
  </dataValidations>
  <printOptions horizontalCentered="1"/>
  <pageMargins left="0.39370078740157483" right="0.39370078740157483" top="0.39370078740157483" bottom="0.39370078740157483" header="0.31496062992125984" footer="0.31496062992125984"/>
  <pageSetup scale="80" orientation="landscape" r:id="rId1"/>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8"/>
  <dimension ref="A1:Q8"/>
  <sheetViews>
    <sheetView zoomScaleNormal="100" zoomScaleSheetLayoutView="100" workbookViewId="0">
      <selection activeCell="A9" sqref="A9"/>
    </sheetView>
  </sheetViews>
  <sheetFormatPr baseColWidth="10" defaultColWidth="11.44140625" defaultRowHeight="10.199999999999999" x14ac:dyDescent="0.2"/>
  <cols>
    <col min="1" max="1" width="24.332031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60"/>
      <c r="D2" s="57"/>
      <c r="E2" s="57"/>
      <c r="F2" s="57"/>
      <c r="G2" s="57"/>
    </row>
    <row r="3" spans="1:17" x14ac:dyDescent="0.2">
      <c r="A3" s="57" t="str">
        <f>'ESF-01-FCIND'!A3</f>
        <v>AL 31 DE DICIEMBRE DE 2017</v>
      </c>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9">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5" customWidth="1"/>
    <col min="2" max="2" width="19" style="375" bestFit="1" customWidth="1"/>
    <col min="3" max="3" width="17.6640625" style="31" customWidth="1"/>
    <col min="4" max="4" width="17.6640625" style="375" customWidth="1"/>
    <col min="5" max="16384" width="11.44140625" style="375"/>
  </cols>
  <sheetData>
    <row r="1" spans="1:4" x14ac:dyDescent="0.2">
      <c r="A1" s="57" t="s">
        <v>115</v>
      </c>
      <c r="B1" s="57"/>
      <c r="D1" s="61"/>
    </row>
    <row r="2" spans="1:4" x14ac:dyDescent="0.2">
      <c r="A2" s="57" t="s">
        <v>114</v>
      </c>
      <c r="B2" s="57"/>
    </row>
    <row r="5" spans="1:4" s="71" customFormat="1" ht="11.25" customHeight="1" x14ac:dyDescent="0.2">
      <c r="A5" s="74" t="s">
        <v>284</v>
      </c>
      <c r="B5" s="375"/>
      <c r="C5" s="110"/>
      <c r="D5" s="109" t="s">
        <v>281</v>
      </c>
    </row>
    <row r="6" spans="1:4" x14ac:dyDescent="0.2">
      <c r="A6" s="108"/>
      <c r="B6" s="108"/>
      <c r="C6" s="107"/>
      <c r="D6" s="106"/>
    </row>
    <row r="7" spans="1:4" ht="15" customHeight="1" x14ac:dyDescent="0.2">
      <c r="A7" s="30" t="s">
        <v>102</v>
      </c>
      <c r="B7" s="29" t="s">
        <v>101</v>
      </c>
      <c r="C7" s="69" t="s">
        <v>100</v>
      </c>
      <c r="D7" s="105" t="s">
        <v>280</v>
      </c>
    </row>
    <row r="8" spans="1:4" x14ac:dyDescent="0.2">
      <c r="A8" s="12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69" t="s">
        <v>100</v>
      </c>
      <c r="D14" s="105" t="s">
        <v>280</v>
      </c>
    </row>
    <row r="15" spans="1:4" x14ac:dyDescent="0.2">
      <c r="A15" s="44"/>
      <c r="B15" s="1225" t="s">
        <v>13593</v>
      </c>
      <c r="C15" s="83"/>
      <c r="D15" s="82"/>
    </row>
    <row r="16" spans="1:4" x14ac:dyDescent="0.2">
      <c r="A16" s="63"/>
      <c r="B16" s="63" t="s">
        <v>279</v>
      </c>
      <c r="C16" s="39">
        <f>SUM(C15:C15)</f>
        <v>0</v>
      </c>
      <c r="D16" s="104"/>
    </row>
    <row r="18" spans="2:2" x14ac:dyDescent="0.2">
      <c r="B18" s="375" t="str">
        <f>+UPPER(B10)</f>
        <v/>
      </c>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a la cuenta pública presentada (trimestral: 1er, 2do, 3ro. o 4to.)." sqref="C7 C14"/>
    <dataValidation allowBlank="1" showInputMessage="1" showErrorMessage="1" prompt="Método de valuación aplicados." sqref="D14"/>
    <dataValidation allowBlank="1" showInputMessage="1" showErrorMessage="1" prompt="Corresponde al nombre o descripción de la cuenta de acuerdo al Plan de Cuentas emitido por el CONAC." sqref="B7 B14"/>
    <dataValidation allowBlank="1" showInputMessage="1" showErrorMessage="1" prompt="Sistema de costeo y método de valuación aplicados a los inventarios (UEPS, PROMEDIO, etc.)" sqref="D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0">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24.5546875" style="375" customWidth="1"/>
    <col min="3" max="3" width="7.88671875" style="31" customWidth="1"/>
    <col min="4" max="4" width="6.88671875" style="375" customWidth="1"/>
    <col min="5" max="5" width="17.6640625" style="375" customWidth="1"/>
    <col min="6" max="6" width="18.44140625" style="375" bestFit="1" customWidth="1"/>
    <col min="7" max="7" width="18.109375" style="375" bestFit="1" customWidth="1"/>
    <col min="8" max="16384" width="11.44140625" style="375"/>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220" t="s">
        <v>289</v>
      </c>
    </row>
    <row r="6" spans="1:7" x14ac:dyDescent="0.2">
      <c r="A6" s="359"/>
      <c r="B6" s="359"/>
      <c r="C6" s="115"/>
      <c r="D6" s="359"/>
      <c r="E6" s="359"/>
      <c r="F6" s="359"/>
      <c r="G6" s="359"/>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1"/>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19" style="375" bestFit="1" customWidth="1"/>
    <col min="3" max="3" width="9" style="31" customWidth="1"/>
    <col min="4" max="5" width="17.6640625" style="375" customWidth="1"/>
    <col min="6" max="16384" width="11.44140625" style="375"/>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220" t="s">
        <v>293</v>
      </c>
    </row>
    <row r="6" spans="1:5" x14ac:dyDescent="0.2">
      <c r="A6" s="359"/>
      <c r="B6" s="359"/>
      <c r="C6" s="115"/>
      <c r="D6" s="359"/>
      <c r="E6" s="359"/>
    </row>
    <row r="7" spans="1:5" ht="15" customHeight="1" x14ac:dyDescent="0.2">
      <c r="A7" s="30" t="s">
        <v>102</v>
      </c>
      <c r="B7" s="29" t="s">
        <v>101</v>
      </c>
      <c r="C7" s="69"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2">
    <pageSetUpPr fitToPage="1"/>
  </sheetPr>
  <dimension ref="A1:H51"/>
  <sheetViews>
    <sheetView topLeftCell="A40" zoomScaleNormal="100" zoomScaleSheetLayoutView="100" workbookViewId="0">
      <selection activeCell="B50" sqref="B50"/>
    </sheetView>
  </sheetViews>
  <sheetFormatPr baseColWidth="10" defaultColWidth="11.44140625" defaultRowHeight="10.199999999999999" x14ac:dyDescent="0.2"/>
  <cols>
    <col min="1" max="1" width="20.6640625" style="375" customWidth="1"/>
    <col min="2" max="2" width="46.44140625" style="375" bestFit="1" customWidth="1"/>
    <col min="3" max="3" width="10.88671875" style="31" bestFit="1" customWidth="1"/>
    <col min="4" max="4" width="10" style="31" bestFit="1" customWidth="1"/>
    <col min="5" max="5" width="8.88671875" style="31" bestFit="1" customWidth="1"/>
    <col min="6" max="6" width="12.44140625" style="375" bestFit="1" customWidth="1"/>
    <col min="7" max="7" width="17.44140625" style="375" customWidth="1"/>
    <col min="8" max="8" width="6.44140625" style="375" bestFit="1" customWidth="1"/>
    <col min="9" max="16384" width="11.44140625" style="375"/>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23.25" customHeight="1" x14ac:dyDescent="0.2">
      <c r="A7" s="30" t="s">
        <v>102</v>
      </c>
      <c r="B7" s="29" t="s">
        <v>101</v>
      </c>
      <c r="C7" s="120" t="s">
        <v>301</v>
      </c>
      <c r="D7" s="120" t="s">
        <v>300</v>
      </c>
      <c r="E7" s="120" t="s">
        <v>299</v>
      </c>
      <c r="F7" s="119" t="s">
        <v>298</v>
      </c>
    </row>
    <row r="8" spans="1:6" x14ac:dyDescent="0.2">
      <c r="A8" s="25"/>
      <c r="B8" s="1225" t="s">
        <v>13593</v>
      </c>
      <c r="C8" s="24"/>
      <c r="D8" s="24"/>
      <c r="E8" s="24"/>
      <c r="F8" s="24"/>
    </row>
    <row r="9" spans="1:6" x14ac:dyDescent="0.2">
      <c r="A9" s="81"/>
      <c r="B9" s="81" t="s">
        <v>6832</v>
      </c>
      <c r="C9" s="51">
        <f>SUM(C8:C8)</f>
        <v>0</v>
      </c>
      <c r="D9" s="51">
        <f>SUM(D8:D8)</f>
        <v>0</v>
      </c>
      <c r="E9" s="51">
        <f>SUM(E8:E8)</f>
        <v>0</v>
      </c>
      <c r="F9" s="51"/>
    </row>
    <row r="10" spans="1:6" x14ac:dyDescent="0.2">
      <c r="A10" s="37"/>
      <c r="B10" s="37"/>
      <c r="C10" s="36"/>
      <c r="D10" s="36"/>
      <c r="E10" s="36"/>
      <c r="F10" s="37"/>
    </row>
    <row r="11" spans="1:6" ht="11.25" customHeight="1" x14ac:dyDescent="0.2">
      <c r="A11" s="35" t="s">
        <v>380</v>
      </c>
      <c r="B11" s="37"/>
      <c r="C11" s="121"/>
      <c r="D11" s="121"/>
      <c r="E11" s="121"/>
      <c r="F11" s="89" t="s">
        <v>302</v>
      </c>
    </row>
    <row r="12" spans="1:6" ht="12.75" customHeight="1" x14ac:dyDescent="0.2">
      <c r="A12" s="108"/>
      <c r="B12" s="108"/>
      <c r="C12" s="33"/>
    </row>
    <row r="13" spans="1:6" ht="15" customHeight="1" x14ac:dyDescent="0.2">
      <c r="A13" s="30" t="s">
        <v>102</v>
      </c>
      <c r="B13" s="29" t="s">
        <v>101</v>
      </c>
      <c r="C13" s="120" t="s">
        <v>301</v>
      </c>
      <c r="D13" s="120" t="s">
        <v>300</v>
      </c>
      <c r="E13" s="120" t="s">
        <v>299</v>
      </c>
      <c r="F13" s="119" t="s">
        <v>298</v>
      </c>
    </row>
    <row r="14" spans="1:6" x14ac:dyDescent="0.2">
      <c r="A14" s="25" t="s">
        <v>12523</v>
      </c>
      <c r="B14" s="82" t="s">
        <v>9440</v>
      </c>
      <c r="C14" s="83">
        <v>557351.71</v>
      </c>
      <c r="D14" s="83">
        <v>557351.71</v>
      </c>
      <c r="E14" s="83">
        <f>+D14-C14</f>
        <v>0</v>
      </c>
      <c r="F14" s="82" t="s">
        <v>12524</v>
      </c>
    </row>
    <row r="15" spans="1:6" x14ac:dyDescent="0.2">
      <c r="A15" s="25" t="s">
        <v>12525</v>
      </c>
      <c r="B15" s="82" t="s">
        <v>12526</v>
      </c>
      <c r="C15" s="83">
        <v>890657.6</v>
      </c>
      <c r="D15" s="83">
        <v>1023369.63</v>
      </c>
      <c r="E15" s="83">
        <f t="shared" ref="E15:E20" si="0">+D15-C15</f>
        <v>132712.03000000003</v>
      </c>
      <c r="F15" s="82" t="s">
        <v>12524</v>
      </c>
    </row>
    <row r="16" spans="1:6" ht="11.25" customHeight="1" x14ac:dyDescent="0.2">
      <c r="A16" s="25" t="s">
        <v>12527</v>
      </c>
      <c r="B16" s="82" t="s">
        <v>12528</v>
      </c>
      <c r="C16" s="83">
        <v>62204.34</v>
      </c>
      <c r="D16" s="83">
        <v>62204.34</v>
      </c>
      <c r="E16" s="83">
        <f t="shared" si="0"/>
        <v>0</v>
      </c>
      <c r="F16" s="82" t="s">
        <v>12524</v>
      </c>
    </row>
    <row r="17" spans="1:8" ht="12.75" customHeight="1" x14ac:dyDescent="0.2">
      <c r="A17" s="25" t="s">
        <v>12529</v>
      </c>
      <c r="B17" s="82" t="s">
        <v>12530</v>
      </c>
      <c r="C17" s="83">
        <v>2427584.81</v>
      </c>
      <c r="D17" s="83">
        <v>2427584.81</v>
      </c>
      <c r="E17" s="83">
        <f t="shared" si="0"/>
        <v>0</v>
      </c>
      <c r="F17" s="82" t="s">
        <v>12524</v>
      </c>
    </row>
    <row r="18" spans="1:8" ht="19.2" customHeight="1" x14ac:dyDescent="0.2">
      <c r="A18" s="25" t="s">
        <v>12531</v>
      </c>
      <c r="B18" s="82" t="s">
        <v>9447</v>
      </c>
      <c r="C18" s="83">
        <v>4779.2</v>
      </c>
      <c r="D18" s="83">
        <v>4779.2</v>
      </c>
      <c r="E18" s="83">
        <f t="shared" si="0"/>
        <v>0</v>
      </c>
      <c r="F18" s="82" t="s">
        <v>12524</v>
      </c>
    </row>
    <row r="19" spans="1:8" x14ac:dyDescent="0.2">
      <c r="A19" s="25" t="s">
        <v>12532</v>
      </c>
      <c r="B19" s="82" t="s">
        <v>6864</v>
      </c>
      <c r="C19" s="83">
        <v>68585.509999999995</v>
      </c>
      <c r="D19" s="83">
        <v>71265.11</v>
      </c>
      <c r="E19" s="83">
        <f t="shared" si="0"/>
        <v>2679.6000000000058</v>
      </c>
      <c r="F19" s="82" t="s">
        <v>12524</v>
      </c>
    </row>
    <row r="20" spans="1:8" x14ac:dyDescent="0.2">
      <c r="A20" s="25" t="s">
        <v>12533</v>
      </c>
      <c r="B20" s="82" t="s">
        <v>7458</v>
      </c>
      <c r="C20" s="83">
        <v>0</v>
      </c>
      <c r="D20" s="83">
        <v>172465.99</v>
      </c>
      <c r="E20" s="83">
        <f t="shared" si="0"/>
        <v>172465.99</v>
      </c>
      <c r="F20" s="82" t="s">
        <v>12524</v>
      </c>
    </row>
    <row r="21" spans="1:8" x14ac:dyDescent="0.2">
      <c r="A21" s="81"/>
      <c r="B21" s="81" t="s">
        <v>345</v>
      </c>
      <c r="C21" s="51">
        <f>SUM(C14:C20)</f>
        <v>4011163.17</v>
      </c>
      <c r="D21" s="51">
        <f>SUM(D14:D20)</f>
        <v>4319020.79</v>
      </c>
      <c r="E21" s="51">
        <f>SUM(E14:E20)</f>
        <v>307857.62</v>
      </c>
      <c r="F21" s="51"/>
    </row>
    <row r="22" spans="1:8" s="376" customFormat="1" x14ac:dyDescent="0.2">
      <c r="A22" s="126"/>
      <c r="B22" s="126"/>
      <c r="C22" s="18"/>
      <c r="D22" s="18"/>
      <c r="E22" s="18"/>
      <c r="F22" s="18"/>
    </row>
    <row r="23" spans="1:8" s="376" customFormat="1" ht="11.25" customHeight="1" x14ac:dyDescent="0.2">
      <c r="A23" s="35" t="s">
        <v>344</v>
      </c>
      <c r="B23" s="35"/>
      <c r="C23" s="121"/>
      <c r="D23" s="121"/>
      <c r="E23" s="121"/>
      <c r="G23" s="89" t="s">
        <v>302</v>
      </c>
    </row>
    <row r="24" spans="1:8" s="376" customFormat="1" x14ac:dyDescent="0.2">
      <c r="A24" s="108"/>
      <c r="B24" s="108"/>
      <c r="C24" s="33"/>
      <c r="D24" s="31"/>
      <c r="E24" s="31"/>
      <c r="F24" s="375"/>
    </row>
    <row r="25" spans="1:8" s="376" customFormat="1" ht="27.9" customHeight="1" x14ac:dyDescent="0.2">
      <c r="A25" s="30" t="s">
        <v>102</v>
      </c>
      <c r="B25" s="29" t="s">
        <v>101</v>
      </c>
      <c r="C25" s="120" t="s">
        <v>301</v>
      </c>
      <c r="D25" s="120" t="s">
        <v>300</v>
      </c>
      <c r="E25" s="120" t="s">
        <v>299</v>
      </c>
      <c r="F25" s="119" t="s">
        <v>298</v>
      </c>
      <c r="G25" s="119" t="s">
        <v>297</v>
      </c>
      <c r="H25" s="119" t="s">
        <v>296</v>
      </c>
    </row>
    <row r="26" spans="1:8" s="376" customFormat="1" x14ac:dyDescent="0.2">
      <c r="A26" s="25"/>
      <c r="B26" s="1225" t="s">
        <v>13593</v>
      </c>
      <c r="C26" s="24"/>
      <c r="D26" s="83"/>
      <c r="E26" s="83"/>
      <c r="F26" s="82"/>
      <c r="G26" s="82"/>
      <c r="H26" s="82"/>
    </row>
    <row r="27" spans="1:8" s="376" customFormat="1" x14ac:dyDescent="0.2">
      <c r="A27" s="81"/>
      <c r="B27" s="81" t="s">
        <v>339</v>
      </c>
      <c r="C27" s="51">
        <f>SUM(C26:C26)</f>
        <v>0</v>
      </c>
      <c r="D27" s="51">
        <f>SUM(D26:D26)</f>
        <v>0</v>
      </c>
      <c r="E27" s="51">
        <f>SUM(E26:E26)</f>
        <v>0</v>
      </c>
      <c r="F27" s="51"/>
      <c r="G27" s="51"/>
      <c r="H27" s="51"/>
    </row>
    <row r="28" spans="1:8" s="376" customFormat="1" x14ac:dyDescent="0.2">
      <c r="A28" s="125"/>
      <c r="B28" s="125"/>
      <c r="C28" s="124"/>
      <c r="D28" s="124"/>
      <c r="E28" s="124"/>
      <c r="F28" s="18"/>
    </row>
    <row r="29" spans="1:8" x14ac:dyDescent="0.2">
      <c r="A29" s="35" t="s">
        <v>338</v>
      </c>
      <c r="B29" s="35"/>
      <c r="C29" s="121"/>
      <c r="D29" s="121"/>
      <c r="E29" s="121"/>
      <c r="G29" s="89" t="s">
        <v>302</v>
      </c>
    </row>
    <row r="30" spans="1:8" x14ac:dyDescent="0.2">
      <c r="A30" s="108"/>
      <c r="B30" s="108"/>
      <c r="C30" s="33"/>
      <c r="H30" s="31"/>
    </row>
    <row r="31" spans="1:8" ht="27.9" customHeight="1" x14ac:dyDescent="0.2">
      <c r="A31" s="30" t="s">
        <v>102</v>
      </c>
      <c r="B31" s="29" t="s">
        <v>101</v>
      </c>
      <c r="C31" s="120" t="s">
        <v>301</v>
      </c>
      <c r="D31" s="120" t="s">
        <v>300</v>
      </c>
      <c r="E31" s="120" t="s">
        <v>299</v>
      </c>
      <c r="F31" s="119" t="s">
        <v>298</v>
      </c>
      <c r="G31" s="119" t="s">
        <v>297</v>
      </c>
      <c r="H31" s="119" t="s">
        <v>296</v>
      </c>
    </row>
    <row r="32" spans="1:8" x14ac:dyDescent="0.2">
      <c r="A32" s="25"/>
      <c r="B32" s="1225" t="s">
        <v>13593</v>
      </c>
      <c r="C32" s="24"/>
      <c r="D32" s="83"/>
      <c r="E32" s="83"/>
      <c r="F32" s="82"/>
      <c r="G32" s="82"/>
      <c r="H32" s="82"/>
    </row>
    <row r="33" spans="1:8" x14ac:dyDescent="0.2">
      <c r="A33" s="81"/>
      <c r="B33" s="81" t="s">
        <v>337</v>
      </c>
      <c r="C33" s="51">
        <f>SUM(C32:C32)</f>
        <v>0</v>
      </c>
      <c r="D33" s="51">
        <f>SUM(D32:D32)</f>
        <v>0</v>
      </c>
      <c r="E33" s="51">
        <f>SUM(E32:E32)</f>
        <v>0</v>
      </c>
      <c r="F33" s="51"/>
      <c r="G33" s="51"/>
      <c r="H33" s="51"/>
    </row>
    <row r="35" spans="1:8" x14ac:dyDescent="0.2">
      <c r="A35" s="35" t="s">
        <v>336</v>
      </c>
      <c r="B35" s="35"/>
      <c r="C35" s="121"/>
      <c r="D35" s="121"/>
      <c r="E35" s="121"/>
      <c r="G35" s="89" t="s">
        <v>302</v>
      </c>
    </row>
    <row r="36" spans="1:8" x14ac:dyDescent="0.2">
      <c r="A36" s="108"/>
      <c r="B36" s="108"/>
      <c r="C36" s="33"/>
    </row>
    <row r="37" spans="1:8" ht="27.9" customHeight="1" x14ac:dyDescent="0.2">
      <c r="A37" s="30" t="s">
        <v>102</v>
      </c>
      <c r="B37" s="29" t="s">
        <v>101</v>
      </c>
      <c r="C37" s="120" t="s">
        <v>301</v>
      </c>
      <c r="D37" s="120" t="s">
        <v>300</v>
      </c>
      <c r="E37" s="120" t="s">
        <v>299</v>
      </c>
      <c r="F37" s="119" t="s">
        <v>298</v>
      </c>
      <c r="G37" s="119" t="s">
        <v>297</v>
      </c>
      <c r="H37" s="119" t="s">
        <v>296</v>
      </c>
    </row>
    <row r="38" spans="1:8" x14ac:dyDescent="0.2">
      <c r="A38" s="25" t="s">
        <v>12534</v>
      </c>
      <c r="B38" s="82" t="s">
        <v>12535</v>
      </c>
      <c r="C38" s="24">
        <v>347527.98</v>
      </c>
      <c r="D38" s="83">
        <v>386347.72</v>
      </c>
      <c r="E38" s="83">
        <f t="shared" ref="E38:E43" si="1">+D38-C38</f>
        <v>38819.739999999991</v>
      </c>
      <c r="F38" s="82" t="s">
        <v>12536</v>
      </c>
      <c r="G38" s="82" t="s">
        <v>12537</v>
      </c>
      <c r="H38" s="497">
        <v>0.1</v>
      </c>
    </row>
    <row r="39" spans="1:8" x14ac:dyDescent="0.2">
      <c r="A39" s="25" t="s">
        <v>12538</v>
      </c>
      <c r="B39" s="82" t="s">
        <v>11749</v>
      </c>
      <c r="C39" s="24">
        <v>687147.07</v>
      </c>
      <c r="D39" s="83">
        <v>799280.75</v>
      </c>
      <c r="E39" s="83">
        <f t="shared" si="1"/>
        <v>112133.68000000005</v>
      </c>
      <c r="F39" s="82" t="s">
        <v>12536</v>
      </c>
      <c r="G39" s="82" t="s">
        <v>12537</v>
      </c>
      <c r="H39" s="1172">
        <v>0.33300000000000002</v>
      </c>
    </row>
    <row r="40" spans="1:8" x14ac:dyDescent="0.2">
      <c r="A40" s="25" t="s">
        <v>12539</v>
      </c>
      <c r="B40" s="82" t="s">
        <v>12540</v>
      </c>
      <c r="C40" s="24">
        <v>1600175.26</v>
      </c>
      <c r="D40" s="83">
        <v>1887125.36</v>
      </c>
      <c r="E40" s="83">
        <f t="shared" si="1"/>
        <v>286950.10000000009</v>
      </c>
      <c r="F40" s="82" t="s">
        <v>12536</v>
      </c>
      <c r="G40" s="82" t="s">
        <v>12537</v>
      </c>
      <c r="H40" s="497">
        <v>0.2</v>
      </c>
    </row>
    <row r="41" spans="1:8" x14ac:dyDescent="0.2">
      <c r="A41" s="25" t="s">
        <v>12541</v>
      </c>
      <c r="B41" s="82" t="s">
        <v>1136</v>
      </c>
      <c r="C41" s="24">
        <v>26031.19</v>
      </c>
      <c r="D41" s="83">
        <v>30931.61</v>
      </c>
      <c r="E41" s="83">
        <f t="shared" si="1"/>
        <v>4900.4200000000019</v>
      </c>
      <c r="F41" s="82" t="s">
        <v>12536</v>
      </c>
      <c r="G41" s="82" t="s">
        <v>12537</v>
      </c>
      <c r="H41" s="497">
        <v>0.1</v>
      </c>
    </row>
    <row r="42" spans="1:8" ht="27.9" customHeight="1" x14ac:dyDescent="0.2">
      <c r="A42" s="25" t="s">
        <v>12542</v>
      </c>
      <c r="B42" s="82" t="s">
        <v>12543</v>
      </c>
      <c r="C42" s="24">
        <v>970.44</v>
      </c>
      <c r="D42" s="83">
        <v>1416.5</v>
      </c>
      <c r="E42" s="83">
        <f t="shared" si="1"/>
        <v>446.05999999999995</v>
      </c>
      <c r="F42" s="82" t="s">
        <v>12536</v>
      </c>
      <c r="G42" s="82" t="s">
        <v>12537</v>
      </c>
      <c r="H42" s="497">
        <v>0.1</v>
      </c>
    </row>
    <row r="43" spans="1:8" x14ac:dyDescent="0.2">
      <c r="A43" s="25" t="s">
        <v>12544</v>
      </c>
      <c r="B43" s="82" t="s">
        <v>12545</v>
      </c>
      <c r="C43" s="24">
        <v>11138.77</v>
      </c>
      <c r="D43" s="83">
        <v>17607.82</v>
      </c>
      <c r="E43" s="83">
        <f t="shared" si="1"/>
        <v>6469.0499999999993</v>
      </c>
      <c r="F43" s="82" t="s">
        <v>12536</v>
      </c>
      <c r="G43" s="82" t="s">
        <v>12537</v>
      </c>
      <c r="H43" s="497">
        <v>0.1</v>
      </c>
    </row>
    <row r="44" spans="1:8" x14ac:dyDescent="0.2">
      <c r="A44" s="81"/>
      <c r="B44" s="81" t="s">
        <v>304</v>
      </c>
      <c r="C44" s="51">
        <f>SUM(C38:C43)</f>
        <v>2672990.71</v>
      </c>
      <c r="D44" s="51">
        <f>SUM(D38:D43)</f>
        <v>3122709.76</v>
      </c>
      <c r="E44" s="51">
        <f>SUM(E38:E43)</f>
        <v>449719.0500000001</v>
      </c>
      <c r="F44" s="51"/>
      <c r="G44" s="51"/>
      <c r="H44" s="51"/>
    </row>
    <row r="47" spans="1:8" x14ac:dyDescent="0.2">
      <c r="A47" s="35" t="s">
        <v>303</v>
      </c>
      <c r="B47" s="35"/>
      <c r="C47" s="121"/>
      <c r="D47" s="121"/>
      <c r="E47" s="121"/>
      <c r="G47" s="89" t="s">
        <v>302</v>
      </c>
    </row>
    <row r="48" spans="1:8" x14ac:dyDescent="0.2">
      <c r="A48" s="108"/>
      <c r="B48" s="108"/>
      <c r="C48" s="33"/>
    </row>
    <row r="49" spans="1:8" ht="27.9" customHeight="1" x14ac:dyDescent="0.2">
      <c r="A49" s="30" t="s">
        <v>102</v>
      </c>
      <c r="B49" s="29" t="s">
        <v>101</v>
      </c>
      <c r="C49" s="120" t="s">
        <v>301</v>
      </c>
      <c r="D49" s="120" t="s">
        <v>300</v>
      </c>
      <c r="E49" s="120" t="s">
        <v>299</v>
      </c>
      <c r="F49" s="119" t="s">
        <v>298</v>
      </c>
      <c r="G49" s="119" t="s">
        <v>297</v>
      </c>
      <c r="H49" s="119" t="s">
        <v>296</v>
      </c>
    </row>
    <row r="50" spans="1:8" x14ac:dyDescent="0.2">
      <c r="A50" s="25"/>
      <c r="B50" s="1225" t="s">
        <v>13593</v>
      </c>
      <c r="C50" s="24"/>
      <c r="D50" s="83"/>
      <c r="E50" s="83"/>
      <c r="F50" s="82"/>
      <c r="G50" s="82"/>
      <c r="H50" s="82"/>
    </row>
    <row r="51" spans="1:8" x14ac:dyDescent="0.2">
      <c r="A51" s="81"/>
      <c r="B51" s="81" t="s">
        <v>295</v>
      </c>
      <c r="C51" s="51">
        <f>SUM(C50:C50)</f>
        <v>0</v>
      </c>
      <c r="D51" s="51">
        <f>SUM(D50:D50)</f>
        <v>0</v>
      </c>
      <c r="E51" s="51">
        <f>SUM(E50:E50)</f>
        <v>0</v>
      </c>
      <c r="F51" s="51"/>
      <c r="G51" s="51"/>
      <c r="H51" s="51"/>
    </row>
  </sheetData>
  <dataValidations count="9">
    <dataValidation allowBlank="1" showInputMessage="1" showErrorMessage="1" prompt="Corresponde al número de la cuenta de acuerdo al Plan de Cuentas emitido por el CONAC (DOF 22/11/2010)." sqref="A20"/>
    <dataValidation allowBlank="1" showInputMessage="1" showErrorMessage="1" prompt="Corresponde al número de la cuenta de acuerdo al Plan de Cuentas emitido por el CONAC." sqref="A7 A13 A25 A31 A37 A49"/>
    <dataValidation allowBlank="1" showInputMessage="1" showErrorMessage="1" prompt="Indicar la tasa de aplicación." sqref="H25 H31 H37 H49"/>
    <dataValidation allowBlank="1" showInputMessage="1" showErrorMessage="1" prompt="Indicar el método de depreciación." sqref="G25 G31 G37 G49"/>
    <dataValidation allowBlank="1" showInputMessage="1" showErrorMessage="1" prompt="Importe final del periodo que corresponde la cuenta pública presentada (trimestral: 1er, 2do, 3ro. o 4to.)." sqref="D7 D13 D25 D31 D37 D49"/>
    <dataValidation allowBlank="1" showInputMessage="1" showErrorMessage="1" prompt="Corresponde al nombre o descripción de la cuenta de acuerdo al Plan de Cuentas emitido por el CONAC." sqref="B7 B13 B25 B31 B37 B49 B20"/>
    <dataValidation allowBlank="1" showInputMessage="1" showErrorMessage="1" prompt="Saldo al 31 de diciembre del año anterior a la cuenta pública que se presenta." sqref="C7 C13 C25 C31 C37 C49"/>
    <dataValidation allowBlank="1" showInputMessage="1" showErrorMessage="1" prompt="Diferencia entre el saldo final y el inicial presentados." sqref="E7 E13 E25 E31 E37 E49"/>
    <dataValidation allowBlank="1" showInputMessage="1" showErrorMessage="1" prompt="Criterio para la aplicación de depreciación: anual, mensual, trimestral, etc." sqref="F7 F13 F49 F31 F37 F25"/>
  </dataValidations>
  <printOptions horizontalCentered="1"/>
  <pageMargins left="0.39370078740157483" right="0.39370078740157483" top="0.39370078740157483" bottom="0.39370078740157483" header="0.31496062992125984" footer="0.31496062992125984"/>
  <pageSetup scale="69" orientation="landscape" r:id="rId1"/>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3">
    <pageSetUpPr fitToPage="1"/>
  </sheetPr>
  <dimension ref="A1:F26"/>
  <sheetViews>
    <sheetView zoomScaleNormal="100" zoomScaleSheetLayoutView="100" workbookViewId="0">
      <selection activeCell="B25" sqref="B25"/>
    </sheetView>
  </sheetViews>
  <sheetFormatPr baseColWidth="10" defaultColWidth="11.44140625" defaultRowHeight="10.199999999999999" x14ac:dyDescent="0.2"/>
  <cols>
    <col min="1" max="1" width="25.109375" style="375" customWidth="1"/>
    <col min="2" max="2" width="32.109375" style="375" customWidth="1"/>
    <col min="3" max="5" width="17.6640625" style="31" customWidth="1"/>
    <col min="6" max="6" width="17.6640625" style="375" customWidth="1"/>
    <col min="7" max="16384" width="11.44140625" style="375"/>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220" t="s">
        <v>396</v>
      </c>
    </row>
    <row r="6" spans="1:6" s="376"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t="s">
        <v>12546</v>
      </c>
      <c r="B8" s="56" t="s">
        <v>392</v>
      </c>
      <c r="C8" s="136">
        <v>39091.949999999997</v>
      </c>
      <c r="D8" s="136">
        <v>45495.15</v>
      </c>
      <c r="E8" s="136">
        <f>+D8-C8</f>
        <v>6403.2000000000044</v>
      </c>
      <c r="F8" s="135" t="s">
        <v>12547</v>
      </c>
    </row>
    <row r="9" spans="1:6" ht="20.399999999999999" x14ac:dyDescent="0.2">
      <c r="A9" s="56" t="s">
        <v>12548</v>
      </c>
      <c r="B9" s="56" t="s">
        <v>3721</v>
      </c>
      <c r="C9" s="136">
        <v>307628.13</v>
      </c>
      <c r="D9" s="136">
        <v>307628.13</v>
      </c>
      <c r="E9" s="136">
        <f>+D9-C9</f>
        <v>0</v>
      </c>
      <c r="F9" s="135" t="s">
        <v>12547</v>
      </c>
    </row>
    <row r="10" spans="1:6" x14ac:dyDescent="0.2">
      <c r="A10" s="81"/>
      <c r="B10" s="81" t="s">
        <v>398</v>
      </c>
      <c r="C10" s="51">
        <f>SUM(C8:C9)</f>
        <v>346720.08</v>
      </c>
      <c r="D10" s="51">
        <f>SUM(D8:D9)</f>
        <v>353123.28</v>
      </c>
      <c r="E10" s="51">
        <f>SUM(E8:E9)</f>
        <v>6403.2000000000044</v>
      </c>
      <c r="F10" s="81"/>
    </row>
    <row r="11" spans="1:6" x14ac:dyDescent="0.2">
      <c r="A11" s="37"/>
      <c r="B11" s="37"/>
      <c r="C11" s="36"/>
      <c r="D11" s="36"/>
      <c r="E11" s="36"/>
      <c r="F11" s="37"/>
    </row>
    <row r="12" spans="1:6" x14ac:dyDescent="0.2">
      <c r="A12" s="37"/>
      <c r="B12" s="37"/>
      <c r="C12" s="36"/>
      <c r="D12" s="36"/>
      <c r="E12" s="36"/>
      <c r="F12" s="37"/>
    </row>
    <row r="13" spans="1:6" ht="11.25" customHeight="1" x14ac:dyDescent="0.2">
      <c r="A13" s="141" t="s">
        <v>397</v>
      </c>
      <c r="B13" s="141"/>
      <c r="C13" s="140"/>
      <c r="D13" s="140"/>
      <c r="E13" s="140"/>
      <c r="F13" s="220" t="s">
        <v>396</v>
      </c>
    </row>
    <row r="14" spans="1:6" x14ac:dyDescent="0.2">
      <c r="A14" s="359"/>
      <c r="B14" s="359"/>
      <c r="C14" s="115"/>
      <c r="D14" s="115"/>
      <c r="E14" s="115"/>
    </row>
    <row r="15" spans="1:6" ht="15" customHeight="1" x14ac:dyDescent="0.2">
      <c r="A15" s="30" t="s">
        <v>102</v>
      </c>
      <c r="B15" s="29" t="s">
        <v>101</v>
      </c>
      <c r="C15" s="120" t="s">
        <v>301</v>
      </c>
      <c r="D15" s="120" t="s">
        <v>300</v>
      </c>
      <c r="E15" s="120" t="s">
        <v>299</v>
      </c>
      <c r="F15" s="119" t="s">
        <v>298</v>
      </c>
    </row>
    <row r="16" spans="1:6" x14ac:dyDescent="0.2">
      <c r="A16" s="25" t="s">
        <v>12549</v>
      </c>
      <c r="B16" s="56" t="s">
        <v>392</v>
      </c>
      <c r="C16" s="24">
        <v>39084.949999999997</v>
      </c>
      <c r="D16" s="24">
        <v>39084.949999999997</v>
      </c>
      <c r="E16" s="136">
        <f t="shared" ref="E16:E17" si="0">+D16-C16</f>
        <v>0</v>
      </c>
      <c r="F16" s="135" t="s">
        <v>12550</v>
      </c>
    </row>
    <row r="17" spans="1:6" ht="15" customHeight="1" x14ac:dyDescent="0.2">
      <c r="A17" s="25" t="s">
        <v>12551</v>
      </c>
      <c r="B17" s="56" t="s">
        <v>11779</v>
      </c>
      <c r="C17" s="24">
        <v>161350.88</v>
      </c>
      <c r="D17" s="24">
        <v>214154.1</v>
      </c>
      <c r="E17" s="136">
        <f t="shared" si="0"/>
        <v>52803.22</v>
      </c>
      <c r="F17" s="135" t="s">
        <v>12547</v>
      </c>
    </row>
    <row r="18" spans="1:6" x14ac:dyDescent="0.2">
      <c r="A18" s="81"/>
      <c r="B18" s="81" t="s">
        <v>391</v>
      </c>
      <c r="C18" s="51">
        <f>SUM(C16:C17)</f>
        <v>200435.83000000002</v>
      </c>
      <c r="D18" s="51">
        <f>SUM(D16:D17)</f>
        <v>253239.05</v>
      </c>
      <c r="E18" s="51">
        <f>SUM(E16:E17)</f>
        <v>52803.22</v>
      </c>
      <c r="F18" s="81"/>
    </row>
    <row r="19" spans="1:6" x14ac:dyDescent="0.2">
      <c r="A19" s="37"/>
      <c r="B19" s="37"/>
      <c r="C19" s="36"/>
      <c r="D19" s="36"/>
      <c r="E19" s="36"/>
      <c r="F19" s="37"/>
    </row>
    <row r="20" spans="1:6" x14ac:dyDescent="0.2">
      <c r="A20" s="37"/>
      <c r="B20" s="37"/>
      <c r="C20" s="36"/>
      <c r="D20" s="36"/>
      <c r="E20" s="36"/>
      <c r="F20" s="37"/>
    </row>
    <row r="21" spans="1:6" ht="11.25" customHeight="1" x14ac:dyDescent="0.2">
      <c r="A21" s="141" t="s">
        <v>390</v>
      </c>
      <c r="B21" s="37"/>
      <c r="C21" s="137"/>
      <c r="D21" s="137"/>
      <c r="E21" s="121"/>
      <c r="F21" s="89" t="s">
        <v>389</v>
      </c>
    </row>
    <row r="22" spans="1:6" x14ac:dyDescent="0.2">
      <c r="A22" s="108"/>
      <c r="B22" s="108"/>
      <c r="C22" s="33"/>
    </row>
    <row r="23" spans="1:6" ht="15" customHeight="1" x14ac:dyDescent="0.2">
      <c r="A23" s="30" t="s">
        <v>102</v>
      </c>
      <c r="B23" s="29" t="s">
        <v>101</v>
      </c>
      <c r="C23" s="120" t="s">
        <v>301</v>
      </c>
      <c r="D23" s="120" t="s">
        <v>300</v>
      </c>
      <c r="E23" s="120" t="s">
        <v>299</v>
      </c>
      <c r="F23" s="119" t="s">
        <v>298</v>
      </c>
    </row>
    <row r="24" spans="1:6" x14ac:dyDescent="0.2">
      <c r="A24" s="56" t="s">
        <v>12552</v>
      </c>
      <c r="B24" s="56" t="s">
        <v>12553</v>
      </c>
      <c r="C24" s="136">
        <v>13251012.970000001</v>
      </c>
      <c r="D24" s="136">
        <v>0</v>
      </c>
      <c r="E24" s="136">
        <f t="shared" ref="E24" si="1">+D24-C24</f>
        <v>-13251012.970000001</v>
      </c>
      <c r="F24" s="135" t="s">
        <v>12554</v>
      </c>
    </row>
    <row r="25" spans="1:6" x14ac:dyDescent="0.2">
      <c r="A25" s="134"/>
      <c r="B25" s="134" t="s">
        <v>388</v>
      </c>
      <c r="C25" s="133">
        <f>SUM(C24:C24)</f>
        <v>13251012.970000001</v>
      </c>
      <c r="D25" s="133">
        <f>SUM(D24:D24)</f>
        <v>0</v>
      </c>
      <c r="E25" s="133">
        <f>SUM(E24:E24)</f>
        <v>-13251012.970000001</v>
      </c>
      <c r="F25" s="133"/>
    </row>
    <row r="26" spans="1:6" x14ac:dyDescent="0.2">
      <c r="A26" s="132"/>
      <c r="B26" s="130"/>
      <c r="C26" s="131"/>
      <c r="D26" s="131"/>
      <c r="E26" s="131"/>
      <c r="F26" s="130"/>
    </row>
  </sheetData>
  <dataValidations count="6">
    <dataValidation allowBlank="1" showInputMessage="1" showErrorMessage="1" prompt="Corresponde al número de la cuenta de acuerdo al Plan de Cuentas emitido por el CONAC." sqref="A7 A15 A23"/>
    <dataValidation allowBlank="1" showInputMessage="1" showErrorMessage="1" prompt="Importe final del periodo que corresponde la cuenta pública presentada (trimestral: 1er, 2do, 3ro. o 4to.)." sqref="D23 D15 D7"/>
    <dataValidation allowBlank="1" showInputMessage="1" showErrorMessage="1" prompt="Indicar el medio como se está amortizando el intangible, por tiempo, por uso." sqref="F7 F23 F15"/>
    <dataValidation allowBlank="1" showInputMessage="1" showErrorMessage="1" prompt="Diferencia entre el saldo final y el inicial presentados." sqref="E7 E23 E15"/>
    <dataValidation allowBlank="1" showInputMessage="1" showErrorMessage="1" prompt="Saldo al 31 de diciembre del año anterior a la cuenta pública que se presenta." sqref="C7 C23 C15"/>
    <dataValidation allowBlank="1" showInputMessage="1" showErrorMessage="1" prompt="Corresponde al nombre o descripción de la cuenta de acuerdo al Plan de Cuentas emitido por el CONAC." sqref="B7 B23 B15"/>
  </dataValidations>
  <printOptions horizontalCentered="1"/>
  <pageMargins left="0.39370078740157483" right="0.39370078740157483" top="0.39370078740157483" bottom="0.39370078740157483" header="0.31496062992125984" footer="0.31496062992125984"/>
  <pageSetup scale="96" orientation="landscape" r:id="rId1"/>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4">
    <pageSetUpPr fitToPage="1"/>
  </sheetPr>
  <dimension ref="A1:P11"/>
  <sheetViews>
    <sheetView zoomScaleNormal="100" zoomScaleSheetLayoutView="100" workbookViewId="0">
      <selection activeCell="A9" sqref="A9"/>
    </sheetView>
  </sheetViews>
  <sheetFormatPr baseColWidth="10" defaultColWidth="11.44140625" defaultRowHeight="10.199999999999999" x14ac:dyDescent="0.2"/>
  <cols>
    <col min="1" max="1" width="27.109375" style="375" bestFit="1" customWidth="1"/>
    <col min="2" max="2" width="32.5546875" style="375" bestFit="1" customWidth="1"/>
    <col min="3" max="4" width="12" style="375" bestFit="1" customWidth="1"/>
    <col min="5" max="5" width="11.6640625" style="375" bestFit="1" customWidth="1"/>
    <col min="6" max="6" width="42.5546875" style="375" bestFit="1" customWidth="1"/>
    <col min="7" max="7" width="25.33203125" style="375" customWidth="1"/>
    <col min="8" max="16384" width="11.44140625" style="375"/>
  </cols>
  <sheetData>
    <row r="1" spans="1:16" x14ac:dyDescent="0.2">
      <c r="A1" s="57" t="s">
        <v>115</v>
      </c>
      <c r="B1" s="57"/>
      <c r="C1" s="57"/>
      <c r="D1" s="57"/>
      <c r="E1" s="57"/>
      <c r="F1" s="57"/>
      <c r="G1" s="61"/>
    </row>
    <row r="2" spans="1:16" x14ac:dyDescent="0.2">
      <c r="A2" s="57" t="s">
        <v>114</v>
      </c>
      <c r="B2" s="57"/>
      <c r="C2" s="57"/>
      <c r="D2" s="57"/>
      <c r="E2" s="57"/>
      <c r="F2" s="57"/>
    </row>
    <row r="3" spans="1:16" x14ac:dyDescent="0.2">
      <c r="A3" s="57"/>
      <c r="B3" s="57"/>
      <c r="C3" s="57"/>
      <c r="D3" s="57"/>
      <c r="E3" s="57"/>
      <c r="F3" s="57"/>
    </row>
    <row r="4" spans="1:16" ht="11.25" customHeight="1" x14ac:dyDescent="0.2"/>
    <row r="5" spans="1:16" ht="11.25" customHeight="1" x14ac:dyDescent="0.2">
      <c r="A5" s="103" t="s">
        <v>404</v>
      </c>
      <c r="B5" s="102"/>
      <c r="E5" s="101"/>
      <c r="F5" s="101"/>
      <c r="G5" s="220" t="s">
        <v>403</v>
      </c>
    </row>
    <row r="6" spans="1:16" ht="11.25" customHeight="1" x14ac:dyDescent="0.2"/>
    <row r="7" spans="1:16" x14ac:dyDescent="0.2">
      <c r="A7" s="30" t="s">
        <v>102</v>
      </c>
      <c r="B7" s="29" t="s">
        <v>101</v>
      </c>
      <c r="C7" s="120" t="s">
        <v>301</v>
      </c>
      <c r="D7" s="120" t="s">
        <v>300</v>
      </c>
      <c r="E7" s="120" t="s">
        <v>299</v>
      </c>
      <c r="F7" s="119" t="s">
        <v>298</v>
      </c>
      <c r="I7" s="1331"/>
      <c r="J7" s="1331"/>
      <c r="K7" s="1331"/>
      <c r="L7" s="1331"/>
      <c r="M7" s="1331"/>
      <c r="N7" s="1331"/>
      <c r="O7" s="1331"/>
      <c r="P7" s="1331"/>
    </row>
    <row r="8" spans="1:16" ht="52.5" customHeight="1" x14ac:dyDescent="0.2">
      <c r="A8" s="492" t="s">
        <v>12555</v>
      </c>
      <c r="B8" s="1246" t="s">
        <v>12556</v>
      </c>
      <c r="C8" s="1247">
        <v>-25590174.16</v>
      </c>
      <c r="D8" s="1247">
        <v>-24934860.399999999</v>
      </c>
      <c r="E8" s="1248">
        <f>+D8-C8</f>
        <v>655313.76000000164</v>
      </c>
      <c r="F8" s="232" t="s">
        <v>12557</v>
      </c>
      <c r="G8" s="232"/>
    </row>
    <row r="9" spans="1:16" ht="47.4" customHeight="1" x14ac:dyDescent="0.2">
      <c r="A9" s="492" t="s">
        <v>12558</v>
      </c>
      <c r="B9" s="1246" t="s">
        <v>12559</v>
      </c>
      <c r="C9" s="1247">
        <v>-17372016.390000001</v>
      </c>
      <c r="D9" s="1247">
        <v>-16539315.560000001</v>
      </c>
      <c r="E9" s="1248">
        <f t="shared" ref="E9:E10" si="0">+D9-C9</f>
        <v>832700.83000000007</v>
      </c>
      <c r="F9" s="232" t="s">
        <v>12560</v>
      </c>
      <c r="G9" s="232"/>
    </row>
    <row r="10" spans="1:16" ht="49.95" customHeight="1" x14ac:dyDescent="0.2">
      <c r="A10" s="492" t="s">
        <v>12561</v>
      </c>
      <c r="B10" s="1246" t="s">
        <v>12562</v>
      </c>
      <c r="C10" s="1247">
        <v>-3024098.9</v>
      </c>
      <c r="D10" s="1247">
        <v>-2855294.55</v>
      </c>
      <c r="E10" s="1248">
        <f t="shared" si="0"/>
        <v>168804.35000000009</v>
      </c>
      <c r="F10" s="232" t="s">
        <v>12563</v>
      </c>
      <c r="G10" s="232"/>
    </row>
    <row r="11" spans="1:16" x14ac:dyDescent="0.2">
      <c r="A11" s="57"/>
      <c r="C11" s="51">
        <f>SUM(C8:C10)</f>
        <v>-45986289.449999996</v>
      </c>
      <c r="D11" s="51">
        <f t="shared" ref="D11:E11" si="1">SUM(D8:D10)</f>
        <v>-44329470.509999998</v>
      </c>
      <c r="E11" s="51">
        <f t="shared" si="1"/>
        <v>1656818.9400000018</v>
      </c>
    </row>
  </sheetData>
  <mergeCells count="1">
    <mergeCell ref="I7:P7"/>
  </mergeCells>
  <dataValidations count="6">
    <dataValidation allowBlank="1" showInputMessage="1" showErrorMessage="1" prompt="Corresponde al nombre o descripción de la cuenta de acuerdo al Plan de Cuentas emitido por el CONAC." sqref="B7"/>
    <dataValidation allowBlank="1" showInputMessage="1" showErrorMessage="1" prompt="Saldo al 31 de diciembre del año anterior a la cuenta pública que se presenta." sqref="C7"/>
    <dataValidation allowBlank="1" showInputMessage="1" showErrorMessage="1" prompt="Diferencia entre el saldo final y el inicial presentados." sqref="E7"/>
    <dataValidation allowBlank="1" showInputMessage="1" showErrorMessage="1" prompt="Indicar el medio como se está amortizando el intangible, por tiempo, por uso." sqref="F7"/>
    <dataValidation allowBlank="1" showInputMessage="1" showErrorMessage="1" prompt="Importe final del periodo que corresponde la cuenta pública presentada (trimestral: 1er, 2do, 3ro. o 4to.)." sqref="D7"/>
    <dataValidation allowBlank="1" showInputMessage="1" showErrorMessage="1" prompt="Corresponde al número de la cuenta de acuerdo al Plan de Cuentas emitido por el CONAC." sqref="A7"/>
  </dataValidations>
  <printOptions horizontalCentered="1"/>
  <pageMargins left="0.39370078740157483" right="0.39370078740157483" top="0.78740157480314965" bottom="0.39370078740157483" header="0.31496062992125984" footer="0.31496062992125984"/>
  <pageSetup scale="91" orientation="landscape" r:id="rId1"/>
  <colBreaks count="1" manualBreakCount="1">
    <brk id="7" max="1048575" man="1"/>
  </colBreaks>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5">
    <pageSetUpPr fitToPage="1"/>
  </sheetPr>
  <dimension ref="A1:D16"/>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19" style="375" bestFit="1" customWidth="1"/>
    <col min="3" max="3" width="17.6640625" style="31" customWidth="1"/>
    <col min="4" max="4" width="17.6640625" style="375" customWidth="1"/>
    <col min="5" max="16384" width="11.44140625" style="375"/>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372"/>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372"/>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aracterísticas cualitativas significativas que les impacten financieramente." sqref="D7 D14"/>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6"/>
  <dimension ref="A1:H94"/>
  <sheetViews>
    <sheetView topLeftCell="A74" zoomScaleNormal="100" zoomScaleSheetLayoutView="100" workbookViewId="0">
      <selection activeCell="B93" sqref="B93"/>
    </sheetView>
  </sheetViews>
  <sheetFormatPr baseColWidth="10" defaultColWidth="13.6640625" defaultRowHeight="10.199999999999999" x14ac:dyDescent="0.2"/>
  <cols>
    <col min="1" max="1" width="23.5546875" style="375" customWidth="1"/>
    <col min="2" max="2" width="45.6640625" style="375" bestFit="1" customWidth="1"/>
    <col min="3" max="3" width="10.88671875" style="31" bestFit="1" customWidth="1"/>
    <col min="4" max="4" width="10" style="31" bestFit="1" customWidth="1"/>
    <col min="5" max="5" width="9.44140625" style="31" bestFit="1" customWidth="1"/>
    <col min="6" max="6" width="10.88671875" style="31" bestFit="1" customWidth="1"/>
    <col min="7" max="7" width="7.44140625" style="31" bestFit="1" customWidth="1"/>
    <col min="8" max="8" width="36.33203125" style="375"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86" t="s">
        <v>100</v>
      </c>
      <c r="D7" s="86" t="s">
        <v>231</v>
      </c>
      <c r="E7" s="86" t="s">
        <v>230</v>
      </c>
      <c r="F7" s="86" t="s">
        <v>229</v>
      </c>
      <c r="G7" s="85" t="s">
        <v>228</v>
      </c>
      <c r="H7" s="29" t="s">
        <v>227</v>
      </c>
    </row>
    <row r="8" spans="1:8" ht="15" customHeight="1" x14ac:dyDescent="0.2">
      <c r="A8" s="25" t="s">
        <v>12564</v>
      </c>
      <c r="B8" s="25" t="s">
        <v>12565</v>
      </c>
      <c r="C8" s="24">
        <v>1937</v>
      </c>
      <c r="D8" s="24">
        <v>1937</v>
      </c>
      <c r="E8" s="24"/>
      <c r="F8" s="24"/>
      <c r="G8" s="24"/>
      <c r="H8" s="1173" t="s">
        <v>12566</v>
      </c>
    </row>
    <row r="9" spans="1:8" ht="15" customHeight="1" x14ac:dyDescent="0.2">
      <c r="A9" s="25" t="s">
        <v>12567</v>
      </c>
      <c r="B9" s="25" t="s">
        <v>12568</v>
      </c>
      <c r="C9" s="24">
        <v>17965.759999999998</v>
      </c>
      <c r="D9" s="24">
        <v>17965.759999999998</v>
      </c>
      <c r="E9" s="24"/>
      <c r="F9" s="24"/>
      <c r="G9" s="24"/>
      <c r="H9" s="1173" t="s">
        <v>12566</v>
      </c>
    </row>
    <row r="10" spans="1:8" ht="15" customHeight="1" x14ac:dyDescent="0.2">
      <c r="A10" s="25" t="s">
        <v>12569</v>
      </c>
      <c r="B10" s="25" t="s">
        <v>12570</v>
      </c>
      <c r="C10" s="24">
        <v>138500</v>
      </c>
      <c r="D10" s="24">
        <v>138500</v>
      </c>
      <c r="E10" s="24"/>
      <c r="F10" s="24"/>
      <c r="G10" s="24"/>
      <c r="H10" s="1173" t="s">
        <v>12566</v>
      </c>
    </row>
    <row r="11" spans="1:8" ht="15" customHeight="1" x14ac:dyDescent="0.2">
      <c r="A11" s="25" t="s">
        <v>12571</v>
      </c>
      <c r="B11" s="25" t="s">
        <v>12572</v>
      </c>
      <c r="C11" s="24">
        <v>21958.799999999999</v>
      </c>
      <c r="D11" s="24">
        <v>21958.799999999999</v>
      </c>
      <c r="E11" s="24"/>
      <c r="F11" s="24"/>
      <c r="G11" s="24"/>
      <c r="H11" s="1173" t="s">
        <v>12566</v>
      </c>
    </row>
    <row r="12" spans="1:8" ht="15" customHeight="1" x14ac:dyDescent="0.2">
      <c r="A12" s="25" t="s">
        <v>12573</v>
      </c>
      <c r="B12" s="25" t="s">
        <v>12574</v>
      </c>
      <c r="C12" s="24">
        <v>6980</v>
      </c>
      <c r="D12" s="24">
        <v>6980</v>
      </c>
      <c r="E12" s="24"/>
      <c r="F12" s="24"/>
      <c r="G12" s="24"/>
      <c r="H12" s="1173" t="s">
        <v>12566</v>
      </c>
    </row>
    <row r="13" spans="1:8" ht="15" customHeight="1" x14ac:dyDescent="0.2">
      <c r="A13" s="25" t="s">
        <v>12575</v>
      </c>
      <c r="B13" s="25" t="s">
        <v>12576</v>
      </c>
      <c r="C13" s="24">
        <v>12460</v>
      </c>
      <c r="D13" s="24">
        <v>12460</v>
      </c>
      <c r="E13" s="24"/>
      <c r="F13" s="24"/>
      <c r="G13" s="24"/>
      <c r="H13" s="1173" t="s">
        <v>12566</v>
      </c>
    </row>
    <row r="14" spans="1:8" ht="15" customHeight="1" x14ac:dyDescent="0.2">
      <c r="A14" s="25" t="s">
        <v>12577</v>
      </c>
      <c r="B14" s="25" t="s">
        <v>12578</v>
      </c>
      <c r="C14" s="24">
        <v>21117.01</v>
      </c>
      <c r="D14" s="24">
        <v>21117.01</v>
      </c>
      <c r="E14" s="24"/>
      <c r="F14" s="24"/>
      <c r="G14" s="24"/>
      <c r="H14" s="1173" t="s">
        <v>12566</v>
      </c>
    </row>
    <row r="15" spans="1:8" ht="15" customHeight="1" x14ac:dyDescent="0.2">
      <c r="A15" s="25" t="s">
        <v>12579</v>
      </c>
      <c r="B15" s="25" t="s">
        <v>12580</v>
      </c>
      <c r="C15" s="24">
        <v>2853.6</v>
      </c>
      <c r="D15" s="24">
        <v>2853.6</v>
      </c>
      <c r="E15" s="24"/>
      <c r="F15" s="24"/>
      <c r="G15" s="24"/>
      <c r="H15" s="1173" t="s">
        <v>12566</v>
      </c>
    </row>
    <row r="16" spans="1:8" ht="15" customHeight="1" x14ac:dyDescent="0.2">
      <c r="A16" s="25" t="s">
        <v>12581</v>
      </c>
      <c r="B16" s="25" t="s">
        <v>12582</v>
      </c>
      <c r="C16" s="24">
        <v>20436.88</v>
      </c>
      <c r="D16" s="24">
        <v>20436.88</v>
      </c>
      <c r="E16" s="24"/>
      <c r="F16" s="24"/>
      <c r="G16" s="24"/>
      <c r="H16" s="1173" t="s">
        <v>12566</v>
      </c>
    </row>
    <row r="17" spans="1:8" ht="15" customHeight="1" x14ac:dyDescent="0.2">
      <c r="A17" s="25" t="s">
        <v>12583</v>
      </c>
      <c r="B17" s="25" t="s">
        <v>12584</v>
      </c>
      <c r="C17" s="24">
        <v>28054.61</v>
      </c>
      <c r="D17" s="24">
        <v>28054.61</v>
      </c>
      <c r="E17" s="24"/>
      <c r="F17" s="24"/>
      <c r="G17" s="24"/>
      <c r="H17" s="1173" t="s">
        <v>12566</v>
      </c>
    </row>
    <row r="18" spans="1:8" ht="15" customHeight="1" x14ac:dyDescent="0.2">
      <c r="A18" s="25" t="s">
        <v>12585</v>
      </c>
      <c r="B18" s="25" t="s">
        <v>12586</v>
      </c>
      <c r="C18" s="24">
        <v>2213.2800000000002</v>
      </c>
      <c r="D18" s="24">
        <v>2213.2800000000002</v>
      </c>
      <c r="E18" s="24"/>
      <c r="F18" s="24"/>
      <c r="G18" s="24"/>
      <c r="H18" s="1173" t="s">
        <v>12566</v>
      </c>
    </row>
    <row r="19" spans="1:8" ht="15" customHeight="1" x14ac:dyDescent="0.2">
      <c r="A19" s="25" t="s">
        <v>12587</v>
      </c>
      <c r="B19" s="25" t="s">
        <v>12588</v>
      </c>
      <c r="C19" s="24">
        <v>38862.32</v>
      </c>
      <c r="D19" s="24">
        <v>38862.32</v>
      </c>
      <c r="E19" s="24"/>
      <c r="F19" s="24"/>
      <c r="G19" s="24"/>
      <c r="H19" s="1173" t="s">
        <v>12566</v>
      </c>
    </row>
    <row r="20" spans="1:8" ht="15" customHeight="1" x14ac:dyDescent="0.2">
      <c r="A20" s="25" t="s">
        <v>12589</v>
      </c>
      <c r="B20" s="25" t="s">
        <v>12590</v>
      </c>
      <c r="C20" s="24">
        <v>5896.05</v>
      </c>
      <c r="D20" s="24">
        <v>5896.05</v>
      </c>
      <c r="E20" s="24"/>
      <c r="F20" s="24"/>
      <c r="G20" s="24"/>
      <c r="H20" s="1173" t="s">
        <v>12566</v>
      </c>
    </row>
    <row r="21" spans="1:8" ht="15" customHeight="1" x14ac:dyDescent="0.2">
      <c r="A21" s="25" t="s">
        <v>12591</v>
      </c>
      <c r="B21" s="25" t="s">
        <v>12592</v>
      </c>
      <c r="C21" s="24">
        <v>3556</v>
      </c>
      <c r="D21" s="24">
        <v>3556</v>
      </c>
      <c r="E21" s="24"/>
      <c r="F21" s="24"/>
      <c r="G21" s="24"/>
      <c r="H21" s="1173" t="s">
        <v>12566</v>
      </c>
    </row>
    <row r="22" spans="1:8" ht="15" customHeight="1" x14ac:dyDescent="0.2">
      <c r="A22" s="25" t="s">
        <v>12593</v>
      </c>
      <c r="B22" s="25" t="s">
        <v>12594</v>
      </c>
      <c r="C22" s="24">
        <v>40000</v>
      </c>
      <c r="D22" s="24">
        <v>40000</v>
      </c>
      <c r="E22" s="24"/>
      <c r="F22" s="24"/>
      <c r="G22" s="24"/>
      <c r="H22" s="1173" t="s">
        <v>12566</v>
      </c>
    </row>
    <row r="23" spans="1:8" ht="15" customHeight="1" x14ac:dyDescent="0.2">
      <c r="A23" s="25" t="s">
        <v>12595</v>
      </c>
      <c r="B23" s="25" t="s">
        <v>12596</v>
      </c>
      <c r="C23" s="24">
        <v>99691.93</v>
      </c>
      <c r="D23" s="24"/>
      <c r="E23" s="24"/>
      <c r="F23" s="24">
        <v>99691.93</v>
      </c>
      <c r="G23" s="24"/>
      <c r="H23" s="1173" t="s">
        <v>12597</v>
      </c>
    </row>
    <row r="24" spans="1:8" ht="15" customHeight="1" x14ac:dyDescent="0.2">
      <c r="A24" s="25" t="s">
        <v>12598</v>
      </c>
      <c r="B24" s="25" t="s">
        <v>12599</v>
      </c>
      <c r="C24" s="24">
        <v>19073.48</v>
      </c>
      <c r="D24" s="24"/>
      <c r="E24" s="24"/>
      <c r="F24" s="24">
        <v>19073.48</v>
      </c>
      <c r="G24" s="24"/>
      <c r="H24" s="1173" t="s">
        <v>12597</v>
      </c>
    </row>
    <row r="25" spans="1:8" ht="15" customHeight="1" x14ac:dyDescent="0.2">
      <c r="A25" s="25" t="s">
        <v>12600</v>
      </c>
      <c r="B25" s="25" t="s">
        <v>12480</v>
      </c>
      <c r="C25" s="24">
        <v>124765.94</v>
      </c>
      <c r="D25" s="24"/>
      <c r="E25" s="24"/>
      <c r="F25" s="24">
        <v>124765.94</v>
      </c>
      <c r="G25" s="24"/>
      <c r="H25" s="1173" t="s">
        <v>12597</v>
      </c>
    </row>
    <row r="26" spans="1:8" ht="15" customHeight="1" x14ac:dyDescent="0.2">
      <c r="A26" s="25" t="s">
        <v>12601</v>
      </c>
      <c r="B26" s="25" t="s">
        <v>12602</v>
      </c>
      <c r="C26" s="24">
        <v>26148.92</v>
      </c>
      <c r="D26" s="24"/>
      <c r="E26" s="24"/>
      <c r="F26" s="24">
        <v>26148.92</v>
      </c>
      <c r="G26" s="24"/>
      <c r="H26" s="1173" t="s">
        <v>12597</v>
      </c>
    </row>
    <row r="27" spans="1:8" ht="15" customHeight="1" x14ac:dyDescent="0.2">
      <c r="A27" s="25" t="s">
        <v>12603</v>
      </c>
      <c r="B27" s="25" t="s">
        <v>12604</v>
      </c>
      <c r="C27" s="24">
        <v>7967.44</v>
      </c>
      <c r="D27" s="24"/>
      <c r="E27" s="24"/>
      <c r="F27" s="24">
        <v>7967.44</v>
      </c>
      <c r="G27" s="24"/>
      <c r="H27" s="1173" t="s">
        <v>12597</v>
      </c>
    </row>
    <row r="28" spans="1:8" ht="15" customHeight="1" x14ac:dyDescent="0.2">
      <c r="A28" s="25" t="s">
        <v>12605</v>
      </c>
      <c r="B28" s="25" t="s">
        <v>12606</v>
      </c>
      <c r="C28" s="24">
        <v>130481.36</v>
      </c>
      <c r="D28" s="24"/>
      <c r="E28" s="24"/>
      <c r="F28" s="24">
        <v>130481.36</v>
      </c>
      <c r="G28" s="24"/>
      <c r="H28" s="1173" t="s">
        <v>12597</v>
      </c>
    </row>
    <row r="29" spans="1:8" ht="15" customHeight="1" x14ac:dyDescent="0.2">
      <c r="A29" s="25" t="s">
        <v>12607</v>
      </c>
      <c r="B29" s="25" t="s">
        <v>12482</v>
      </c>
      <c r="C29" s="24">
        <v>530330.54</v>
      </c>
      <c r="D29" s="24"/>
      <c r="E29" s="24"/>
      <c r="F29" s="24">
        <v>530330.54</v>
      </c>
      <c r="G29" s="24"/>
      <c r="H29" s="1173" t="s">
        <v>12597</v>
      </c>
    </row>
    <row r="30" spans="1:8" ht="15" customHeight="1" x14ac:dyDescent="0.2">
      <c r="A30" s="25" t="s">
        <v>12608</v>
      </c>
      <c r="B30" s="25" t="s">
        <v>12609</v>
      </c>
      <c r="C30" s="24">
        <v>115358.48</v>
      </c>
      <c r="D30" s="24"/>
      <c r="E30" s="24"/>
      <c r="F30" s="24">
        <v>115358.48</v>
      </c>
      <c r="G30" s="24"/>
      <c r="H30" s="1173" t="s">
        <v>12597</v>
      </c>
    </row>
    <row r="31" spans="1:8" ht="15" customHeight="1" x14ac:dyDescent="0.2">
      <c r="A31" s="25" t="s">
        <v>12610</v>
      </c>
      <c r="B31" s="25" t="s">
        <v>12486</v>
      </c>
      <c r="C31" s="24">
        <v>1353983.9</v>
      </c>
      <c r="D31" s="24"/>
      <c r="E31" s="24"/>
      <c r="F31" s="24">
        <v>1353983.9</v>
      </c>
      <c r="G31" s="24"/>
      <c r="H31" s="1173" t="s">
        <v>12597</v>
      </c>
    </row>
    <row r="32" spans="1:8" ht="15" customHeight="1" x14ac:dyDescent="0.2">
      <c r="A32" s="25" t="s">
        <v>12611</v>
      </c>
      <c r="B32" s="25" t="s">
        <v>12612</v>
      </c>
      <c r="C32" s="24">
        <v>387819.17</v>
      </c>
      <c r="D32" s="24"/>
      <c r="E32" s="24"/>
      <c r="F32" s="24">
        <v>387819.17</v>
      </c>
      <c r="G32" s="24"/>
      <c r="H32" s="1173" t="s">
        <v>12597</v>
      </c>
    </row>
    <row r="33" spans="1:8" ht="15" customHeight="1" x14ac:dyDescent="0.2">
      <c r="A33" s="25" t="s">
        <v>12613</v>
      </c>
      <c r="B33" s="25" t="s">
        <v>12614</v>
      </c>
      <c r="C33" s="24">
        <v>29432.32</v>
      </c>
      <c r="D33" s="24"/>
      <c r="E33" s="24"/>
      <c r="F33" s="24">
        <v>29432.32</v>
      </c>
      <c r="G33" s="24"/>
      <c r="H33" s="1173" t="s">
        <v>12597</v>
      </c>
    </row>
    <row r="34" spans="1:8" ht="15" customHeight="1" x14ac:dyDescent="0.2">
      <c r="A34" s="25" t="s">
        <v>12615</v>
      </c>
      <c r="B34" s="25" t="s">
        <v>12488</v>
      </c>
      <c r="C34" s="24">
        <v>519231.52</v>
      </c>
      <c r="D34" s="24"/>
      <c r="E34" s="24"/>
      <c r="F34" s="24">
        <v>519231.52</v>
      </c>
      <c r="G34" s="24"/>
      <c r="H34" s="1173" t="s">
        <v>12597</v>
      </c>
    </row>
    <row r="35" spans="1:8" ht="15" customHeight="1" x14ac:dyDescent="0.2">
      <c r="A35" s="25" t="s">
        <v>12616</v>
      </c>
      <c r="B35" s="25" t="s">
        <v>12617</v>
      </c>
      <c r="C35" s="24">
        <v>245740.44</v>
      </c>
      <c r="D35" s="24"/>
      <c r="E35" s="24"/>
      <c r="F35" s="24">
        <v>245740.44</v>
      </c>
      <c r="G35" s="24"/>
      <c r="H35" s="1173" t="s">
        <v>12597</v>
      </c>
    </row>
    <row r="36" spans="1:8" ht="15" customHeight="1" x14ac:dyDescent="0.2">
      <c r="A36" s="25" t="s">
        <v>12618</v>
      </c>
      <c r="B36" s="25" t="s">
        <v>12490</v>
      </c>
      <c r="C36" s="24">
        <v>230622.22</v>
      </c>
      <c r="D36" s="24"/>
      <c r="E36" s="24"/>
      <c r="F36" s="24">
        <v>230622.22</v>
      </c>
      <c r="G36" s="24"/>
      <c r="H36" s="1173" t="s">
        <v>12597</v>
      </c>
    </row>
    <row r="37" spans="1:8" ht="15" customHeight="1" x14ac:dyDescent="0.2">
      <c r="A37" s="25" t="s">
        <v>12619</v>
      </c>
      <c r="B37" s="25" t="s">
        <v>12492</v>
      </c>
      <c r="C37" s="24">
        <v>292169.05</v>
      </c>
      <c r="D37" s="24"/>
      <c r="E37" s="24"/>
      <c r="F37" s="24">
        <v>292169.05</v>
      </c>
      <c r="G37" s="24"/>
      <c r="H37" s="1173" t="s">
        <v>12597</v>
      </c>
    </row>
    <row r="38" spans="1:8" ht="15" customHeight="1" x14ac:dyDescent="0.2">
      <c r="A38" s="25" t="s">
        <v>12620</v>
      </c>
      <c r="B38" s="25" t="s">
        <v>12494</v>
      </c>
      <c r="C38" s="24">
        <v>352867.63</v>
      </c>
      <c r="D38" s="24"/>
      <c r="E38" s="24"/>
      <c r="F38" s="24">
        <v>352867.63</v>
      </c>
      <c r="G38" s="24"/>
      <c r="H38" s="1173" t="s">
        <v>12597</v>
      </c>
    </row>
    <row r="39" spans="1:8" ht="15" customHeight="1" x14ac:dyDescent="0.2">
      <c r="A39" s="25" t="s">
        <v>12621</v>
      </c>
      <c r="B39" s="25" t="s">
        <v>12622</v>
      </c>
      <c r="C39" s="24">
        <v>13537.58</v>
      </c>
      <c r="D39" s="24"/>
      <c r="E39" s="24"/>
      <c r="F39" s="24">
        <v>13537.58</v>
      </c>
      <c r="G39" s="24"/>
      <c r="H39" s="1173" t="s">
        <v>12597</v>
      </c>
    </row>
    <row r="40" spans="1:8" ht="15" customHeight="1" x14ac:dyDescent="0.2">
      <c r="A40" s="25" t="s">
        <v>12623</v>
      </c>
      <c r="B40" s="25" t="s">
        <v>12496</v>
      </c>
      <c r="C40" s="24">
        <v>4340739.99</v>
      </c>
      <c r="D40" s="24"/>
      <c r="E40" s="24"/>
      <c r="F40" s="24">
        <v>4340739.99</v>
      </c>
      <c r="G40" s="24"/>
      <c r="H40" s="1173" t="s">
        <v>12597</v>
      </c>
    </row>
    <row r="41" spans="1:8" ht="15" customHeight="1" x14ac:dyDescent="0.2">
      <c r="A41" s="25" t="s">
        <v>12624</v>
      </c>
      <c r="B41" s="25" t="s">
        <v>12625</v>
      </c>
      <c r="C41" s="24">
        <v>20137.810000000001</v>
      </c>
      <c r="D41" s="24"/>
      <c r="E41" s="24"/>
      <c r="F41" s="24">
        <v>20137.810000000001</v>
      </c>
      <c r="G41" s="24"/>
      <c r="H41" s="1173" t="s">
        <v>12597</v>
      </c>
    </row>
    <row r="42" spans="1:8" ht="15" customHeight="1" x14ac:dyDescent="0.2">
      <c r="A42" s="25" t="s">
        <v>12626</v>
      </c>
      <c r="B42" s="25" t="s">
        <v>12627</v>
      </c>
      <c r="C42" s="24">
        <v>71387.490000000005</v>
      </c>
      <c r="D42" s="24"/>
      <c r="E42" s="24"/>
      <c r="F42" s="24">
        <v>71387.490000000005</v>
      </c>
      <c r="G42" s="24"/>
      <c r="H42" s="1173" t="s">
        <v>12597</v>
      </c>
    </row>
    <row r="43" spans="1:8" ht="15" customHeight="1" x14ac:dyDescent="0.2">
      <c r="A43" s="25" t="s">
        <v>12628</v>
      </c>
      <c r="B43" s="25" t="s">
        <v>12629</v>
      </c>
      <c r="C43" s="24">
        <v>25573.85</v>
      </c>
      <c r="D43" s="24"/>
      <c r="E43" s="24"/>
      <c r="F43" s="24">
        <v>25573.85</v>
      </c>
      <c r="G43" s="24"/>
      <c r="H43" s="1173" t="s">
        <v>12597</v>
      </c>
    </row>
    <row r="44" spans="1:8" ht="15" customHeight="1" x14ac:dyDescent="0.2">
      <c r="A44" s="25" t="s">
        <v>12630</v>
      </c>
      <c r="B44" s="25" t="s">
        <v>12498</v>
      </c>
      <c r="C44" s="24">
        <v>48519.360000000001</v>
      </c>
      <c r="D44" s="24"/>
      <c r="E44" s="24"/>
      <c r="F44" s="24">
        <v>48519.360000000001</v>
      </c>
      <c r="G44" s="24"/>
      <c r="H44" s="1173" t="s">
        <v>12597</v>
      </c>
    </row>
    <row r="45" spans="1:8" ht="15" customHeight="1" x14ac:dyDescent="0.2">
      <c r="A45" s="25" t="s">
        <v>12631</v>
      </c>
      <c r="B45" s="25" t="s">
        <v>12632</v>
      </c>
      <c r="C45" s="24">
        <v>20742.439999999999</v>
      </c>
      <c r="D45" s="24"/>
      <c r="E45" s="24"/>
      <c r="F45" s="24">
        <v>20742.439999999999</v>
      </c>
      <c r="G45" s="24"/>
      <c r="H45" s="1173" t="s">
        <v>12597</v>
      </c>
    </row>
    <row r="46" spans="1:8" ht="15" customHeight="1" x14ac:dyDescent="0.2">
      <c r="A46" s="25" t="s">
        <v>12633</v>
      </c>
      <c r="B46" s="25" t="s">
        <v>12634</v>
      </c>
      <c r="C46" s="24">
        <v>6945.61</v>
      </c>
      <c r="D46" s="24"/>
      <c r="E46" s="24"/>
      <c r="F46" s="24">
        <v>6945.61</v>
      </c>
      <c r="G46" s="24"/>
      <c r="H46" s="1173" t="s">
        <v>12597</v>
      </c>
    </row>
    <row r="47" spans="1:8" ht="15" customHeight="1" x14ac:dyDescent="0.2">
      <c r="A47" s="25" t="s">
        <v>12635</v>
      </c>
      <c r="B47" s="25" t="s">
        <v>12636</v>
      </c>
      <c r="C47" s="24">
        <v>6959.74</v>
      </c>
      <c r="D47" s="24"/>
      <c r="E47" s="24"/>
      <c r="F47" s="24">
        <v>6959.74</v>
      </c>
      <c r="G47" s="24"/>
      <c r="H47" s="1173" t="s">
        <v>12597</v>
      </c>
    </row>
    <row r="48" spans="1:8" ht="15" customHeight="1" x14ac:dyDescent="0.2">
      <c r="A48" s="25" t="s">
        <v>12637</v>
      </c>
      <c r="B48" s="25" t="s">
        <v>12638</v>
      </c>
      <c r="C48" s="24">
        <v>9028.64</v>
      </c>
      <c r="D48" s="24"/>
      <c r="E48" s="24"/>
      <c r="F48" s="24">
        <v>9028.64</v>
      </c>
      <c r="G48" s="24"/>
      <c r="H48" s="1173" t="s">
        <v>12597</v>
      </c>
    </row>
    <row r="49" spans="1:8" ht="15" customHeight="1" x14ac:dyDescent="0.2">
      <c r="A49" s="25" t="s">
        <v>12639</v>
      </c>
      <c r="B49" s="25" t="s">
        <v>12640</v>
      </c>
      <c r="C49" s="24">
        <v>467206.79</v>
      </c>
      <c r="D49" s="24"/>
      <c r="E49" s="24"/>
      <c r="F49" s="24">
        <v>467206.79</v>
      </c>
      <c r="G49" s="24"/>
      <c r="H49" s="1173" t="s">
        <v>12597</v>
      </c>
    </row>
    <row r="50" spans="1:8" ht="15" customHeight="1" x14ac:dyDescent="0.2">
      <c r="A50" s="25" t="s">
        <v>12641</v>
      </c>
      <c r="B50" s="25" t="s">
        <v>12642</v>
      </c>
      <c r="C50" s="24">
        <v>38763.800000000003</v>
      </c>
      <c r="D50" s="24"/>
      <c r="E50" s="24"/>
      <c r="F50" s="24">
        <v>38763.800000000003</v>
      </c>
      <c r="G50" s="24"/>
      <c r="H50" s="1173" t="s">
        <v>12597</v>
      </c>
    </row>
    <row r="51" spans="1:8" ht="15" customHeight="1" x14ac:dyDescent="0.2">
      <c r="A51" s="25" t="s">
        <v>12643</v>
      </c>
      <c r="B51" s="25" t="s">
        <v>12500</v>
      </c>
      <c r="C51" s="24">
        <v>354672.45</v>
      </c>
      <c r="D51" s="24"/>
      <c r="E51" s="24"/>
      <c r="F51" s="24">
        <v>354672.45</v>
      </c>
      <c r="G51" s="24"/>
      <c r="H51" s="1173" t="s">
        <v>12597</v>
      </c>
    </row>
    <row r="52" spans="1:8" ht="15" customHeight="1" x14ac:dyDescent="0.2">
      <c r="A52" s="25" t="s">
        <v>12644</v>
      </c>
      <c r="B52" s="25" t="s">
        <v>12645</v>
      </c>
      <c r="C52" s="24">
        <v>23320.400000000001</v>
      </c>
      <c r="D52" s="24"/>
      <c r="E52" s="24"/>
      <c r="F52" s="24">
        <v>23320.400000000001</v>
      </c>
      <c r="G52" s="24"/>
      <c r="H52" s="1173" t="s">
        <v>12597</v>
      </c>
    </row>
    <row r="53" spans="1:8" ht="15" customHeight="1" x14ac:dyDescent="0.2">
      <c r="A53" s="25" t="s">
        <v>12646</v>
      </c>
      <c r="B53" s="25" t="s">
        <v>12647</v>
      </c>
      <c r="C53" s="24">
        <v>20303.849999999999</v>
      </c>
      <c r="D53" s="24"/>
      <c r="E53" s="24"/>
      <c r="F53" s="24">
        <v>20303.849999999999</v>
      </c>
      <c r="G53" s="24"/>
      <c r="H53" s="1173" t="s">
        <v>12597</v>
      </c>
    </row>
    <row r="54" spans="1:8" ht="15" customHeight="1" x14ac:dyDescent="0.2">
      <c r="A54" s="25" t="s">
        <v>12648</v>
      </c>
      <c r="B54" s="25" t="s">
        <v>12502</v>
      </c>
      <c r="C54" s="24">
        <v>307159.17</v>
      </c>
      <c r="D54" s="24"/>
      <c r="E54" s="24"/>
      <c r="F54" s="24">
        <v>307159.17</v>
      </c>
      <c r="G54" s="24"/>
      <c r="H54" s="1173" t="s">
        <v>12597</v>
      </c>
    </row>
    <row r="55" spans="1:8" ht="15" customHeight="1" x14ac:dyDescent="0.2">
      <c r="A55" s="25" t="s">
        <v>12649</v>
      </c>
      <c r="B55" s="25" t="s">
        <v>12650</v>
      </c>
      <c r="C55" s="24">
        <v>11494.59</v>
      </c>
      <c r="D55" s="24"/>
      <c r="E55" s="24"/>
      <c r="F55" s="24">
        <v>11494.59</v>
      </c>
      <c r="G55" s="24"/>
      <c r="H55" s="1173" t="s">
        <v>12597</v>
      </c>
    </row>
    <row r="56" spans="1:8" ht="15" customHeight="1" x14ac:dyDescent="0.2">
      <c r="A56" s="25" t="s">
        <v>12651</v>
      </c>
      <c r="B56" s="25" t="s">
        <v>12652</v>
      </c>
      <c r="C56" s="24">
        <v>33240.5</v>
      </c>
      <c r="D56" s="24"/>
      <c r="E56" s="24"/>
      <c r="F56" s="24">
        <v>33240.5</v>
      </c>
      <c r="G56" s="24"/>
      <c r="H56" s="1173" t="s">
        <v>12597</v>
      </c>
    </row>
    <row r="57" spans="1:8" ht="15" customHeight="1" x14ac:dyDescent="0.2">
      <c r="A57" s="25" t="s">
        <v>12653</v>
      </c>
      <c r="B57" s="25" t="s">
        <v>12654</v>
      </c>
      <c r="C57" s="24">
        <v>8313.48</v>
      </c>
      <c r="D57" s="24"/>
      <c r="E57" s="24"/>
      <c r="F57" s="24">
        <v>8313.48</v>
      </c>
      <c r="G57" s="24"/>
      <c r="H57" s="1173" t="s">
        <v>12597</v>
      </c>
    </row>
    <row r="58" spans="1:8" ht="15" customHeight="1" x14ac:dyDescent="0.2">
      <c r="A58" s="25" t="s">
        <v>12655</v>
      </c>
      <c r="B58" s="25" t="s">
        <v>12504</v>
      </c>
      <c r="C58" s="24">
        <v>1028998.83</v>
      </c>
      <c r="D58" s="24"/>
      <c r="E58" s="24"/>
      <c r="F58" s="24">
        <v>1028998.83</v>
      </c>
      <c r="G58" s="24"/>
      <c r="H58" s="1173" t="s">
        <v>12597</v>
      </c>
    </row>
    <row r="59" spans="1:8" ht="15" customHeight="1" x14ac:dyDescent="0.2">
      <c r="A59" s="25" t="s">
        <v>12656</v>
      </c>
      <c r="B59" s="25" t="s">
        <v>12506</v>
      </c>
      <c r="C59" s="24">
        <v>518186.39</v>
      </c>
      <c r="D59" s="24"/>
      <c r="E59" s="24"/>
      <c r="F59" s="24">
        <v>518186.39</v>
      </c>
      <c r="G59" s="24"/>
      <c r="H59" s="1173" t="s">
        <v>12597</v>
      </c>
    </row>
    <row r="60" spans="1:8" ht="15" customHeight="1" x14ac:dyDescent="0.2">
      <c r="A60" s="25" t="s">
        <v>12657</v>
      </c>
      <c r="B60" s="25" t="s">
        <v>12508</v>
      </c>
      <c r="C60" s="24">
        <v>539788.13</v>
      </c>
      <c r="D60" s="24"/>
      <c r="E60" s="24"/>
      <c r="F60" s="24">
        <v>539788.13</v>
      </c>
      <c r="G60" s="24"/>
      <c r="H60" s="1173" t="s">
        <v>12597</v>
      </c>
    </row>
    <row r="61" spans="1:8" ht="15" customHeight="1" x14ac:dyDescent="0.2">
      <c r="A61" s="25" t="s">
        <v>12658</v>
      </c>
      <c r="B61" s="25" t="s">
        <v>12510</v>
      </c>
      <c r="C61" s="24">
        <v>1342936.13</v>
      </c>
      <c r="D61" s="24"/>
      <c r="E61" s="24"/>
      <c r="F61" s="24">
        <v>1342936.13</v>
      </c>
      <c r="G61" s="24"/>
      <c r="H61" s="1173" t="s">
        <v>12597</v>
      </c>
    </row>
    <row r="62" spans="1:8" ht="15" customHeight="1" x14ac:dyDescent="0.2">
      <c r="A62" s="25" t="s">
        <v>12659</v>
      </c>
      <c r="B62" s="25" t="s">
        <v>12512</v>
      </c>
      <c r="C62" s="24">
        <v>2553516.4</v>
      </c>
      <c r="D62" s="24"/>
      <c r="E62" s="24"/>
      <c r="F62" s="24">
        <v>2553516.4</v>
      </c>
      <c r="G62" s="24"/>
      <c r="H62" s="1173" t="s">
        <v>12597</v>
      </c>
    </row>
    <row r="63" spans="1:8" ht="15" customHeight="1" x14ac:dyDescent="0.2">
      <c r="A63" s="25" t="s">
        <v>12660</v>
      </c>
      <c r="B63" s="25" t="s">
        <v>12514</v>
      </c>
      <c r="C63" s="24">
        <v>224569.75</v>
      </c>
      <c r="D63" s="24"/>
      <c r="E63" s="24"/>
      <c r="F63" s="24">
        <v>224569.75</v>
      </c>
      <c r="G63" s="24"/>
      <c r="H63" s="1173" t="s">
        <v>12597</v>
      </c>
    </row>
    <row r="64" spans="1:8" ht="15" customHeight="1" x14ac:dyDescent="0.2">
      <c r="A64" s="25" t="s">
        <v>12661</v>
      </c>
      <c r="B64" s="25" t="s">
        <v>12516</v>
      </c>
      <c r="C64" s="24">
        <v>263568.23</v>
      </c>
      <c r="D64" s="24"/>
      <c r="E64" s="24"/>
      <c r="F64" s="24">
        <v>263568.23</v>
      </c>
      <c r="G64" s="24"/>
      <c r="H64" s="1173" t="s">
        <v>12597</v>
      </c>
    </row>
    <row r="65" spans="1:8" ht="15" customHeight="1" x14ac:dyDescent="0.2">
      <c r="A65" s="25" t="s">
        <v>12662</v>
      </c>
      <c r="B65" s="25" t="s">
        <v>12518</v>
      </c>
      <c r="C65" s="24">
        <v>108094.03</v>
      </c>
      <c r="D65" s="24"/>
      <c r="E65" s="24"/>
      <c r="F65" s="24">
        <v>108094.03</v>
      </c>
      <c r="G65" s="24"/>
      <c r="H65" s="1173" t="s">
        <v>12597</v>
      </c>
    </row>
    <row r="66" spans="1:8" ht="15" customHeight="1" x14ac:dyDescent="0.2">
      <c r="A66" s="25" t="s">
        <v>12663</v>
      </c>
      <c r="B66" s="25" t="s">
        <v>12520</v>
      </c>
      <c r="C66" s="24">
        <v>1559788.25</v>
      </c>
      <c r="D66" s="24"/>
      <c r="E66" s="24"/>
      <c r="F66" s="24">
        <v>1559788.25</v>
      </c>
      <c r="G66" s="24"/>
      <c r="H66" s="1173" t="s">
        <v>12597</v>
      </c>
    </row>
    <row r="67" spans="1:8" ht="15" customHeight="1" x14ac:dyDescent="0.2">
      <c r="A67" s="25" t="s">
        <v>12664</v>
      </c>
      <c r="B67" s="25" t="s">
        <v>12665</v>
      </c>
      <c r="C67" s="24">
        <v>98572.5</v>
      </c>
      <c r="D67" s="24"/>
      <c r="E67" s="24"/>
      <c r="F67" s="24">
        <v>98572.5</v>
      </c>
      <c r="G67" s="24"/>
      <c r="H67" s="1173" t="s">
        <v>12597</v>
      </c>
    </row>
    <row r="68" spans="1:8" ht="15" customHeight="1" x14ac:dyDescent="0.2">
      <c r="A68" s="25" t="s">
        <v>12666</v>
      </c>
      <c r="B68" s="25" t="s">
        <v>12667</v>
      </c>
      <c r="C68" s="24">
        <v>103678.65</v>
      </c>
      <c r="D68" s="24"/>
      <c r="E68" s="24"/>
      <c r="F68" s="24">
        <v>103678.65</v>
      </c>
      <c r="G68" s="24"/>
      <c r="H68" s="1173" t="s">
        <v>12597</v>
      </c>
    </row>
    <row r="69" spans="1:8" ht="15" customHeight="1" x14ac:dyDescent="0.2">
      <c r="A69" s="25" t="s">
        <v>12668</v>
      </c>
      <c r="B69" s="25" t="s">
        <v>12522</v>
      </c>
      <c r="C69" s="24">
        <v>744286.51</v>
      </c>
      <c r="D69" s="24"/>
      <c r="E69" s="24"/>
      <c r="F69" s="24">
        <v>744286.51</v>
      </c>
      <c r="G69" s="24"/>
      <c r="H69" s="1173" t="s">
        <v>12597</v>
      </c>
    </row>
    <row r="70" spans="1:8" ht="15" customHeight="1" x14ac:dyDescent="0.2">
      <c r="A70" s="25" t="s">
        <v>12669</v>
      </c>
      <c r="B70" s="25" t="s">
        <v>12670</v>
      </c>
      <c r="C70" s="24">
        <v>319836.2</v>
      </c>
      <c r="D70" s="24"/>
      <c r="E70" s="24"/>
      <c r="F70" s="24">
        <v>319836.2</v>
      </c>
      <c r="G70" s="24"/>
      <c r="H70" s="1173" t="s">
        <v>12597</v>
      </c>
    </row>
    <row r="71" spans="1:8" ht="15" customHeight="1" x14ac:dyDescent="0.2">
      <c r="A71" s="25" t="s">
        <v>12671</v>
      </c>
      <c r="B71" s="25" t="s">
        <v>12672</v>
      </c>
      <c r="C71" s="24">
        <v>26238.91</v>
      </c>
      <c r="D71" s="24">
        <v>26238.91</v>
      </c>
      <c r="E71" s="24"/>
      <c r="F71" s="24"/>
      <c r="G71" s="24"/>
      <c r="H71" s="1173" t="s">
        <v>12673</v>
      </c>
    </row>
    <row r="72" spans="1:8" ht="15" customHeight="1" x14ac:dyDescent="0.2">
      <c r="A72" s="25" t="s">
        <v>12674</v>
      </c>
      <c r="B72" s="25" t="s">
        <v>12675</v>
      </c>
      <c r="C72" s="24">
        <v>23618.82</v>
      </c>
      <c r="D72" s="24">
        <v>23618.82</v>
      </c>
      <c r="E72" s="24"/>
      <c r="F72" s="24"/>
      <c r="G72" s="24"/>
      <c r="H72" s="1173" t="s">
        <v>12673</v>
      </c>
    </row>
    <row r="73" spans="1:8" ht="15" customHeight="1" x14ac:dyDescent="0.2">
      <c r="A73" s="25" t="s">
        <v>12676</v>
      </c>
      <c r="B73" s="25" t="s">
        <v>12677</v>
      </c>
      <c r="C73" s="24">
        <v>19789.14</v>
      </c>
      <c r="D73" s="24">
        <v>19789.14</v>
      </c>
      <c r="E73" s="24"/>
      <c r="F73" s="24"/>
      <c r="G73" s="24"/>
      <c r="H73" s="1173" t="s">
        <v>12673</v>
      </c>
    </row>
    <row r="74" spans="1:8" ht="15" customHeight="1" x14ac:dyDescent="0.2">
      <c r="A74" s="25" t="s">
        <v>12678</v>
      </c>
      <c r="B74" s="25" t="s">
        <v>12679</v>
      </c>
      <c r="C74" s="24">
        <v>6411.91</v>
      </c>
      <c r="D74" s="24"/>
      <c r="E74" s="24">
        <v>6411.91</v>
      </c>
      <c r="F74" s="24"/>
      <c r="G74" s="24"/>
      <c r="H74" s="1173" t="s">
        <v>12680</v>
      </c>
    </row>
    <row r="75" spans="1:8" ht="15" customHeight="1" x14ac:dyDescent="0.2">
      <c r="A75" s="25" t="s">
        <v>12681</v>
      </c>
      <c r="B75" s="25" t="s">
        <v>12682</v>
      </c>
      <c r="C75" s="24">
        <v>16852.47</v>
      </c>
      <c r="D75" s="24"/>
      <c r="E75" s="24">
        <v>16852.47</v>
      </c>
      <c r="F75" s="24"/>
      <c r="G75" s="24"/>
      <c r="H75" s="1173" t="s">
        <v>12680</v>
      </c>
    </row>
    <row r="76" spans="1:8" ht="15" customHeight="1" x14ac:dyDescent="0.2">
      <c r="A76" s="25" t="s">
        <v>12683</v>
      </c>
      <c r="B76" s="25" t="s">
        <v>12684</v>
      </c>
      <c r="C76" s="24">
        <v>1757.83</v>
      </c>
      <c r="D76" s="24"/>
      <c r="E76" s="24">
        <v>1757.83</v>
      </c>
      <c r="F76" s="24"/>
      <c r="G76" s="24"/>
      <c r="H76" s="1173" t="s">
        <v>12680</v>
      </c>
    </row>
    <row r="77" spans="1:8" ht="15" customHeight="1" x14ac:dyDescent="0.2">
      <c r="A77" s="25" t="s">
        <v>12685</v>
      </c>
      <c r="B77" s="25" t="s">
        <v>12686</v>
      </c>
      <c r="C77" s="24">
        <v>52628.79</v>
      </c>
      <c r="D77" s="24"/>
      <c r="E77" s="24">
        <v>52628.79</v>
      </c>
      <c r="F77" s="24"/>
      <c r="G77" s="24"/>
      <c r="H77" s="1173" t="s">
        <v>12680</v>
      </c>
    </row>
    <row r="78" spans="1:8" ht="15" customHeight="1" x14ac:dyDescent="0.2">
      <c r="A78" s="25" t="s">
        <v>12687</v>
      </c>
      <c r="B78" s="25" t="s">
        <v>12688</v>
      </c>
      <c r="C78" s="24">
        <v>12567.49</v>
      </c>
      <c r="D78" s="24"/>
      <c r="E78" s="24">
        <v>12567.49</v>
      </c>
      <c r="F78" s="24"/>
      <c r="G78" s="24"/>
      <c r="H78" s="1173" t="s">
        <v>12680</v>
      </c>
    </row>
    <row r="79" spans="1:8" ht="15" customHeight="1" x14ac:dyDescent="0.2">
      <c r="A79" s="25" t="s">
        <v>12689</v>
      </c>
      <c r="B79" s="25" t="s">
        <v>12690</v>
      </c>
      <c r="C79" s="24">
        <v>8862.5499999999993</v>
      </c>
      <c r="D79" s="24"/>
      <c r="E79" s="24">
        <v>8862.5499999999993</v>
      </c>
      <c r="F79" s="24"/>
      <c r="G79" s="24"/>
      <c r="H79" s="1173" t="s">
        <v>12680</v>
      </c>
    </row>
    <row r="80" spans="1:8" ht="15" customHeight="1" x14ac:dyDescent="0.2">
      <c r="A80" s="25" t="s">
        <v>12691</v>
      </c>
      <c r="B80" s="1174" t="s">
        <v>12692</v>
      </c>
      <c r="C80" s="24">
        <v>1799173.29</v>
      </c>
      <c r="D80" s="24">
        <v>1799173.29</v>
      </c>
      <c r="E80" s="24"/>
      <c r="F80" s="24"/>
      <c r="G80" s="24"/>
      <c r="H80" s="1173" t="s">
        <v>12693</v>
      </c>
    </row>
    <row r="81" spans="1:8" ht="15" customHeight="1" x14ac:dyDescent="0.2">
      <c r="A81" s="25" t="s">
        <v>12694</v>
      </c>
      <c r="B81" s="25" t="s">
        <v>12695</v>
      </c>
      <c r="C81" s="24">
        <v>33315.22</v>
      </c>
      <c r="D81" s="24"/>
      <c r="E81" s="24">
        <v>33315.22</v>
      </c>
      <c r="F81" s="24"/>
      <c r="G81" s="24"/>
      <c r="H81" s="1173" t="s">
        <v>12696</v>
      </c>
    </row>
    <row r="82" spans="1:8" ht="15" customHeight="1" x14ac:dyDescent="0.2">
      <c r="A82" s="25" t="s">
        <v>12697</v>
      </c>
      <c r="B82" s="25" t="s">
        <v>12698</v>
      </c>
      <c r="C82" s="24">
        <v>2401.66</v>
      </c>
      <c r="D82" s="24"/>
      <c r="E82" s="24">
        <v>2401.66</v>
      </c>
      <c r="F82" s="24"/>
      <c r="G82" s="24"/>
      <c r="H82" s="1173" t="s">
        <v>12699</v>
      </c>
    </row>
    <row r="83" spans="1:8" ht="15" customHeight="1" x14ac:dyDescent="0.2">
      <c r="A83" s="25" t="s">
        <v>12700</v>
      </c>
      <c r="B83" s="25" t="s">
        <v>12701</v>
      </c>
      <c r="C83" s="24">
        <v>15700.43</v>
      </c>
      <c r="D83" s="24">
        <v>15700.43</v>
      </c>
      <c r="E83" s="24"/>
      <c r="F83" s="24"/>
      <c r="G83" s="24"/>
      <c r="H83" s="1173" t="s">
        <v>12702</v>
      </c>
    </row>
    <row r="84" spans="1:8" ht="15" customHeight="1" x14ac:dyDescent="0.2">
      <c r="A84" s="25" t="s">
        <v>12703</v>
      </c>
      <c r="B84" s="25" t="s">
        <v>12704</v>
      </c>
      <c r="C84" s="24">
        <v>2468.23</v>
      </c>
      <c r="D84" s="24"/>
      <c r="E84" s="24">
        <v>2468.23</v>
      </c>
      <c r="F84" s="24"/>
      <c r="G84" s="24"/>
      <c r="H84" s="1173" t="s">
        <v>12699</v>
      </c>
    </row>
    <row r="85" spans="1:8" ht="15" customHeight="1" x14ac:dyDescent="0.2">
      <c r="A85" s="25" t="s">
        <v>12705</v>
      </c>
      <c r="B85" s="25" t="s">
        <v>12498</v>
      </c>
      <c r="C85" s="24">
        <v>1528.94</v>
      </c>
      <c r="D85" s="24"/>
      <c r="E85" s="24">
        <v>1528.94</v>
      </c>
      <c r="F85" s="24"/>
      <c r="G85" s="24"/>
      <c r="H85" s="1173" t="s">
        <v>12699</v>
      </c>
    </row>
    <row r="86" spans="1:8" ht="15" customHeight="1" x14ac:dyDescent="0.2">
      <c r="A86" s="25" t="s">
        <v>12706</v>
      </c>
      <c r="B86" s="25" t="s">
        <v>12707</v>
      </c>
      <c r="C86" s="24">
        <v>928.8</v>
      </c>
      <c r="D86" s="24"/>
      <c r="E86" s="24">
        <v>928.8</v>
      </c>
      <c r="F86" s="24"/>
      <c r="G86" s="24"/>
      <c r="H86" s="1173" t="s">
        <v>12708</v>
      </c>
    </row>
    <row r="87" spans="1:8" x14ac:dyDescent="0.2">
      <c r="A87" s="158"/>
      <c r="B87" s="158" t="s">
        <v>413</v>
      </c>
      <c r="C87" s="157">
        <f>SUM(C8:C86)</f>
        <v>22086587.669999998</v>
      </c>
      <c r="D87" s="157">
        <f>SUM(D8:D86)</f>
        <v>2247311.9000000004</v>
      </c>
      <c r="E87" s="157">
        <f>SUM(E8:E86)</f>
        <v>139723.89000000001</v>
      </c>
      <c r="F87" s="157">
        <f>SUM(F8:F86)</f>
        <v>19699551.879999999</v>
      </c>
      <c r="G87" s="157">
        <f>SUM(G8:G86)</f>
        <v>0</v>
      </c>
      <c r="H87" s="157"/>
    </row>
    <row r="90" spans="1:8" x14ac:dyDescent="0.2">
      <c r="A90" s="35" t="s">
        <v>412</v>
      </c>
      <c r="B90" s="220"/>
      <c r="C90" s="161"/>
      <c r="D90" s="161"/>
      <c r="E90" s="161"/>
      <c r="F90" s="161"/>
      <c r="G90" s="161"/>
      <c r="H90" s="160" t="s">
        <v>411</v>
      </c>
    </row>
    <row r="91" spans="1:8" x14ac:dyDescent="0.2">
      <c r="A91" s="359"/>
    </row>
    <row r="92" spans="1:8" ht="15" customHeight="1" x14ac:dyDescent="0.2">
      <c r="A92" s="30" t="s">
        <v>102</v>
      </c>
      <c r="B92" s="29" t="s">
        <v>101</v>
      </c>
      <c r="C92" s="86" t="s">
        <v>100</v>
      </c>
      <c r="D92" s="86" t="s">
        <v>231</v>
      </c>
      <c r="E92" s="86" t="s">
        <v>230</v>
      </c>
      <c r="F92" s="86" t="s">
        <v>229</v>
      </c>
      <c r="G92" s="85" t="s">
        <v>228</v>
      </c>
      <c r="H92" s="29" t="s">
        <v>227</v>
      </c>
    </row>
    <row r="93" spans="1:8" x14ac:dyDescent="0.2">
      <c r="A93" s="25"/>
      <c r="B93" s="1225" t="s">
        <v>13593</v>
      </c>
      <c r="C93" s="24"/>
      <c r="D93" s="24"/>
      <c r="E93" s="24"/>
      <c r="F93" s="24"/>
      <c r="G93" s="24"/>
      <c r="H93" s="159"/>
    </row>
    <row r="94" spans="1:8" x14ac:dyDescent="0.2">
      <c r="A94" s="158"/>
      <c r="B94" s="158" t="s">
        <v>410</v>
      </c>
      <c r="C94" s="157">
        <f>SUM(C93:C93)</f>
        <v>0</v>
      </c>
      <c r="D94" s="157">
        <f>SUM(D93:D93)</f>
        <v>0</v>
      </c>
      <c r="E94" s="157">
        <f>SUM(E93:E93)</f>
        <v>0</v>
      </c>
      <c r="F94" s="157">
        <f>SUM(F93:F93)</f>
        <v>0</v>
      </c>
      <c r="G94" s="157">
        <f>SUM(G93:G93)</f>
        <v>0</v>
      </c>
      <c r="H94" s="157"/>
    </row>
  </sheetData>
  <dataValidations count="8">
    <dataValidation allowBlank="1" showInputMessage="1" showErrorMessage="1" prompt="Corresponde al número de la cuenta de acuerdo al Plan de Cuentas emitido por el CONAC." sqref="A7 A92"/>
    <dataValidation allowBlank="1" showInputMessage="1" showErrorMessage="1" prompt="Saldo final del periodo que corresponde la cuenta pública presentada (trimestral: 1er, 2do, 3ro. o 4to.)." sqref="C7 C92"/>
    <dataValidation allowBlank="1" showInputMessage="1" showErrorMessage="1" prompt="Informar sobre la factibilidad de pago." sqref="H7 H92"/>
    <dataValidation allowBlank="1" showInputMessage="1" showErrorMessage="1" prompt="Importe de la cuentas por cobrar con vencimiento mayor a 365 días." sqref="G7 G92"/>
    <dataValidation allowBlank="1" showInputMessage="1" showErrorMessage="1" prompt="Importe de la cuentas por cobrar con fecha de vencimiento de 181 a 365 días." sqref="F7 F92"/>
    <dataValidation allowBlank="1" showInputMessage="1" showErrorMessage="1" prompt="Importe de la cuentas por cobrar con fecha de vencimiento de 91 a 180 días." sqref="E7 E92"/>
    <dataValidation allowBlank="1" showInputMessage="1" showErrorMessage="1" prompt="Importe de la cuentas por cobrar con fecha de vencimiento de 1 a 90 días." sqref="D7 D92"/>
    <dataValidation allowBlank="1" showInputMessage="1" showErrorMessage="1" prompt="Corresponde al nombre o descripción de la cuenta de acuerdo al Plan de Cuentas emitido por el CONAC." sqref="B7 B92"/>
  </dataValidations>
  <printOptions horizontalCentered="1"/>
  <pageMargins left="0.39370078740157483" right="0.39370078740157483" top="0.39370078740157483" bottom="0.39370078740157483" header="0.31496062992125984" footer="0.31496062992125984"/>
  <pageSetup scale="75" orientation="landscape" r:id="rId1"/>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7">
    <pageSetUpPr fitToPage="1"/>
  </sheetPr>
  <dimension ref="A1:E22"/>
  <sheetViews>
    <sheetView zoomScaleNormal="100" zoomScaleSheetLayoutView="100" workbookViewId="0">
      <selection activeCell="B1" sqref="B1"/>
    </sheetView>
  </sheetViews>
  <sheetFormatPr baseColWidth="10" defaultColWidth="13.6640625" defaultRowHeight="10.199999999999999" x14ac:dyDescent="0.2"/>
  <cols>
    <col min="1" max="1" width="20.6640625" style="375" customWidth="1"/>
    <col min="2" max="2" width="30.6640625" style="375" bestFit="1" customWidth="1"/>
    <col min="3" max="3" width="10.88671875" style="31" bestFit="1" customWidth="1"/>
    <col min="4" max="4" width="20" style="375" bestFit="1" customWidth="1"/>
    <col min="5" max="5" width="41.33203125" style="375" bestFit="1" customWidth="1"/>
    <col min="6" max="16384" width="13.6640625" style="375"/>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21" customHeight="1" x14ac:dyDescent="0.2">
      <c r="A8" s="25" t="s">
        <v>12709</v>
      </c>
      <c r="B8" s="25" t="s">
        <v>12710</v>
      </c>
      <c r="C8" s="159">
        <v>1114823.04</v>
      </c>
      <c r="D8" s="159" t="s">
        <v>12711</v>
      </c>
      <c r="E8" s="82" t="s">
        <v>12712</v>
      </c>
    </row>
    <row r="9" spans="1:5" ht="20.25" customHeight="1" x14ac:dyDescent="0.2">
      <c r="A9" s="172"/>
      <c r="B9" s="172" t="s">
        <v>522</v>
      </c>
      <c r="C9" s="171">
        <f>SUM(C8:C8)</f>
        <v>1114823.04</v>
      </c>
      <c r="D9" s="165"/>
      <c r="E9" s="165"/>
    </row>
    <row r="12" spans="1:5" ht="11.25" customHeight="1" x14ac:dyDescent="0.2">
      <c r="A12" s="35" t="s">
        <v>521</v>
      </c>
      <c r="B12" s="220"/>
      <c r="E12" s="160" t="s">
        <v>520</v>
      </c>
    </row>
    <row r="13" spans="1:5" x14ac:dyDescent="0.2">
      <c r="A13" s="359"/>
    </row>
    <row r="14" spans="1:5" ht="15" customHeight="1" x14ac:dyDescent="0.2">
      <c r="A14" s="30" t="s">
        <v>102</v>
      </c>
      <c r="B14" s="29" t="s">
        <v>101</v>
      </c>
      <c r="C14" s="27" t="s">
        <v>100</v>
      </c>
      <c r="D14" s="27" t="s">
        <v>519</v>
      </c>
      <c r="E14" s="27" t="s">
        <v>227</v>
      </c>
    </row>
    <row r="15" spans="1:5" x14ac:dyDescent="0.2">
      <c r="A15" s="170" t="s">
        <v>12713</v>
      </c>
      <c r="B15" s="169" t="s">
        <v>12714</v>
      </c>
      <c r="C15" s="168">
        <v>30597.25</v>
      </c>
      <c r="D15" s="159" t="s">
        <v>12711</v>
      </c>
      <c r="E15" s="135" t="s">
        <v>12715</v>
      </c>
    </row>
    <row r="16" spans="1:5" x14ac:dyDescent="0.2">
      <c r="A16" s="170" t="s">
        <v>12716</v>
      </c>
      <c r="B16" s="169" t="s">
        <v>12717</v>
      </c>
      <c r="C16" s="168">
        <v>14201.32</v>
      </c>
      <c r="D16" s="159" t="s">
        <v>12711</v>
      </c>
      <c r="E16" s="135" t="s">
        <v>12715</v>
      </c>
    </row>
    <row r="17" spans="1:5" x14ac:dyDescent="0.2">
      <c r="A17" s="170" t="s">
        <v>12718</v>
      </c>
      <c r="B17" s="169" t="s">
        <v>12719</v>
      </c>
      <c r="C17" s="168">
        <v>14764.33</v>
      </c>
      <c r="D17" s="159" t="s">
        <v>12711</v>
      </c>
      <c r="E17" s="135" t="s">
        <v>12715</v>
      </c>
    </row>
    <row r="18" spans="1:5" x14ac:dyDescent="0.2">
      <c r="A18" s="170" t="s">
        <v>12720</v>
      </c>
      <c r="B18" s="169" t="s">
        <v>12721</v>
      </c>
      <c r="C18" s="168">
        <v>570377.69999999995</v>
      </c>
      <c r="D18" s="159" t="s">
        <v>12711</v>
      </c>
      <c r="E18" s="135" t="s">
        <v>12715</v>
      </c>
    </row>
    <row r="19" spans="1:5" x14ac:dyDescent="0.2">
      <c r="A19" s="170" t="s">
        <v>12722</v>
      </c>
      <c r="B19" s="169" t="s">
        <v>12723</v>
      </c>
      <c r="C19" s="168">
        <v>60480380.270000003</v>
      </c>
      <c r="D19" s="159" t="s">
        <v>12711</v>
      </c>
      <c r="E19" s="135" t="s">
        <v>12724</v>
      </c>
    </row>
    <row r="20" spans="1:5" x14ac:dyDescent="0.2">
      <c r="A20" s="170" t="s">
        <v>12725</v>
      </c>
      <c r="B20" s="169" t="s">
        <v>12726</v>
      </c>
      <c r="C20" s="168">
        <v>1724588.11</v>
      </c>
      <c r="D20" s="159" t="s">
        <v>12711</v>
      </c>
      <c r="E20" s="135" t="s">
        <v>12727</v>
      </c>
    </row>
    <row r="21" spans="1:5" ht="20.399999999999999" x14ac:dyDescent="0.2">
      <c r="A21" s="170" t="s">
        <v>12728</v>
      </c>
      <c r="B21" s="169" t="s">
        <v>12729</v>
      </c>
      <c r="C21" s="168">
        <v>1338263.31</v>
      </c>
      <c r="D21" s="159" t="s">
        <v>12711</v>
      </c>
      <c r="E21" s="135" t="s">
        <v>12730</v>
      </c>
    </row>
    <row r="22" spans="1:5" x14ac:dyDescent="0.2">
      <c r="A22" s="158"/>
      <c r="B22" s="158" t="s">
        <v>518</v>
      </c>
      <c r="C22" s="166">
        <f>SUM(C15:C21)</f>
        <v>64173172.290000007</v>
      </c>
      <c r="D22" s="165"/>
      <c r="E22" s="165"/>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Especificar origen de dicho recurso: Federal, Estatal, Municipal, Particulares." sqref="D7 D14"/>
    <dataValidation allowBlank="1" showInputMessage="1" showErrorMessage="1" prompt="Características cualitativas significativas que les impacten financieramente." sqref="E7 E14"/>
  </dataValidations>
  <printOptions horizontalCentered="1"/>
  <pageMargins left="0.39370078740157483" right="0.39370078740157483" top="0.39370078740157483" bottom="0.39370078740157483" header="0.31496062992125984" footer="0.31496062992125984"/>
  <pageSetup scale="98" orientation="landscape" r:id="rId1"/>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8">
    <pageSetUpPr fitToPage="1"/>
  </sheetPr>
  <dimension ref="A1:E2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32.44140625" style="375" bestFit="1" customWidth="1"/>
    <col min="3" max="3" width="12.33203125" style="31" bestFit="1" customWidth="1"/>
    <col min="4" max="4" width="9.88671875" style="375" bestFit="1" customWidth="1"/>
    <col min="5" max="5" width="34.109375" style="375" bestFit="1" customWidth="1"/>
    <col min="6" max="16384" width="11.44140625" style="375"/>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220"/>
      <c r="C5" s="31"/>
      <c r="D5" s="375"/>
      <c r="E5" s="160" t="s">
        <v>526</v>
      </c>
    </row>
    <row r="6" spans="1:5" s="79" customFormat="1" x14ac:dyDescent="0.2">
      <c r="A6" s="359"/>
      <c r="B6" s="375"/>
      <c r="C6" s="31"/>
      <c r="D6" s="375"/>
      <c r="E6" s="375"/>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220"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170"/>
      <c r="B15" s="1225" t="s">
        <v>13593</v>
      </c>
      <c r="C15" s="24"/>
      <c r="D15" s="24"/>
      <c r="E15" s="135"/>
    </row>
    <row r="16" spans="1:5" x14ac:dyDescent="0.2">
      <c r="A16" s="175"/>
      <c r="B16" s="175" t="s">
        <v>528</v>
      </c>
      <c r="C16" s="174">
        <f>SUM(C15:C15)</f>
        <v>0</v>
      </c>
      <c r="D16" s="51"/>
      <c r="E16" s="51"/>
    </row>
    <row r="19" spans="1:5" x14ac:dyDescent="0.2">
      <c r="A19" s="35" t="s">
        <v>527</v>
      </c>
      <c r="B19" s="220"/>
      <c r="E19" s="160" t="s">
        <v>526</v>
      </c>
    </row>
    <row r="20" spans="1:5" x14ac:dyDescent="0.2">
      <c r="A20" s="359"/>
    </row>
    <row r="21" spans="1:5" ht="15" customHeight="1" x14ac:dyDescent="0.2">
      <c r="A21" s="30" t="s">
        <v>102</v>
      </c>
      <c r="B21" s="29" t="s">
        <v>101</v>
      </c>
      <c r="C21" s="27" t="s">
        <v>100</v>
      </c>
      <c r="D21" s="27" t="s">
        <v>519</v>
      </c>
      <c r="E21" s="27" t="s">
        <v>227</v>
      </c>
    </row>
    <row r="22" spans="1:5" x14ac:dyDescent="0.2">
      <c r="A22" s="170" t="s">
        <v>12731</v>
      </c>
      <c r="B22" s="492" t="s">
        <v>12732</v>
      </c>
      <c r="C22" s="65">
        <v>18117.599999999999</v>
      </c>
      <c r="D22" s="159" t="s">
        <v>11100</v>
      </c>
      <c r="E22" s="135" t="s">
        <v>12733</v>
      </c>
    </row>
    <row r="23" spans="1:5" ht="20.399999999999999" x14ac:dyDescent="0.2">
      <c r="A23" s="170" t="s">
        <v>12734</v>
      </c>
      <c r="B23" s="169" t="s">
        <v>12735</v>
      </c>
      <c r="C23" s="65">
        <v>6344464.3799999999</v>
      </c>
      <c r="D23" s="159" t="s">
        <v>11100</v>
      </c>
      <c r="E23" s="135" t="s">
        <v>12733</v>
      </c>
    </row>
    <row r="24" spans="1:5" ht="20.399999999999999" x14ac:dyDescent="0.2">
      <c r="A24" s="1175" t="s">
        <v>12736</v>
      </c>
      <c r="B24" s="169" t="s">
        <v>12737</v>
      </c>
      <c r="C24" s="65">
        <v>6542760.3600000003</v>
      </c>
      <c r="D24" s="159" t="s">
        <v>11100</v>
      </c>
      <c r="E24" s="135" t="s">
        <v>12733</v>
      </c>
    </row>
    <row r="25" spans="1:5" ht="20.399999999999999" x14ac:dyDescent="0.2">
      <c r="A25" s="1175" t="s">
        <v>12738</v>
      </c>
      <c r="B25" s="169" t="s">
        <v>12739</v>
      </c>
      <c r="C25" s="65">
        <v>14062341.880000001</v>
      </c>
      <c r="D25" s="159" t="s">
        <v>11100</v>
      </c>
      <c r="E25" s="135" t="s">
        <v>12733</v>
      </c>
    </row>
    <row r="26" spans="1:5" x14ac:dyDescent="0.2">
      <c r="A26" s="1175" t="s">
        <v>12740</v>
      </c>
      <c r="B26" s="169" t="s">
        <v>12741</v>
      </c>
      <c r="C26" s="168">
        <v>27297377.59</v>
      </c>
      <c r="D26" s="159" t="s">
        <v>11100</v>
      </c>
      <c r="E26" s="135" t="s">
        <v>12733</v>
      </c>
    </row>
    <row r="27" spans="1:5" x14ac:dyDescent="0.2">
      <c r="A27" s="1175" t="s">
        <v>12742</v>
      </c>
      <c r="B27" s="169" t="s">
        <v>12743</v>
      </c>
      <c r="C27" s="168">
        <v>1314431.33</v>
      </c>
      <c r="D27" s="159" t="s">
        <v>11100</v>
      </c>
      <c r="E27" s="135" t="s">
        <v>12733</v>
      </c>
    </row>
    <row r="28" spans="1:5" x14ac:dyDescent="0.2">
      <c r="A28" s="170" t="s">
        <v>12744</v>
      </c>
      <c r="B28" s="169" t="s">
        <v>12745</v>
      </c>
      <c r="C28" s="168">
        <v>9652421.8000000007</v>
      </c>
      <c r="D28" s="159" t="s">
        <v>11100</v>
      </c>
      <c r="E28" s="135" t="s">
        <v>12746</v>
      </c>
    </row>
    <row r="29" spans="1:5" x14ac:dyDescent="0.2">
      <c r="A29" s="158"/>
      <c r="B29" s="158" t="s">
        <v>525</v>
      </c>
      <c r="C29" s="166">
        <f>SUM(C22:C28)</f>
        <v>65231914.939999998</v>
      </c>
      <c r="D29" s="165"/>
      <c r="E29" s="165"/>
    </row>
  </sheetData>
  <dataValidations count="5">
    <dataValidation allowBlank="1" showInputMessage="1" showErrorMessage="1" prompt="Corresponde al número de la cuenta de acuerdo al Plan de Cuentas emitido por el CONAC." sqref="A7 A14 A21"/>
    <dataValidation allowBlank="1" showInputMessage="1" showErrorMessage="1" prompt="Saldo final del periodo que corresponde la cuenta pública presentada (trimestral: 1er, 2do, 3ro. o 4to.)." sqref="C14 C7 C21"/>
    <dataValidation allowBlank="1" showInputMessage="1" showErrorMessage="1" prompt="Características cualitativas significativas que les impacten financieramente." sqref="E14 E7 E21"/>
    <dataValidation allowBlank="1" showInputMessage="1" showErrorMessage="1" prompt="Especificar origen de dicho recurso: Federal, Estatal, Municipal, Particulares." sqref="D14 D7 D21"/>
    <dataValidation allowBlank="1" showInputMessage="1" showErrorMessage="1" prompt="Corresponde al nombre o descripción de la cuenta de acuerdo al Plan de Cuentas emitido por el CONAC." sqref="B14 B7 B21"/>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9">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6.109375" style="472" bestFit="1" customWidth="1"/>
    <col min="2" max="2" width="14.109375" style="3" bestFit="1" customWidth="1"/>
    <col min="3" max="3" width="7.44140625" style="3" bestFit="1" customWidth="1"/>
    <col min="4" max="4" width="10.6640625" style="3" bestFit="1" customWidth="1"/>
    <col min="5" max="5" width="7.33203125" style="3" bestFit="1" customWidth="1"/>
    <col min="6" max="6" width="8.6640625" style="182" customWidth="1"/>
    <col min="7" max="7" width="12.33203125" style="182" customWidth="1"/>
    <col min="8" max="8" width="14.33203125" style="182" customWidth="1"/>
    <col min="9" max="9" width="7.109375" style="182" customWidth="1"/>
    <col min="10" max="10" width="7.44140625" style="182" customWidth="1"/>
    <col min="11" max="11" width="9.109375" style="182" customWidth="1"/>
    <col min="12" max="12" width="6.6640625" style="182" customWidth="1"/>
    <col min="13" max="13" width="8.6640625" style="182" bestFit="1" customWidth="1"/>
    <col min="14" max="14" width="12.6640625" style="182" customWidth="1"/>
    <col min="15" max="15" width="6" style="182" bestFit="1" customWidth="1"/>
    <col min="16" max="16" width="9.109375" style="3" customWidth="1"/>
    <col min="17" max="17" width="7.5546875" style="3" bestFit="1" customWidth="1"/>
    <col min="18" max="18" width="10.6640625" style="3" customWidth="1"/>
    <col min="19" max="19" width="9.5546875" style="181" bestFit="1" customWidth="1"/>
    <col min="20" max="20" width="6.6640625" style="3" bestFit="1" customWidth="1"/>
    <col min="21" max="21" width="8.44140625" style="3" bestFit="1" customWidth="1"/>
    <col min="22" max="22" width="3.6640625" style="3" bestFit="1" customWidth="1"/>
    <col min="23" max="23" width="6.44140625" style="3" bestFit="1" customWidth="1"/>
    <col min="24" max="24" width="11.33203125" style="3" bestFit="1" customWidth="1"/>
    <col min="25" max="25" width="14.6640625" style="3" bestFit="1" customWidth="1"/>
    <col min="26" max="26" width="8.88671875" style="3" bestFit="1" customWidth="1"/>
    <col min="27" max="27" width="11.33203125" style="3" bestFit="1" customWidth="1"/>
    <col min="28" max="28" width="11.44140625" style="180"/>
    <col min="29" max="16384" width="11.44140625" style="179"/>
  </cols>
  <sheetData>
    <row r="1" spans="1:28" s="176" customFormat="1" ht="18" customHeight="1" x14ac:dyDescent="0.2">
      <c r="A1" s="1333" t="s">
        <v>12747</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375"/>
      <c r="B2" s="375"/>
      <c r="C2" s="375"/>
      <c r="D2" s="375"/>
      <c r="E2" s="375"/>
      <c r="F2" s="31"/>
      <c r="G2" s="31"/>
      <c r="H2" s="31"/>
      <c r="I2" s="31"/>
      <c r="J2" s="31"/>
      <c r="K2" s="31"/>
      <c r="L2" s="31"/>
      <c r="M2" s="31"/>
      <c r="N2" s="31"/>
      <c r="O2" s="31"/>
      <c r="P2" s="375"/>
      <c r="Q2" s="375"/>
      <c r="R2" s="375"/>
      <c r="S2" s="223"/>
      <c r="T2" s="375"/>
      <c r="U2" s="375"/>
      <c r="V2" s="375"/>
      <c r="W2" s="375"/>
      <c r="X2" s="375"/>
      <c r="Y2" s="375"/>
      <c r="Z2" s="375"/>
      <c r="AA2" s="375"/>
      <c r="AB2" s="79"/>
    </row>
    <row r="3" spans="1:28" s="176" customFormat="1" x14ac:dyDescent="0.2">
      <c r="A3" s="375"/>
      <c r="B3" s="375"/>
      <c r="C3" s="375"/>
      <c r="D3" s="375"/>
      <c r="E3" s="375"/>
      <c r="F3" s="31"/>
      <c r="G3" s="31"/>
      <c r="H3" s="31"/>
      <c r="I3" s="31"/>
      <c r="J3" s="31"/>
      <c r="K3" s="31"/>
      <c r="L3" s="31"/>
      <c r="M3" s="31"/>
      <c r="N3" s="31"/>
      <c r="O3" s="31"/>
      <c r="P3" s="375"/>
      <c r="Q3" s="375"/>
      <c r="R3" s="375"/>
      <c r="S3" s="223"/>
      <c r="T3" s="375"/>
      <c r="U3" s="375"/>
      <c r="V3" s="375"/>
      <c r="W3" s="375"/>
      <c r="X3" s="375"/>
      <c r="Y3" s="375"/>
      <c r="Z3" s="375"/>
      <c r="AA3" s="375"/>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375"/>
      <c r="V4" s="375"/>
      <c r="W4" s="375"/>
      <c r="X4" s="375"/>
      <c r="Y4" s="375"/>
      <c r="Z4" s="375"/>
      <c r="AA4" s="375"/>
      <c r="AB4" s="79"/>
    </row>
    <row r="5" spans="1:28" s="176" customFormat="1" x14ac:dyDescent="0.2">
      <c r="A5" s="219"/>
      <c r="B5" s="218"/>
      <c r="C5" s="217"/>
      <c r="D5" s="376"/>
      <c r="E5" s="177"/>
      <c r="F5" s="161"/>
      <c r="G5" s="161"/>
      <c r="H5" s="161"/>
      <c r="I5" s="161"/>
      <c r="J5" s="17"/>
      <c r="K5" s="17"/>
      <c r="L5" s="17"/>
      <c r="M5" s="17"/>
      <c r="N5" s="17"/>
      <c r="O5" s="17"/>
      <c r="P5" s="376"/>
      <c r="Q5" s="376"/>
      <c r="R5" s="376"/>
      <c r="S5" s="216"/>
      <c r="T5" s="376"/>
      <c r="U5" s="376"/>
      <c r="V5" s="376"/>
      <c r="W5" s="376"/>
      <c r="X5" s="376"/>
      <c r="Y5" s="376"/>
      <c r="Z5" s="376"/>
      <c r="AA5" s="376"/>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ht="17.25" customHeight="1"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ht="17.25" customHeigh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ht="17.25" customHeigh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ht="20.399999999999999"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39370078740157483" right="0.39370078740157483" top="0.39370078740157483" bottom="0.39370078740157483" header="0.31496062992125984" footer="0.31496062992125984"/>
  <pageSetup scale="48" orientation="landscape" r:id="rId1"/>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0"/>
  <dimension ref="A1:D36"/>
  <sheetViews>
    <sheetView zoomScaleNormal="100" zoomScaleSheetLayoutView="100" workbookViewId="0">
      <selection activeCell="B19" sqref="B19"/>
    </sheetView>
  </sheetViews>
  <sheetFormatPr baseColWidth="10" defaultColWidth="12.44140625" defaultRowHeight="10.199999999999999" x14ac:dyDescent="0.2"/>
  <cols>
    <col min="1" max="1" width="36.6640625" style="375" customWidth="1"/>
    <col min="2" max="2" width="40" style="375" bestFit="1" customWidth="1"/>
    <col min="3" max="3" width="10" style="47" bestFit="1" customWidth="1"/>
    <col min="4" max="4" width="27.5546875" style="47" bestFit="1" customWidth="1"/>
    <col min="5" max="16384" width="12.44140625" style="375"/>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220" t="s">
        <v>708</v>
      </c>
    </row>
    <row r="6" spans="1:4" ht="11.25" customHeight="1" x14ac:dyDescent="0.2">
      <c r="A6" s="149"/>
      <c r="B6" s="149"/>
      <c r="C6" s="150"/>
      <c r="D6" s="227"/>
    </row>
    <row r="7" spans="1:4" ht="15" customHeight="1" x14ac:dyDescent="0.2">
      <c r="A7" s="30" t="s">
        <v>102</v>
      </c>
      <c r="B7" s="29" t="s">
        <v>101</v>
      </c>
      <c r="C7" s="27" t="s">
        <v>100</v>
      </c>
      <c r="D7" s="27" t="s">
        <v>227</v>
      </c>
    </row>
    <row r="8" spans="1:4" ht="20.399999999999999" x14ac:dyDescent="0.2">
      <c r="A8" s="44" t="s">
        <v>12748</v>
      </c>
      <c r="B8" s="44" t="s">
        <v>12749</v>
      </c>
      <c r="C8" s="42">
        <v>4507775.66</v>
      </c>
      <c r="D8" s="24" t="s">
        <v>12750</v>
      </c>
    </row>
    <row r="9" spans="1:4" ht="20.399999999999999" x14ac:dyDescent="0.2">
      <c r="A9" s="44" t="s">
        <v>12751</v>
      </c>
      <c r="B9" s="44" t="s">
        <v>12752</v>
      </c>
      <c r="C9" s="42">
        <v>3840794.42</v>
      </c>
      <c r="D9" s="24" t="s">
        <v>12753</v>
      </c>
    </row>
    <row r="10" spans="1:4" ht="30.6" x14ac:dyDescent="0.2">
      <c r="A10" s="44" t="s">
        <v>12754</v>
      </c>
      <c r="B10" s="44" t="s">
        <v>12755</v>
      </c>
      <c r="C10" s="42">
        <v>86885.54</v>
      </c>
      <c r="D10" s="24" t="s">
        <v>12756</v>
      </c>
    </row>
    <row r="11" spans="1:4" s="376" customFormat="1" x14ac:dyDescent="0.2">
      <c r="A11" s="63"/>
      <c r="B11" s="63" t="s">
        <v>598</v>
      </c>
      <c r="C11" s="39">
        <f>SUM(C8:C10)</f>
        <v>8435455.6199999992</v>
      </c>
      <c r="D11" s="51"/>
    </row>
    <row r="12" spans="1:4" s="376" customFormat="1" x14ac:dyDescent="0.2">
      <c r="A12" s="126"/>
      <c r="B12" s="126"/>
      <c r="C12" s="18"/>
      <c r="D12" s="18"/>
    </row>
    <row r="13" spans="1:4" s="376" customFormat="1" x14ac:dyDescent="0.2">
      <c r="A13" s="126"/>
      <c r="B13" s="126"/>
      <c r="C13" s="18"/>
      <c r="D13" s="18"/>
    </row>
    <row r="14" spans="1:4" x14ac:dyDescent="0.2">
      <c r="A14" s="37"/>
      <c r="B14" s="37"/>
      <c r="C14" s="224"/>
      <c r="D14" s="224"/>
    </row>
    <row r="15" spans="1:4" ht="21.75" customHeight="1" x14ac:dyDescent="0.2">
      <c r="A15" s="143" t="s">
        <v>597</v>
      </c>
      <c r="B15" s="143"/>
      <c r="C15" s="228"/>
      <c r="D15" s="220" t="s">
        <v>596</v>
      </c>
    </row>
    <row r="16" spans="1:4" x14ac:dyDescent="0.2">
      <c r="A16" s="149"/>
      <c r="B16" s="149"/>
      <c r="C16" s="150"/>
      <c r="D16" s="227"/>
    </row>
    <row r="17" spans="1:4" ht="15" customHeight="1" x14ac:dyDescent="0.2">
      <c r="A17" s="30" t="s">
        <v>102</v>
      </c>
      <c r="B17" s="29" t="s">
        <v>101</v>
      </c>
      <c r="C17" s="27" t="s">
        <v>100</v>
      </c>
      <c r="D17" s="27" t="s">
        <v>227</v>
      </c>
    </row>
    <row r="18" spans="1:4" ht="20.399999999999999" x14ac:dyDescent="0.2">
      <c r="A18" s="113" t="s">
        <v>12757</v>
      </c>
      <c r="B18" s="113" t="s">
        <v>12758</v>
      </c>
      <c r="C18" s="42">
        <v>2397792</v>
      </c>
      <c r="D18" s="24" t="s">
        <v>12759</v>
      </c>
    </row>
    <row r="19" spans="1:4" x14ac:dyDescent="0.2">
      <c r="A19" s="63"/>
      <c r="B19" s="63" t="s">
        <v>569</v>
      </c>
      <c r="C19" s="39">
        <f>SUM(C18:C18)</f>
        <v>2397792</v>
      </c>
      <c r="D19" s="51"/>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35" spans="1:4" x14ac:dyDescent="0.2">
      <c r="A35" s="37"/>
      <c r="B35" s="37"/>
      <c r="C35" s="224"/>
      <c r="D35" s="224"/>
    </row>
    <row r="36" spans="1:4" x14ac:dyDescent="0.2">
      <c r="A36" s="37"/>
      <c r="B36" s="37"/>
      <c r="C36" s="224"/>
      <c r="D36" s="224"/>
    </row>
  </sheetData>
  <dataValidations count="4">
    <dataValidation allowBlank="1" showInputMessage="1" showErrorMessage="1" prompt="Corresponde al número de la cuenta de acuerdo al Plan de Cuentas emitido por el CONAC." sqref="A7 A17"/>
    <dataValidation allowBlank="1" showInputMessage="1" showErrorMessage="1" prompt="Saldo final del periodo que corresponde la cuenta pública presentada (trimestral: 1er, 2do, 3ro. o 4to.)." sqref="C17 C7"/>
    <dataValidation allowBlank="1" showInputMessage="1" showErrorMessage="1" prompt="Corresponde al nombre o descripción de la cuenta de acuerdo al Plan de Cuentas emitido por el CONAC." sqref="B7 B17"/>
    <dataValidation allowBlank="1" showInputMessage="1" showErrorMessage="1" prompt="Características cualitativas significativas que les impacten financieramente." sqref="D7 D1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1">
    <pageSetUpPr fitToPage="1"/>
  </sheetPr>
  <dimension ref="A1:E9"/>
  <sheetViews>
    <sheetView zoomScaleNormal="100" zoomScaleSheetLayoutView="100" workbookViewId="0">
      <selection activeCell="C8" sqref="C8"/>
    </sheetView>
  </sheetViews>
  <sheetFormatPr baseColWidth="10" defaultColWidth="11.44140625" defaultRowHeight="10.199999999999999" x14ac:dyDescent="0.2"/>
  <cols>
    <col min="1" max="1" width="20.6640625" style="375" customWidth="1"/>
    <col min="2" max="2" width="18.109375" style="375" bestFit="1" customWidth="1"/>
    <col min="3" max="3" width="10" style="31" bestFit="1" customWidth="1"/>
    <col min="4" max="4" width="32.44140625" style="375" bestFit="1" customWidth="1"/>
    <col min="5" max="5" width="21.33203125" style="375" bestFit="1" customWidth="1"/>
    <col min="6" max="6" width="11.44140625" style="375" customWidth="1"/>
    <col min="7" max="16384" width="11.44140625" style="375"/>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220"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12760</v>
      </c>
      <c r="B8" s="234" t="s">
        <v>12761</v>
      </c>
      <c r="C8" s="233">
        <v>3655982.6</v>
      </c>
      <c r="D8" s="232" t="s">
        <v>12762</v>
      </c>
      <c r="E8" s="232" t="s">
        <v>12763</v>
      </c>
    </row>
    <row r="9" spans="1:5" x14ac:dyDescent="0.2">
      <c r="A9" s="231"/>
      <c r="B9" s="63" t="s">
        <v>710</v>
      </c>
      <c r="C9" s="21">
        <f>SUM(C8:C8)</f>
        <v>3655982.6</v>
      </c>
      <c r="D9" s="230"/>
      <c r="E9" s="230"/>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2"/>
  <dimension ref="A1:H56"/>
  <sheetViews>
    <sheetView topLeftCell="A43" zoomScaleNormal="100" zoomScaleSheetLayoutView="100" workbookViewId="0">
      <selection activeCell="B55" sqref="B55"/>
    </sheetView>
  </sheetViews>
  <sheetFormatPr baseColWidth="10" defaultColWidth="11.44140625" defaultRowHeight="10.199999999999999" x14ac:dyDescent="0.2"/>
  <cols>
    <col min="1" max="1" width="20.6640625" style="37" customWidth="1"/>
    <col min="2" max="2" width="39.44140625" style="37" customWidth="1"/>
    <col min="3" max="3" width="17.6640625" style="224" customWidth="1"/>
    <col min="4" max="4" width="17.6640625" style="239" customWidth="1"/>
    <col min="5" max="5" width="23.441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x14ac:dyDescent="0.2">
      <c r="A8" s="44" t="s">
        <v>12764</v>
      </c>
      <c r="B8" s="44" t="s">
        <v>6961</v>
      </c>
      <c r="C8" s="64">
        <v>48941.43</v>
      </c>
      <c r="D8" s="419">
        <v>3.4813999999999999E-3</v>
      </c>
      <c r="E8" s="245"/>
    </row>
    <row r="9" spans="1:8" x14ac:dyDescent="0.2">
      <c r="A9" s="44" t="s">
        <v>12765</v>
      </c>
      <c r="B9" s="44" t="s">
        <v>12766</v>
      </c>
      <c r="C9" s="64">
        <v>2040.1</v>
      </c>
      <c r="D9" s="419">
        <v>1.4511999999999999E-4</v>
      </c>
      <c r="E9" s="245"/>
    </row>
    <row r="10" spans="1:8" x14ac:dyDescent="0.2">
      <c r="A10" s="44" t="s">
        <v>12767</v>
      </c>
      <c r="B10" s="44" t="s">
        <v>12768</v>
      </c>
      <c r="C10" s="64">
        <v>50061.88</v>
      </c>
      <c r="D10" s="419">
        <v>3.5611100000000001E-3</v>
      </c>
      <c r="E10" s="245"/>
    </row>
    <row r="11" spans="1:8" x14ac:dyDescent="0.2">
      <c r="A11" s="44" t="s">
        <v>12769</v>
      </c>
      <c r="B11" s="44" t="s">
        <v>6965</v>
      </c>
      <c r="C11" s="64">
        <v>15582.76</v>
      </c>
      <c r="D11" s="419">
        <v>1.1084700000000001E-3</v>
      </c>
      <c r="E11" s="245"/>
    </row>
    <row r="12" spans="1:8" x14ac:dyDescent="0.2">
      <c r="A12" s="44" t="s">
        <v>12770</v>
      </c>
      <c r="B12" s="44" t="s">
        <v>5472</v>
      </c>
      <c r="C12" s="64">
        <v>37738.76</v>
      </c>
      <c r="D12" s="419">
        <v>2.6845100000000002E-3</v>
      </c>
      <c r="E12" s="245"/>
    </row>
    <row r="13" spans="1:8" x14ac:dyDescent="0.2">
      <c r="A13" s="44" t="s">
        <v>12771</v>
      </c>
      <c r="B13" s="44" t="s">
        <v>5468</v>
      </c>
      <c r="C13" s="64">
        <v>667</v>
      </c>
      <c r="D13" s="419">
        <v>4.7450000000000001E-5</v>
      </c>
      <c r="E13" s="245"/>
    </row>
    <row r="14" spans="1:8" x14ac:dyDescent="0.2">
      <c r="A14" s="44" t="s">
        <v>12772</v>
      </c>
      <c r="B14" s="44" t="s">
        <v>6981</v>
      </c>
      <c r="C14" s="64">
        <v>403.91</v>
      </c>
      <c r="D14" s="419">
        <v>2.8730000000000001E-5</v>
      </c>
      <c r="E14" s="245"/>
    </row>
    <row r="15" spans="1:8" x14ac:dyDescent="0.2">
      <c r="A15" s="44" t="s">
        <v>12773</v>
      </c>
      <c r="B15" s="44" t="s">
        <v>9559</v>
      </c>
      <c r="C15" s="64">
        <v>19316.34</v>
      </c>
      <c r="D15" s="419">
        <v>1.3740499999999999E-3</v>
      </c>
      <c r="E15" s="245"/>
    </row>
    <row r="16" spans="1:8" x14ac:dyDescent="0.2">
      <c r="A16" s="44" t="s">
        <v>12774</v>
      </c>
      <c r="B16" s="44" t="s">
        <v>6983</v>
      </c>
      <c r="C16" s="64">
        <v>1000</v>
      </c>
      <c r="D16" s="419">
        <v>7.1130000000000005E-5</v>
      </c>
      <c r="E16" s="245"/>
    </row>
    <row r="17" spans="1:5" x14ac:dyDescent="0.2">
      <c r="A17" s="44" t="s">
        <v>12775</v>
      </c>
      <c r="B17" s="44" t="s">
        <v>12776</v>
      </c>
      <c r="C17" s="64">
        <v>431128.66</v>
      </c>
      <c r="D17" s="419">
        <v>3.0667949999999999E-2</v>
      </c>
      <c r="E17" s="245"/>
    </row>
    <row r="18" spans="1:5" x14ac:dyDescent="0.2">
      <c r="A18" s="44" t="s">
        <v>12777</v>
      </c>
      <c r="B18" s="44" t="s">
        <v>12778</v>
      </c>
      <c r="C18" s="64">
        <v>55163</v>
      </c>
      <c r="D18" s="419">
        <v>3.9239699999999997E-3</v>
      </c>
      <c r="E18" s="245"/>
    </row>
    <row r="19" spans="1:5" x14ac:dyDescent="0.2">
      <c r="A19" s="44" t="s">
        <v>12779</v>
      </c>
      <c r="B19" s="44" t="s">
        <v>12780</v>
      </c>
      <c r="C19" s="64">
        <v>30324.720000000001</v>
      </c>
      <c r="D19" s="419">
        <v>2.1571199999999998E-3</v>
      </c>
      <c r="E19" s="245"/>
    </row>
    <row r="20" spans="1:5" x14ac:dyDescent="0.2">
      <c r="A20" s="44" t="s">
        <v>12781</v>
      </c>
      <c r="B20" s="44" t="s">
        <v>12782</v>
      </c>
      <c r="C20" s="64">
        <v>8537.6</v>
      </c>
      <c r="D20" s="419">
        <v>6.0731000000000001E-4</v>
      </c>
      <c r="E20" s="245"/>
    </row>
    <row r="21" spans="1:5" x14ac:dyDescent="0.2">
      <c r="A21" s="44" t="s">
        <v>12783</v>
      </c>
      <c r="B21" s="44" t="s">
        <v>9212</v>
      </c>
      <c r="C21" s="64">
        <v>709.98</v>
      </c>
      <c r="D21" s="419">
        <v>5.0500000000000001E-5</v>
      </c>
      <c r="E21" s="245"/>
    </row>
    <row r="22" spans="1:5" ht="20.399999999999999" x14ac:dyDescent="0.2">
      <c r="A22" s="44" t="s">
        <v>12784</v>
      </c>
      <c r="B22" s="44" t="s">
        <v>12785</v>
      </c>
      <c r="C22" s="64">
        <v>2277.88</v>
      </c>
      <c r="D22" s="419">
        <v>1.6202999999999999E-4</v>
      </c>
      <c r="E22" s="245"/>
    </row>
    <row r="23" spans="1:5" x14ac:dyDescent="0.2">
      <c r="A23" s="44" t="s">
        <v>12786</v>
      </c>
      <c r="B23" s="44" t="s">
        <v>12787</v>
      </c>
      <c r="C23" s="64">
        <v>4311.82</v>
      </c>
      <c r="D23" s="419">
        <v>3.0672000000000002E-4</v>
      </c>
      <c r="E23" s="245"/>
    </row>
    <row r="24" spans="1:5" x14ac:dyDescent="0.2">
      <c r="A24" s="44" t="s">
        <v>12788</v>
      </c>
      <c r="B24" s="44" t="s">
        <v>12789</v>
      </c>
      <c r="C24" s="64">
        <v>117040.29</v>
      </c>
      <c r="D24" s="419">
        <v>8.3255599999999992E-3</v>
      </c>
      <c r="E24" s="245"/>
    </row>
    <row r="25" spans="1:5" x14ac:dyDescent="0.2">
      <c r="A25" s="44" t="s">
        <v>12790</v>
      </c>
      <c r="B25" s="44" t="s">
        <v>7005</v>
      </c>
      <c r="C25" s="64">
        <v>37207.519999999997</v>
      </c>
      <c r="D25" s="419">
        <v>2.64672E-3</v>
      </c>
      <c r="E25" s="245"/>
    </row>
    <row r="26" spans="1:5" x14ac:dyDescent="0.2">
      <c r="A26" s="44" t="s">
        <v>12791</v>
      </c>
      <c r="B26" s="44" t="s">
        <v>7007</v>
      </c>
      <c r="C26" s="64">
        <v>12562</v>
      </c>
      <c r="D26" s="419">
        <v>8.9358999999999999E-4</v>
      </c>
      <c r="E26" s="245"/>
    </row>
    <row r="27" spans="1:5" x14ac:dyDescent="0.2">
      <c r="A27" s="44" t="s">
        <v>12792</v>
      </c>
      <c r="B27" s="44" t="s">
        <v>12793</v>
      </c>
      <c r="C27" s="64">
        <v>292681.49</v>
      </c>
      <c r="D27" s="419">
        <v>2.081964E-2</v>
      </c>
      <c r="E27" s="245"/>
    </row>
    <row r="28" spans="1:5" x14ac:dyDescent="0.2">
      <c r="A28" s="44" t="s">
        <v>12794</v>
      </c>
      <c r="B28" s="44" t="s">
        <v>12795</v>
      </c>
      <c r="C28" s="64">
        <v>812</v>
      </c>
      <c r="D28" s="419">
        <v>5.7760000000000003E-5</v>
      </c>
      <c r="E28" s="245"/>
    </row>
    <row r="29" spans="1:5" x14ac:dyDescent="0.2">
      <c r="A29" s="44" t="s">
        <v>12796</v>
      </c>
      <c r="B29" s="44" t="s">
        <v>7024</v>
      </c>
      <c r="C29" s="64">
        <v>21692</v>
      </c>
      <c r="D29" s="419">
        <v>1.5430400000000001E-3</v>
      </c>
      <c r="E29" s="245"/>
    </row>
    <row r="30" spans="1:5" x14ac:dyDescent="0.2">
      <c r="A30" s="44" t="s">
        <v>12797</v>
      </c>
      <c r="B30" s="44" t="s">
        <v>12798</v>
      </c>
      <c r="C30" s="64">
        <v>73834.429999999993</v>
      </c>
      <c r="D30" s="419">
        <v>5.2521499999999997E-3</v>
      </c>
      <c r="E30" s="245"/>
    </row>
    <row r="31" spans="1:5" x14ac:dyDescent="0.2">
      <c r="A31" s="44" t="s">
        <v>12799</v>
      </c>
      <c r="B31" s="44" t="s">
        <v>9577</v>
      </c>
      <c r="C31" s="64">
        <v>222881.35</v>
      </c>
      <c r="D31" s="419">
        <v>1.5854460000000001E-2</v>
      </c>
      <c r="E31" s="245"/>
    </row>
    <row r="32" spans="1:5" x14ac:dyDescent="0.2">
      <c r="A32" s="44" t="s">
        <v>12800</v>
      </c>
      <c r="B32" s="44" t="s">
        <v>12801</v>
      </c>
      <c r="C32" s="64">
        <v>63043.18</v>
      </c>
      <c r="D32" s="419">
        <v>4.4845199999999997E-3</v>
      </c>
      <c r="E32" s="245"/>
    </row>
    <row r="33" spans="1:5" x14ac:dyDescent="0.2">
      <c r="A33" s="44" t="s">
        <v>12802</v>
      </c>
      <c r="B33" s="44" t="s">
        <v>5444</v>
      </c>
      <c r="C33" s="64">
        <v>128837.11</v>
      </c>
      <c r="D33" s="419">
        <v>9.1647099999999995E-3</v>
      </c>
      <c r="E33" s="245"/>
    </row>
    <row r="34" spans="1:5" x14ac:dyDescent="0.2">
      <c r="A34" s="44" t="s">
        <v>12803</v>
      </c>
      <c r="B34" s="44" t="s">
        <v>7049</v>
      </c>
      <c r="C34" s="64">
        <v>73187.11</v>
      </c>
      <c r="D34" s="419">
        <v>5.2061E-3</v>
      </c>
      <c r="E34" s="245"/>
    </row>
    <row r="35" spans="1:5" x14ac:dyDescent="0.2">
      <c r="A35" s="44" t="s">
        <v>12804</v>
      </c>
      <c r="B35" s="44" t="s">
        <v>7055</v>
      </c>
      <c r="C35" s="64">
        <v>1350</v>
      </c>
      <c r="D35" s="419">
        <v>9.603E-5</v>
      </c>
      <c r="E35" s="245"/>
    </row>
    <row r="36" spans="1:5" x14ac:dyDescent="0.2">
      <c r="A36" s="44" t="s">
        <v>12805</v>
      </c>
      <c r="B36" s="44" t="s">
        <v>5438</v>
      </c>
      <c r="C36" s="64">
        <v>812</v>
      </c>
      <c r="D36" s="419">
        <v>5.7760000000000003E-5</v>
      </c>
      <c r="E36" s="245"/>
    </row>
    <row r="37" spans="1:5" x14ac:dyDescent="0.2">
      <c r="A37" s="44" t="s">
        <v>12806</v>
      </c>
      <c r="B37" s="44" t="s">
        <v>12807</v>
      </c>
      <c r="C37" s="64">
        <v>15374</v>
      </c>
      <c r="D37" s="419">
        <v>1.09362E-3</v>
      </c>
      <c r="E37" s="245"/>
    </row>
    <row r="38" spans="1:5" x14ac:dyDescent="0.2">
      <c r="A38" s="44" t="s">
        <v>12808</v>
      </c>
      <c r="B38" s="44" t="s">
        <v>12809</v>
      </c>
      <c r="C38" s="64">
        <v>1020.8</v>
      </c>
      <c r="D38" s="419">
        <v>7.2609999999999998E-5</v>
      </c>
      <c r="E38" s="245"/>
    </row>
    <row r="39" spans="1:5" x14ac:dyDescent="0.2">
      <c r="A39" s="44" t="s">
        <v>12810</v>
      </c>
      <c r="B39" s="44" t="s">
        <v>12811</v>
      </c>
      <c r="C39" s="64">
        <v>51963.44</v>
      </c>
      <c r="D39" s="419">
        <v>3.69637E-3</v>
      </c>
      <c r="E39" s="245"/>
    </row>
    <row r="40" spans="1:5" x14ac:dyDescent="0.2">
      <c r="A40" s="44" t="s">
        <v>12812</v>
      </c>
      <c r="B40" s="44" t="s">
        <v>12813</v>
      </c>
      <c r="C40" s="64">
        <v>80695.92</v>
      </c>
      <c r="D40" s="419">
        <v>5.7402299999999998E-3</v>
      </c>
      <c r="E40" s="245"/>
    </row>
    <row r="41" spans="1:5" ht="20.399999999999999" x14ac:dyDescent="0.2">
      <c r="A41" s="44" t="s">
        <v>12814</v>
      </c>
      <c r="B41" s="44" t="s">
        <v>12815</v>
      </c>
      <c r="C41" s="64">
        <v>351608.19</v>
      </c>
      <c r="D41" s="419">
        <v>2.5011329999999998E-2</v>
      </c>
      <c r="E41" s="245"/>
    </row>
    <row r="42" spans="1:5" ht="20.399999999999999" x14ac:dyDescent="0.2">
      <c r="A42" s="44" t="s">
        <v>12816</v>
      </c>
      <c r="B42" s="44" t="s">
        <v>12817</v>
      </c>
      <c r="C42" s="64">
        <v>241999.21</v>
      </c>
      <c r="D42" s="419">
        <v>1.7214400000000001E-2</v>
      </c>
      <c r="E42" s="245"/>
    </row>
    <row r="43" spans="1:5" x14ac:dyDescent="0.2">
      <c r="A43" s="44" t="s">
        <v>12818</v>
      </c>
      <c r="B43" s="44" t="s">
        <v>5422</v>
      </c>
      <c r="C43" s="64">
        <v>4500.5</v>
      </c>
      <c r="D43" s="419">
        <v>3.2014000000000001E-4</v>
      </c>
      <c r="E43" s="245"/>
    </row>
    <row r="44" spans="1:5" x14ac:dyDescent="0.2">
      <c r="A44" s="44" t="s">
        <v>12819</v>
      </c>
      <c r="B44" s="44" t="s">
        <v>12820</v>
      </c>
      <c r="C44" s="64">
        <v>1020</v>
      </c>
      <c r="D44" s="419">
        <v>7.2559999999999996E-5</v>
      </c>
      <c r="E44" s="245"/>
    </row>
    <row r="45" spans="1:5" x14ac:dyDescent="0.2">
      <c r="A45" s="44" t="s">
        <v>12821</v>
      </c>
      <c r="B45" s="44" t="s">
        <v>7086</v>
      </c>
      <c r="C45" s="64">
        <v>9719</v>
      </c>
      <c r="D45" s="419">
        <v>6.9134999999999997E-4</v>
      </c>
      <c r="E45" s="245"/>
    </row>
    <row r="46" spans="1:5" x14ac:dyDescent="0.2">
      <c r="A46" s="44" t="s">
        <v>12822</v>
      </c>
      <c r="B46" s="44" t="s">
        <v>5418</v>
      </c>
      <c r="C46" s="64">
        <v>4743.5200000000004</v>
      </c>
      <c r="D46" s="419">
        <v>3.3743E-4</v>
      </c>
      <c r="E46" s="245"/>
    </row>
    <row r="47" spans="1:5" x14ac:dyDescent="0.2">
      <c r="A47" s="44" t="s">
        <v>12823</v>
      </c>
      <c r="B47" s="44" t="s">
        <v>12824</v>
      </c>
      <c r="C47" s="64">
        <v>550</v>
      </c>
      <c r="D47" s="419">
        <v>3.9119999999999998E-5</v>
      </c>
      <c r="E47" s="245"/>
    </row>
    <row r="48" spans="1:5" x14ac:dyDescent="0.2">
      <c r="A48" s="44" t="s">
        <v>12825</v>
      </c>
      <c r="B48" s="44" t="s">
        <v>7867</v>
      </c>
      <c r="C48" s="64">
        <v>915.5</v>
      </c>
      <c r="D48" s="419">
        <v>6.512E-5</v>
      </c>
      <c r="E48" s="245"/>
    </row>
    <row r="49" spans="1:5" x14ac:dyDescent="0.2">
      <c r="A49" s="44" t="s">
        <v>12826</v>
      </c>
      <c r="B49" s="44" t="s">
        <v>9590</v>
      </c>
      <c r="C49" s="64">
        <v>9999.89</v>
      </c>
      <c r="D49" s="419">
        <v>7.1133000000000004E-4</v>
      </c>
      <c r="E49" s="245"/>
    </row>
    <row r="50" spans="1:5" x14ac:dyDescent="0.2">
      <c r="A50" s="44" t="s">
        <v>12827</v>
      </c>
      <c r="B50" s="44" t="s">
        <v>5412</v>
      </c>
      <c r="C50" s="64">
        <v>6723.12</v>
      </c>
      <c r="D50" s="419">
        <v>4.7824E-4</v>
      </c>
      <c r="E50" s="245"/>
    </row>
    <row r="51" spans="1:5" ht="40.799999999999997" x14ac:dyDescent="0.2">
      <c r="A51" s="44" t="s">
        <v>12828</v>
      </c>
      <c r="B51" s="44" t="s">
        <v>12829</v>
      </c>
      <c r="C51" s="64">
        <v>10881881.16</v>
      </c>
      <c r="D51" s="419">
        <v>0.77407285000000003</v>
      </c>
      <c r="E51" s="245" t="s">
        <v>12830</v>
      </c>
    </row>
    <row r="52" spans="1:5" x14ac:dyDescent="0.2">
      <c r="A52" s="44" t="s">
        <v>12831</v>
      </c>
      <c r="B52" s="44" t="s">
        <v>12832</v>
      </c>
      <c r="C52" s="64">
        <v>138572.01999999999</v>
      </c>
      <c r="D52" s="419">
        <v>9.8572E-3</v>
      </c>
      <c r="E52" s="245"/>
    </row>
    <row r="53" spans="1:5" x14ac:dyDescent="0.2">
      <c r="A53" s="44" t="s">
        <v>12833</v>
      </c>
      <c r="B53" s="44" t="s">
        <v>12834</v>
      </c>
      <c r="C53" s="64">
        <v>437903.52</v>
      </c>
      <c r="D53" s="419">
        <v>3.114987E-2</v>
      </c>
      <c r="E53" s="245"/>
    </row>
    <row r="54" spans="1:5" x14ac:dyDescent="0.2">
      <c r="A54" s="44" t="s">
        <v>12835</v>
      </c>
      <c r="B54" s="44" t="s">
        <v>6586</v>
      </c>
      <c r="C54" s="64">
        <v>11815.53</v>
      </c>
      <c r="D54" s="419">
        <v>8.4049000000000005E-4</v>
      </c>
      <c r="E54" s="245"/>
    </row>
    <row r="55" spans="1:5" x14ac:dyDescent="0.2">
      <c r="A55" s="44" t="s">
        <v>12836</v>
      </c>
      <c r="B55" s="44" t="s">
        <v>12837</v>
      </c>
      <c r="C55" s="64">
        <v>52803.22</v>
      </c>
      <c r="D55" s="419">
        <v>3.75611E-3</v>
      </c>
      <c r="E55" s="245"/>
    </row>
    <row r="56" spans="1:5" x14ac:dyDescent="0.2">
      <c r="A56" s="63"/>
      <c r="B56" s="63" t="s">
        <v>719</v>
      </c>
      <c r="C56" s="62">
        <f>SUM(C8:C55)</f>
        <v>14057954.859999999</v>
      </c>
      <c r="D56" s="244">
        <f>SUM(D8:D55)</f>
        <v>0.99999998000000001</v>
      </c>
      <c r="E56" s="144"/>
    </row>
  </sheetData>
  <dataValidations count="5">
    <dataValidation allowBlank="1" showInputMessage="1" showErrorMessage="1" prompt="Corresponde al número de la cuenta de acuerdo al Plan de Cuentas emitido por el CONAC." sqref="A7"/>
    <dataValidation allowBlank="1" showInputMessage="1" showErrorMessage="1" prompt="Justificar aquellas cuentas de gastos que en lo individual representen el 10% o más del total de los gastos." sqref="E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rintOptions horizontalCentered="1"/>
  <pageMargins left="0.39370078740157483" right="0.39370078740157483" top="0.39370078740157483" bottom="0.39370078740157483" header="0.31496062992125984" footer="0.31496062992125984"/>
  <pageSetup scale="77" orientation="landscape" r:id="rId1"/>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3">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42.6640625" style="375" bestFit="1" customWidth="1"/>
    <col min="2" max="2" width="19" style="375" bestFit="1" customWidth="1"/>
    <col min="3" max="3" width="12.33203125" style="31" bestFit="1" customWidth="1"/>
    <col min="4" max="4" width="11.109375" style="31" bestFit="1" customWidth="1"/>
    <col min="5" max="5" width="12.33203125" style="31" bestFit="1" customWidth="1"/>
    <col min="6" max="6" width="4.5546875" style="375" bestFit="1" customWidth="1"/>
    <col min="7" max="7" width="12.88671875" style="375" bestFit="1" customWidth="1"/>
    <col min="8" max="16384" width="11.44140625" style="375"/>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220"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B8" s="1225" t="s">
        <v>13593</v>
      </c>
      <c r="C8" s="64"/>
      <c r="D8" s="64"/>
      <c r="E8" s="64"/>
      <c r="F8" s="147"/>
      <c r="G8" s="113"/>
    </row>
    <row r="9" spans="1:7" x14ac:dyDescent="0.2">
      <c r="A9" s="111"/>
      <c r="B9" s="63" t="s">
        <v>1017</v>
      </c>
      <c r="C9" s="45">
        <f>SUM(C8:C8)</f>
        <v>0</v>
      </c>
      <c r="D9" s="45">
        <f>SUM(D8:D8)</f>
        <v>0</v>
      </c>
      <c r="E9" s="20">
        <f>SUM(E8:E8)</f>
        <v>0</v>
      </c>
      <c r="F9" s="255"/>
      <c r="G9" s="255"/>
    </row>
  </sheetData>
  <dataValidations count="7">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4"/>
  <dimension ref="A1:F30"/>
  <sheetViews>
    <sheetView zoomScaleNormal="100" zoomScaleSheetLayoutView="100" workbookViewId="0">
      <selection activeCell="B9" sqref="B9"/>
    </sheetView>
  </sheetViews>
  <sheetFormatPr baseColWidth="10" defaultColWidth="11.44140625" defaultRowHeight="10.199999999999999" x14ac:dyDescent="0.2"/>
  <cols>
    <col min="1" max="1" width="40.44140625" style="375" bestFit="1" customWidth="1"/>
    <col min="2" max="2" width="19" style="375" bestFit="1" customWidth="1"/>
    <col min="3" max="3" width="12.33203125" style="31" bestFit="1" customWidth="1"/>
    <col min="4" max="4" width="11.6640625" style="31" bestFit="1" customWidth="1"/>
    <col min="5" max="5" width="12.33203125" style="31" bestFit="1" customWidth="1"/>
    <col min="6" max="6" width="14.5546875" style="375" bestFit="1" customWidth="1"/>
    <col min="7" max="16384" width="11.44140625" style="375"/>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220"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ht="20.399999999999999" x14ac:dyDescent="0.2">
      <c r="A8" s="44" t="s">
        <v>12838</v>
      </c>
      <c r="B8" s="44" t="s">
        <v>12839</v>
      </c>
      <c r="C8" s="64">
        <v>2215393.75</v>
      </c>
      <c r="D8" s="64">
        <v>2215393.75</v>
      </c>
      <c r="E8" s="64">
        <f>+D8-C8</f>
        <v>0</v>
      </c>
      <c r="F8" s="258" t="s">
        <v>12840</v>
      </c>
    </row>
    <row r="9" spans="1:6" ht="20.399999999999999" x14ac:dyDescent="0.2">
      <c r="A9" s="44" t="s">
        <v>12841</v>
      </c>
      <c r="B9" s="44" t="s">
        <v>12842</v>
      </c>
      <c r="C9" s="64">
        <v>3609291.68</v>
      </c>
      <c r="D9" s="64">
        <v>3609291.68</v>
      </c>
      <c r="E9" s="64">
        <f t="shared" ref="E9:E29" si="0">+D9-C9</f>
        <v>0</v>
      </c>
      <c r="F9" s="258" t="s">
        <v>12840</v>
      </c>
    </row>
    <row r="10" spans="1:6" ht="20.399999999999999" x14ac:dyDescent="0.2">
      <c r="A10" s="44" t="s">
        <v>12843</v>
      </c>
      <c r="B10" s="44" t="s">
        <v>12844</v>
      </c>
      <c r="C10" s="64">
        <v>779142.47</v>
      </c>
      <c r="D10" s="64">
        <v>779142.47</v>
      </c>
      <c r="E10" s="64">
        <f t="shared" si="0"/>
        <v>0</v>
      </c>
      <c r="F10" s="258" t="s">
        <v>12840</v>
      </c>
    </row>
    <row r="11" spans="1:6" ht="20.399999999999999" x14ac:dyDescent="0.2">
      <c r="A11" s="44" t="s">
        <v>12845</v>
      </c>
      <c r="B11" s="44" t="s">
        <v>12846</v>
      </c>
      <c r="C11" s="64">
        <v>1444431.12</v>
      </c>
      <c r="D11" s="64">
        <v>1444431.12</v>
      </c>
      <c r="E11" s="64">
        <f t="shared" si="0"/>
        <v>0</v>
      </c>
      <c r="F11" s="258" t="s">
        <v>12840</v>
      </c>
    </row>
    <row r="12" spans="1:6" ht="20.399999999999999" x14ac:dyDescent="0.2">
      <c r="A12" s="44" t="s">
        <v>12847</v>
      </c>
      <c r="B12" s="44" t="s">
        <v>12848</v>
      </c>
      <c r="C12" s="64">
        <v>1107456.48</v>
      </c>
      <c r="D12" s="64">
        <v>1117116.48</v>
      </c>
      <c r="E12" s="64">
        <f t="shared" si="0"/>
        <v>9660</v>
      </c>
      <c r="F12" s="258" t="s">
        <v>12840</v>
      </c>
    </row>
    <row r="13" spans="1:6" x14ac:dyDescent="0.2">
      <c r="A13" s="44" t="s">
        <v>12849</v>
      </c>
      <c r="B13" s="44" t="s">
        <v>12850</v>
      </c>
      <c r="C13" s="64">
        <v>-142242.69</v>
      </c>
      <c r="D13" s="64">
        <v>-187795.13</v>
      </c>
      <c r="E13" s="64">
        <f t="shared" si="0"/>
        <v>-45552.44</v>
      </c>
      <c r="F13" s="258" t="s">
        <v>12851</v>
      </c>
    </row>
    <row r="14" spans="1:6" ht="20.399999999999999" x14ac:dyDescent="0.2">
      <c r="A14" s="44" t="s">
        <v>12852</v>
      </c>
      <c r="B14" s="44" t="s">
        <v>12853</v>
      </c>
      <c r="C14" s="64">
        <v>2778404.97</v>
      </c>
      <c r="D14" s="64">
        <v>2686346.89</v>
      </c>
      <c r="E14" s="64">
        <f t="shared" si="0"/>
        <v>-92058.080000000075</v>
      </c>
      <c r="F14" s="258" t="s">
        <v>12840</v>
      </c>
    </row>
    <row r="15" spans="1:6" x14ac:dyDescent="0.2">
      <c r="A15" s="44" t="s">
        <v>12854</v>
      </c>
      <c r="B15" s="44" t="s">
        <v>12855</v>
      </c>
      <c r="C15" s="64">
        <v>-3021003.34</v>
      </c>
      <c r="D15" s="64">
        <v>-3064015.06</v>
      </c>
      <c r="E15" s="64">
        <f t="shared" si="0"/>
        <v>-43011.720000000205</v>
      </c>
      <c r="F15" s="258" t="s">
        <v>12851</v>
      </c>
    </row>
    <row r="16" spans="1:6" x14ac:dyDescent="0.2">
      <c r="A16" s="44" t="s">
        <v>12856</v>
      </c>
      <c r="B16" s="44" t="s">
        <v>12857</v>
      </c>
      <c r="C16" s="64">
        <v>-2708734.33</v>
      </c>
      <c r="D16" s="64">
        <v>-2880733.44</v>
      </c>
      <c r="E16" s="64">
        <f t="shared" si="0"/>
        <v>-171999.10999999987</v>
      </c>
      <c r="F16" s="258" t="s">
        <v>12851</v>
      </c>
    </row>
    <row r="17" spans="1:6" ht="20.399999999999999" x14ac:dyDescent="0.2">
      <c r="A17" s="44" t="s">
        <v>12858</v>
      </c>
      <c r="B17" s="44" t="s">
        <v>9889</v>
      </c>
      <c r="C17" s="64">
        <v>6675041.5599999996</v>
      </c>
      <c r="D17" s="64">
        <v>6644991.5599999996</v>
      </c>
      <c r="E17" s="64">
        <f t="shared" si="0"/>
        <v>-30050</v>
      </c>
      <c r="F17" s="258" t="s">
        <v>12840</v>
      </c>
    </row>
    <row r="18" spans="1:6" ht="20.399999999999999" x14ac:dyDescent="0.2">
      <c r="A18" s="44" t="s">
        <v>12859</v>
      </c>
      <c r="B18" s="44" t="s">
        <v>9892</v>
      </c>
      <c r="C18" s="64">
        <v>12228237.75</v>
      </c>
      <c r="D18" s="64">
        <v>12228668.75</v>
      </c>
      <c r="E18" s="64">
        <f t="shared" si="0"/>
        <v>431</v>
      </c>
      <c r="F18" s="258" t="s">
        <v>12840</v>
      </c>
    </row>
    <row r="19" spans="1:6" ht="20.399999999999999" x14ac:dyDescent="0.2">
      <c r="A19" s="44" t="s">
        <v>12860</v>
      </c>
      <c r="B19" s="44" t="s">
        <v>9894</v>
      </c>
      <c r="C19" s="64">
        <v>10081898.640000001</v>
      </c>
      <c r="D19" s="64">
        <v>9651596.8300000001</v>
      </c>
      <c r="E19" s="64">
        <f t="shared" si="0"/>
        <v>-430301.81000000052</v>
      </c>
      <c r="F19" s="258" t="s">
        <v>12840</v>
      </c>
    </row>
    <row r="20" spans="1:6" ht="20.399999999999999" x14ac:dyDescent="0.2">
      <c r="A20" s="44" t="s">
        <v>12861</v>
      </c>
      <c r="B20" s="44" t="s">
        <v>9896</v>
      </c>
      <c r="C20" s="64">
        <v>1315512.72</v>
      </c>
      <c r="D20" s="64">
        <v>-7801687.1600000001</v>
      </c>
      <c r="E20" s="64">
        <f t="shared" si="0"/>
        <v>-9117199.8800000008</v>
      </c>
      <c r="F20" s="258" t="s">
        <v>12840</v>
      </c>
    </row>
    <row r="21" spans="1:6" ht="20.399999999999999" x14ac:dyDescent="0.2">
      <c r="A21" s="44" t="s">
        <v>12862</v>
      </c>
      <c r="B21" s="44" t="s">
        <v>9898</v>
      </c>
      <c r="C21" s="64">
        <v>10658445.890000001</v>
      </c>
      <c r="D21" s="64">
        <v>10658445.890000001</v>
      </c>
      <c r="E21" s="64">
        <f t="shared" si="0"/>
        <v>0</v>
      </c>
      <c r="F21" s="258" t="s">
        <v>12840</v>
      </c>
    </row>
    <row r="22" spans="1:6" x14ac:dyDescent="0.2">
      <c r="A22" s="44" t="s">
        <v>12863</v>
      </c>
      <c r="B22" s="44" t="s">
        <v>9900</v>
      </c>
      <c r="C22" s="64">
        <v>-541116.43999999994</v>
      </c>
      <c r="D22" s="64">
        <v>-541857.77</v>
      </c>
      <c r="E22" s="64">
        <f t="shared" si="0"/>
        <v>-741.33000000007451</v>
      </c>
      <c r="F22" s="258" t="s">
        <v>12851</v>
      </c>
    </row>
    <row r="23" spans="1:6" x14ac:dyDescent="0.2">
      <c r="A23" s="44" t="s">
        <v>12864</v>
      </c>
      <c r="B23" s="44" t="s">
        <v>3422</v>
      </c>
      <c r="C23" s="64">
        <v>-3256140.41</v>
      </c>
      <c r="D23" s="64">
        <v>-3254681.35</v>
      </c>
      <c r="E23" s="64">
        <f t="shared" si="0"/>
        <v>1459.0600000000559</v>
      </c>
      <c r="F23" s="258" t="s">
        <v>12851</v>
      </c>
    </row>
    <row r="24" spans="1:6" ht="20.399999999999999" x14ac:dyDescent="0.2">
      <c r="A24" s="44" t="s">
        <v>12865</v>
      </c>
      <c r="B24" s="44" t="s">
        <v>3420</v>
      </c>
      <c r="C24" s="64">
        <v>13248361.199999999</v>
      </c>
      <c r="D24" s="64">
        <v>9728872.7699999996</v>
      </c>
      <c r="E24" s="64">
        <f t="shared" si="0"/>
        <v>-3519488.4299999997</v>
      </c>
      <c r="F24" s="258" t="s">
        <v>12840</v>
      </c>
    </row>
    <row r="25" spans="1:6" ht="20.399999999999999" x14ac:dyDescent="0.2">
      <c r="A25" s="44" t="s">
        <v>12866</v>
      </c>
      <c r="B25" s="44" t="s">
        <v>3418</v>
      </c>
      <c r="C25" s="64">
        <v>31270529.73</v>
      </c>
      <c r="D25" s="64">
        <v>30108753.52</v>
      </c>
      <c r="E25" s="64">
        <f t="shared" si="0"/>
        <v>-1161776.2100000009</v>
      </c>
      <c r="F25" s="258" t="s">
        <v>12840</v>
      </c>
    </row>
    <row r="26" spans="1:6" ht="20.399999999999999" x14ac:dyDescent="0.2">
      <c r="A26" s="44" t="s">
        <v>12867</v>
      </c>
      <c r="B26" s="44" t="s">
        <v>3416</v>
      </c>
      <c r="C26" s="64">
        <v>1591126.99</v>
      </c>
      <c r="D26" s="64">
        <v>1601153.04</v>
      </c>
      <c r="E26" s="64">
        <f t="shared" si="0"/>
        <v>10026.050000000047</v>
      </c>
      <c r="F26" s="258" t="s">
        <v>12840</v>
      </c>
    </row>
    <row r="27" spans="1:6" ht="20.399999999999999" x14ac:dyDescent="0.2">
      <c r="A27" s="44" t="s">
        <v>12868</v>
      </c>
      <c r="B27" s="44" t="s">
        <v>3414</v>
      </c>
      <c r="C27" s="64">
        <v>26207758.59</v>
      </c>
      <c r="D27" s="64">
        <v>27552998.390000001</v>
      </c>
      <c r="E27" s="64">
        <f t="shared" si="0"/>
        <v>1345239.8000000007</v>
      </c>
      <c r="F27" s="258" t="s">
        <v>12840</v>
      </c>
    </row>
    <row r="28" spans="1:6" ht="20.399999999999999" x14ac:dyDescent="0.2">
      <c r="A28" s="44" t="s">
        <v>12869</v>
      </c>
      <c r="B28" s="44" t="s">
        <v>3412</v>
      </c>
      <c r="C28" s="64">
        <v>499042.44</v>
      </c>
      <c r="D28" s="64">
        <v>467081.77</v>
      </c>
      <c r="E28" s="64">
        <f t="shared" si="0"/>
        <v>-31960.669999999984</v>
      </c>
      <c r="F28" s="258" t="s">
        <v>12840</v>
      </c>
    </row>
    <row r="29" spans="1:6" ht="20.399999999999999" x14ac:dyDescent="0.2">
      <c r="A29" s="44"/>
      <c r="B29" s="44" t="s">
        <v>12870</v>
      </c>
      <c r="C29" s="64"/>
      <c r="D29" s="64">
        <v>431275.36</v>
      </c>
      <c r="E29" s="64">
        <f t="shared" si="0"/>
        <v>431275.36</v>
      </c>
      <c r="F29" s="258" t="s">
        <v>12871</v>
      </c>
    </row>
    <row r="30" spans="1:6" x14ac:dyDescent="0.2">
      <c r="A30" s="63"/>
      <c r="B30" s="63" t="s">
        <v>1025</v>
      </c>
      <c r="C30" s="62">
        <f>SUM(C8:C29)</f>
        <v>116040838.77000001</v>
      </c>
      <c r="D30" s="62">
        <f t="shared" ref="D30:E30" si="1">SUM(D8:D29)</f>
        <v>103194790.35999998</v>
      </c>
      <c r="E30" s="62">
        <f t="shared" si="1"/>
        <v>-12846048.41</v>
      </c>
      <c r="F30" s="63"/>
    </row>
  </sheetData>
  <protectedRanges>
    <protectedRange sqref="F30" name="Rango1"/>
  </protectedRanges>
  <dataValidations count="6">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Corresponde al nombre o descripción de la cuenta de acuerdo al Plan de Cuentas emitido por el CONAC." sqref="B7"/>
    <dataValidation allowBlank="1" showInputMessage="1" showErrorMessage="1" prompt="Saldo al 31 de diciembre del año anterior a la cuenta pública que se presenta." sqref="C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5">
    <pageSetUpPr fitToPage="1"/>
  </sheetPr>
  <dimension ref="A1:E11"/>
  <sheetViews>
    <sheetView zoomScaleNormal="100" zoomScaleSheetLayoutView="100" workbookViewId="0">
      <selection activeCell="B9" sqref="B9"/>
    </sheetView>
  </sheetViews>
  <sheetFormatPr baseColWidth="10" defaultColWidth="11.44140625" defaultRowHeight="10.199999999999999" x14ac:dyDescent="0.2"/>
  <cols>
    <col min="1" max="1" width="21.44140625" style="37" bestFit="1" customWidth="1"/>
    <col min="2" max="2" width="19" style="37" bestFit="1" customWidth="1"/>
    <col min="3" max="3" width="12.33203125" style="224" bestFit="1" customWidth="1"/>
    <col min="4" max="4" width="11.109375" style="224" bestFit="1" customWidth="1"/>
    <col min="5" max="5" width="14.44140625" style="224" bestFit="1"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12872</v>
      </c>
      <c r="B8" s="113" t="s">
        <v>12873</v>
      </c>
      <c r="C8" s="64">
        <v>2500</v>
      </c>
      <c r="D8" s="64">
        <v>2500</v>
      </c>
      <c r="E8" s="64">
        <f>+C8-D8</f>
        <v>0</v>
      </c>
    </row>
    <row r="9" spans="1:5" ht="20.399999999999999" x14ac:dyDescent="0.2">
      <c r="A9" s="113" t="s">
        <v>12419</v>
      </c>
      <c r="B9" s="113" t="s">
        <v>12420</v>
      </c>
      <c r="C9" s="64">
        <v>56721675.619999997</v>
      </c>
      <c r="D9" s="64">
        <v>59962779.049999997</v>
      </c>
      <c r="E9" s="64">
        <f>+D9-C9</f>
        <v>3241103.4299999997</v>
      </c>
    </row>
    <row r="10" spans="1:5" s="376" customFormat="1" x14ac:dyDescent="0.2">
      <c r="A10" s="63"/>
      <c r="B10" s="63" t="s">
        <v>1025</v>
      </c>
      <c r="C10" s="62">
        <f>SUM(C8:C9)</f>
        <v>56724175.619999997</v>
      </c>
      <c r="D10" s="62">
        <f>SUM(D8:D9)</f>
        <v>59965279.049999997</v>
      </c>
      <c r="E10" s="62">
        <f>SUM(E8:E9)</f>
        <v>3241103.4299999997</v>
      </c>
    </row>
    <row r="11" spans="1:5" s="376" customFormat="1" x14ac:dyDescent="0.2">
      <c r="A11" s="243"/>
      <c r="B11" s="243"/>
      <c r="C11" s="259"/>
      <c r="D11" s="259"/>
      <c r="E11" s="259"/>
    </row>
  </sheetData>
  <dataValidations count="5">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6"/>
  <dimension ref="A1:D1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375"/>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ht="15" customHeight="1" x14ac:dyDescent="0.2">
      <c r="A8" s="269"/>
      <c r="B8" s="1225" t="s">
        <v>13593</v>
      </c>
      <c r="C8" s="268"/>
      <c r="D8" s="267"/>
    </row>
    <row r="9" spans="1:4" x14ac:dyDescent="0.2">
      <c r="A9" s="266"/>
      <c r="B9" s="266" t="s">
        <v>7193</v>
      </c>
      <c r="C9" s="265">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269" t="s">
        <v>12525</v>
      </c>
      <c r="B15" s="270" t="s">
        <v>12526</v>
      </c>
      <c r="C15" s="268">
        <v>132712.03</v>
      </c>
      <c r="D15" s="267"/>
    </row>
    <row r="16" spans="1:4" x14ac:dyDescent="0.2">
      <c r="A16" s="269" t="s">
        <v>12532</v>
      </c>
      <c r="B16" s="270" t="s">
        <v>6864</v>
      </c>
      <c r="C16" s="268">
        <v>2679.6</v>
      </c>
      <c r="D16" s="267"/>
    </row>
    <row r="17" spans="1:4" x14ac:dyDescent="0.2">
      <c r="A17" s="269" t="s">
        <v>12533</v>
      </c>
      <c r="B17" s="270" t="s">
        <v>7458</v>
      </c>
      <c r="C17" s="268">
        <v>172465.99</v>
      </c>
      <c r="D17" s="267"/>
    </row>
    <row r="18" spans="1:4" x14ac:dyDescent="0.2">
      <c r="A18" s="269" t="s">
        <v>12546</v>
      </c>
      <c r="B18" s="269" t="s">
        <v>6870</v>
      </c>
      <c r="C18" s="268">
        <v>6403.2</v>
      </c>
      <c r="D18" s="267"/>
    </row>
    <row r="19" spans="1:4" x14ac:dyDescent="0.2">
      <c r="A19" s="266"/>
      <c r="B19" s="266" t="s">
        <v>7194</v>
      </c>
      <c r="C19" s="265">
        <f>SUM(C15:C18)</f>
        <v>314260.82</v>
      </c>
      <c r="D19" s="276">
        <v>0</v>
      </c>
    </row>
  </sheetData>
  <mergeCells count="2">
    <mergeCell ref="A5:B5"/>
    <mergeCell ref="A12:B12"/>
  </mergeCells>
  <dataValidations count="5">
    <dataValidation allowBlank="1" showInputMessage="1" showErrorMessage="1" prompt="Corresponde al número de la cuenta de acuerdo al Plan de Cuentas emitido por el CONAC." sqref="A7"/>
    <dataValidation allowBlank="1" showInputMessage="1" showErrorMessage="1" prompt="Corresponde al número de la cuenta de acuerdo al Plan de Cuentas emitido por el CONAC (DOF 23/12/2015)." sqref="A14"/>
    <dataValidation allowBlank="1" showInputMessage="1" showErrorMessage="1" prompt="Corresponde al nombre o descripción de la cuenta de acuerdo al Plan de Cuentas emitido por el CONAC." sqref="B7 B14"/>
    <dataValidation allowBlank="1" showInputMessage="1" showErrorMessage="1" prompt="Importe (saldo final) de las adquisiciones de bienes muebles e inmuebles efectuadas en el periodo al que corresponde la cuenta pública presentada." sqref="C7 C14"/>
    <dataValidation allowBlank="1" showInputMessage="1" showErrorMessage="1" prompt="Detallar el porcentaje de estas adquisiciones que fueron realizadas mediante subsidios de capital del sector central (subsidiados por la federación, estado o municipio)." sqref="D7 D14"/>
  </dataValidations>
  <printOptions horizontalCentered="1"/>
  <pageMargins left="0.39370078740157483" right="0.39370078740157483" top="0.39370078740157483" bottom="0.39370078740157483" header="0.31496062992125984" footer="0.31496062992125984"/>
  <pageSetup scale="90" orientation="landscape" r:id="rId1"/>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7">
    <pageSetUpPr fitToPage="1"/>
  </sheetPr>
  <dimension ref="A1:D43"/>
  <sheetViews>
    <sheetView zoomScaleNormal="100" zoomScaleSheetLayoutView="100" workbookViewId="0">
      <pane ySplit="8" topLeftCell="A9" activePane="bottomLeft" state="frozen"/>
      <selection activeCell="C8" sqref="C8"/>
      <selection pane="bottomLeft" activeCell="B11" sqref="B11"/>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481" t="s">
        <v>301</v>
      </c>
      <c r="D8" s="481" t="s">
        <v>300</v>
      </c>
    </row>
    <row r="9" spans="1:4" x14ac:dyDescent="0.2">
      <c r="A9" s="288">
        <v>5500</v>
      </c>
      <c r="B9" s="290" t="s">
        <v>1105</v>
      </c>
      <c r="C9" s="284">
        <v>485449.54000000004</v>
      </c>
      <c r="D9" s="284">
        <f>SUM(D10:D40)</f>
        <v>502522.27</v>
      </c>
    </row>
    <row r="10" spans="1:4" x14ac:dyDescent="0.2">
      <c r="A10" s="286">
        <v>5510</v>
      </c>
      <c r="B10" s="289" t="s">
        <v>1104</v>
      </c>
      <c r="C10" s="284"/>
      <c r="D10" s="283"/>
    </row>
    <row r="11" spans="1:4" x14ac:dyDescent="0.2">
      <c r="A11" s="286">
        <v>5511</v>
      </c>
      <c r="B11" s="289" t="s">
        <v>1103</v>
      </c>
      <c r="C11" s="284"/>
      <c r="D11" s="283"/>
    </row>
    <row r="12" spans="1:4" x14ac:dyDescent="0.2">
      <c r="A12" s="286">
        <v>5512</v>
      </c>
      <c r="B12" s="289" t="s">
        <v>1102</v>
      </c>
      <c r="C12" s="284"/>
      <c r="D12" s="283"/>
    </row>
    <row r="13" spans="1:4" x14ac:dyDescent="0.2">
      <c r="A13" s="286">
        <v>5513</v>
      </c>
      <c r="B13" s="289" t="s">
        <v>1101</v>
      </c>
      <c r="C13" s="284"/>
      <c r="D13" s="283"/>
    </row>
    <row r="14" spans="1:4" x14ac:dyDescent="0.2">
      <c r="A14" s="286">
        <v>5514</v>
      </c>
      <c r="B14" s="289" t="s">
        <v>1100</v>
      </c>
      <c r="C14" s="284"/>
      <c r="D14" s="283"/>
    </row>
    <row r="15" spans="1:4" x14ac:dyDescent="0.2">
      <c r="A15" s="286">
        <v>5515</v>
      </c>
      <c r="B15" s="289" t="s">
        <v>1099</v>
      </c>
      <c r="C15" s="284">
        <v>467708.45</v>
      </c>
      <c r="D15" s="283">
        <v>449719.05</v>
      </c>
    </row>
    <row r="16" spans="1:4" x14ac:dyDescent="0.2">
      <c r="A16" s="286">
        <v>5516</v>
      </c>
      <c r="B16" s="289" t="s">
        <v>1098</v>
      </c>
      <c r="C16" s="284"/>
      <c r="D16" s="283"/>
    </row>
    <row r="17" spans="1:4" x14ac:dyDescent="0.2">
      <c r="A17" s="286">
        <v>5517</v>
      </c>
      <c r="B17" s="289" t="s">
        <v>1097</v>
      </c>
      <c r="C17" s="284">
        <v>17741.09</v>
      </c>
      <c r="D17" s="283">
        <v>52803.22</v>
      </c>
    </row>
    <row r="18" spans="1:4" x14ac:dyDescent="0.2">
      <c r="A18" s="286">
        <v>5518</v>
      </c>
      <c r="B18" s="289" t="s">
        <v>1096</v>
      </c>
      <c r="C18" s="284"/>
      <c r="D18" s="283"/>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284"/>
      <c r="D28" s="283"/>
    </row>
    <row r="29" spans="1:4"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c r="D32" s="283"/>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1">
    <mergeCell ref="A6:B6"/>
  </mergeCells>
  <dataValidations count="4">
    <dataValidation allowBlank="1" showInputMessage="1" showErrorMessage="1" prompt="Corresponde al número de la cuenta de acuerdo al Plan de Cuentas emitido por el CONAC." sqref="A8"/>
    <dataValidation allowBlank="1" showInputMessage="1" showErrorMessage="1" prompt="Saldo al 31 de diciembre del año anterior a la cuenta pública que se presenta." sqref="C8"/>
    <dataValidation allowBlank="1" showInputMessage="1" showErrorMessage="1" prompt="Importe final del periodo que corresponde la cuenta pública presentada (mensual:  enero, febrero, marzo, etc.; trimestral: 1er, 2do, 3ro. o 4to.)." sqref="D8"/>
    <dataValidation allowBlank="1" showInputMessage="1" showErrorMessage="1" prompt="Corresponde al nombre o descripción de la cuenta de acuerdo al Plan de Cuentas emitido por el CONAC." sqref="B8"/>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8">
    <pageSetUpPr fitToPage="1"/>
  </sheetPr>
  <dimension ref="A1:C20"/>
  <sheetViews>
    <sheetView zoomScaleNormal="100" workbookViewId="0">
      <selection activeCell="C8" sqref="C8"/>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14540916.700000001</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51686.48</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v>51686.48</v>
      </c>
    </row>
    <row r="20" spans="1:3" x14ac:dyDescent="0.2">
      <c r="A20" s="295">
        <v>900004</v>
      </c>
      <c r="B20" s="294" t="s">
        <v>1107</v>
      </c>
      <c r="C20" s="293">
        <f>+C8+C9-C15</f>
        <v>14489230.220000001</v>
      </c>
    </row>
  </sheetData>
  <dataValidations count="2">
    <dataValidation allowBlank="1" showInputMessage="1" showErrorMessage="1" prompt="Corresponde al número de la cuenta de acuerdo al Plan de Cuentas emitido por el CONAC. y Clasificador por Rubros de Ingreso. (DOF-2-ene-13)." sqref="A7"/>
    <dataValidation allowBlank="1" showInputMessage="1" showErrorMessage="1" prompt="Corresponde al nombre o descripción de la cuenta de acuerdo al Plan de Cuentas emitido por el CONAC." sqref="B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9"/>
  <dimension ref="A1:C35"/>
  <sheetViews>
    <sheetView zoomScaleNormal="100" workbookViewId="0">
      <selection activeCell="B10" sqref="B10"/>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482" t="s">
        <v>232</v>
      </c>
    </row>
    <row r="8" spans="1:3" x14ac:dyDescent="0.2">
      <c r="A8" s="320">
        <v>900001</v>
      </c>
      <c r="B8" s="319" t="s">
        <v>1143</v>
      </c>
      <c r="C8" s="318">
        <v>13869693.41</v>
      </c>
    </row>
    <row r="9" spans="1:3" x14ac:dyDescent="0.2">
      <c r="A9" s="320">
        <v>900002</v>
      </c>
      <c r="B9" s="319" t="s">
        <v>1142</v>
      </c>
      <c r="C9" s="318">
        <v>314260.82</v>
      </c>
    </row>
    <row r="10" spans="1:3" x14ac:dyDescent="0.2">
      <c r="A10" s="305">
        <v>5100</v>
      </c>
      <c r="B10" s="317" t="s">
        <v>1141</v>
      </c>
      <c r="C10" s="315">
        <v>132712.03</v>
      </c>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v>0</v>
      </c>
    </row>
    <row r="14" spans="1:3" x14ac:dyDescent="0.2">
      <c r="A14" s="305">
        <v>5500</v>
      </c>
      <c r="B14" s="317" t="s">
        <v>1137</v>
      </c>
      <c r="C14" s="315"/>
    </row>
    <row r="15" spans="1:3" x14ac:dyDescent="0.2">
      <c r="A15" s="305">
        <v>5600</v>
      </c>
      <c r="B15" s="317" t="s">
        <v>1136</v>
      </c>
      <c r="C15" s="315">
        <v>175145.59</v>
      </c>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v>6403.2</v>
      </c>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v>502522.27</v>
      </c>
    </row>
    <row r="28" spans="1:3" ht="20.399999999999999" x14ac:dyDescent="0.2">
      <c r="A28" s="305">
        <v>5510</v>
      </c>
      <c r="B28" s="317" t="s">
        <v>1104</v>
      </c>
      <c r="C28" s="315">
        <v>502522.27</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row>
    <row r="34" spans="1:3" x14ac:dyDescent="0.2">
      <c r="A34" s="305">
        <v>5600</v>
      </c>
      <c r="B34" s="316" t="s">
        <v>1122</v>
      </c>
      <c r="C34" s="315"/>
    </row>
    <row r="35" spans="1:3" x14ac:dyDescent="0.2">
      <c r="A35" s="314">
        <v>900004</v>
      </c>
      <c r="B35" s="313" t="s">
        <v>1121</v>
      </c>
      <c r="C35" s="312">
        <f>+C8-C9+C27</f>
        <v>14057954.859999999</v>
      </c>
    </row>
  </sheetData>
  <dataValidations count="2">
    <dataValidation allowBlank="1" showInputMessage="1" showErrorMessage="1" prompt="Corresponde al número de la cuenta de acuerdo al Plan de Cuentas emitido por el CONAC, y Clasificador por objeto del gasto (DOF-22-dic-14)." sqref="A7"/>
    <dataValidation allowBlank="1" showInputMessage="1" showErrorMessage="1" prompt="Corresponde al nombre o descripción de la cuenta de acuerdo al Plan de Cuentas emitido por el CONAC." sqref="B7"/>
  </dataValidations>
  <printOptions horizontalCentered="1"/>
  <pageMargins left="0.39370078740157483" right="0.39370078740157483" top="0.39370078740157483" bottom="0.39370078740157483" header="0.31496062992125984" footer="0.31496062992125984"/>
  <pageSetup orientation="landscape" r:id="rId1"/>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0">
    <pageSetUpPr fitToPage="1"/>
  </sheetPr>
  <dimension ref="A1:H38"/>
  <sheetViews>
    <sheetView zoomScaleNormal="100" zoomScaleSheetLayoutView="100" workbookViewId="0">
      <selection activeCell="B24" sqref="B24"/>
    </sheetView>
  </sheetViews>
  <sheetFormatPr baseColWidth="10" defaultColWidth="42.109375" defaultRowHeight="10.199999999999999" x14ac:dyDescent="0.2"/>
  <cols>
    <col min="1" max="1" width="32" style="375" customWidth="1"/>
    <col min="2" max="2" width="42.109375" style="375"/>
    <col min="3" max="3" width="18.6640625" style="375" bestFit="1" customWidth="1"/>
    <col min="4" max="4" width="17" style="375" bestFit="1" customWidth="1"/>
    <col min="5" max="5" width="11.6640625" style="375" bestFit="1" customWidth="1"/>
    <col min="6" max="16384" width="42.10937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12.75" customHeight="1" x14ac:dyDescent="0.2">
      <c r="A5" s="1340" t="s">
        <v>1220</v>
      </c>
      <c r="B5" s="1340"/>
      <c r="C5" s="1340"/>
      <c r="D5" s="1340"/>
      <c r="E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ht="26.1" customHeight="1" x14ac:dyDescent="0.2">
      <c r="A10" s="483" t="s">
        <v>7195</v>
      </c>
      <c r="B10" s="1365" t="s">
        <v>7196</v>
      </c>
      <c r="C10" s="1365"/>
      <c r="D10" s="1365"/>
      <c r="E10" s="1365"/>
    </row>
    <row r="11" spans="1:8" s="324" customFormat="1" ht="12.9" customHeight="1" x14ac:dyDescent="0.2">
      <c r="A11" s="484" t="s">
        <v>7197</v>
      </c>
      <c r="B11" s="484" t="s">
        <v>7198</v>
      </c>
      <c r="C11" s="484"/>
      <c r="D11" s="484"/>
      <c r="E11" s="484"/>
    </row>
    <row r="12" spans="1:8" s="324" customFormat="1" ht="26.1" customHeight="1" x14ac:dyDescent="0.2">
      <c r="A12" s="484" t="s">
        <v>7199</v>
      </c>
      <c r="B12" s="1365" t="s">
        <v>7200</v>
      </c>
      <c r="C12" s="1365"/>
      <c r="D12" s="1365"/>
      <c r="E12" s="1365"/>
    </row>
    <row r="13" spans="1:8" s="324" customFormat="1" ht="26.1" customHeight="1" x14ac:dyDescent="0.2">
      <c r="A13" s="484" t="s">
        <v>7201</v>
      </c>
      <c r="B13" s="1365" t="s">
        <v>7202</v>
      </c>
      <c r="C13" s="1365"/>
      <c r="D13" s="1365"/>
      <c r="E13" s="1365"/>
    </row>
    <row r="14" spans="1:8" s="324" customFormat="1" ht="11.25" customHeight="1" x14ac:dyDescent="0.2">
      <c r="A14" s="333"/>
      <c r="B14" s="332"/>
      <c r="C14" s="332"/>
      <c r="D14" s="332"/>
      <c r="E14" s="332"/>
    </row>
    <row r="15" spans="1:8" s="324" customFormat="1" ht="26.1" customHeight="1" x14ac:dyDescent="0.2">
      <c r="A15" s="483" t="s">
        <v>7203</v>
      </c>
      <c r="B15" s="484" t="s">
        <v>7204</v>
      </c>
    </row>
    <row r="16" spans="1:8" s="324" customFormat="1" ht="12.9" customHeight="1" x14ac:dyDescent="0.2">
      <c r="A16" s="484" t="s">
        <v>7205</v>
      </c>
    </row>
    <row r="17" spans="1:8" s="324" customFormat="1" x14ac:dyDescent="0.2">
      <c r="A17" s="333"/>
    </row>
    <row r="18" spans="1:8" s="324" customFormat="1" x14ac:dyDescent="0.2">
      <c r="A18" s="333" t="s">
        <v>3496</v>
      </c>
      <c r="B18" s="333"/>
      <c r="C18" s="333"/>
      <c r="D18" s="333"/>
    </row>
    <row r="19" spans="1:8" s="324" customFormat="1" x14ac:dyDescent="0.2">
      <c r="A19" s="333"/>
      <c r="B19" s="333"/>
      <c r="C19" s="333"/>
      <c r="D19" s="333"/>
    </row>
    <row r="20" spans="1:8" s="324" customFormat="1" x14ac:dyDescent="0.2">
      <c r="A20" s="333"/>
      <c r="B20" s="333"/>
      <c r="C20" s="333"/>
      <c r="D20" s="333"/>
    </row>
    <row r="21" spans="1:8" s="324" customFormat="1" x14ac:dyDescent="0.2">
      <c r="A21" s="434" t="s">
        <v>3495</v>
      </c>
    </row>
    <row r="22" spans="1:8" s="324" customFormat="1" x14ac:dyDescent="0.2">
      <c r="B22" s="1339" t="s">
        <v>1168</v>
      </c>
      <c r="C22" s="1339"/>
      <c r="D22" s="1339"/>
      <c r="E22" s="1339"/>
      <c r="H22" s="325"/>
    </row>
    <row r="23" spans="1:8" s="324" customFormat="1" x14ac:dyDescent="0.2">
      <c r="A23" s="331" t="s">
        <v>102</v>
      </c>
      <c r="B23" s="331" t="s">
        <v>101</v>
      </c>
      <c r="C23" s="330" t="s">
        <v>301</v>
      </c>
      <c r="D23" s="330" t="s">
        <v>300</v>
      </c>
      <c r="E23" s="330" t="s">
        <v>299</v>
      </c>
      <c r="H23" s="325"/>
    </row>
    <row r="24" spans="1:8" s="324" customFormat="1" x14ac:dyDescent="0.2">
      <c r="A24" s="329" t="s">
        <v>1167</v>
      </c>
      <c r="B24" s="328" t="s">
        <v>1166</v>
      </c>
      <c r="C24" s="460">
        <v>14200049</v>
      </c>
      <c r="D24" s="326">
        <v>0</v>
      </c>
      <c r="E24" s="326">
        <v>14200049</v>
      </c>
      <c r="H24" s="325"/>
    </row>
    <row r="25" spans="1:8" s="324" customFormat="1" x14ac:dyDescent="0.2">
      <c r="A25" s="329" t="s">
        <v>1165</v>
      </c>
      <c r="B25" s="328" t="s">
        <v>1164</v>
      </c>
      <c r="C25" s="460">
        <v>17098320.289999999</v>
      </c>
      <c r="D25" s="326">
        <v>14489230.220000001</v>
      </c>
      <c r="E25" s="326">
        <v>2609090.0699999984</v>
      </c>
      <c r="F25" s="325"/>
      <c r="H25" s="325"/>
    </row>
    <row r="26" spans="1:8" s="324" customFormat="1" x14ac:dyDescent="0.2">
      <c r="A26" s="329" t="s">
        <v>1163</v>
      </c>
      <c r="B26" s="328" t="s">
        <v>1162</v>
      </c>
      <c r="C26" s="460">
        <v>2898271.29</v>
      </c>
      <c r="D26" s="326">
        <v>0</v>
      </c>
      <c r="E26" s="326">
        <v>2898271.29</v>
      </c>
      <c r="F26" s="325"/>
      <c r="H26" s="325"/>
    </row>
    <row r="27" spans="1:8" s="324" customFormat="1" x14ac:dyDescent="0.2">
      <c r="A27" s="328" t="s">
        <v>1161</v>
      </c>
      <c r="B27" s="328" t="s">
        <v>1160</v>
      </c>
      <c r="C27" s="460">
        <v>17098320.289999999</v>
      </c>
      <c r="D27" s="326">
        <v>14489230.220000001</v>
      </c>
      <c r="E27" s="326">
        <v>2609090.0699999984</v>
      </c>
      <c r="F27" s="325"/>
      <c r="H27" s="325"/>
    </row>
    <row r="28" spans="1:8" s="324" customFormat="1" x14ac:dyDescent="0.2">
      <c r="A28" s="328" t="s">
        <v>1159</v>
      </c>
      <c r="B28" s="328" t="s">
        <v>1158</v>
      </c>
      <c r="C28" s="460">
        <v>0</v>
      </c>
      <c r="D28" s="326">
        <v>14489230.220000001</v>
      </c>
      <c r="E28" s="326">
        <v>14489230.220000001</v>
      </c>
      <c r="F28" s="325"/>
      <c r="H28" s="325"/>
    </row>
    <row r="29" spans="1:8" s="324" customFormat="1" x14ac:dyDescent="0.2">
      <c r="A29" s="328" t="s">
        <v>1157</v>
      </c>
      <c r="B29" s="328" t="s">
        <v>1156</v>
      </c>
      <c r="C29" s="1176"/>
      <c r="D29" s="326"/>
      <c r="E29" s="326"/>
      <c r="F29" s="325"/>
      <c r="H29" s="325"/>
    </row>
    <row r="30" spans="1:8" s="324" customFormat="1" x14ac:dyDescent="0.2">
      <c r="A30" s="328" t="s">
        <v>1155</v>
      </c>
      <c r="B30" s="328" t="s">
        <v>1154</v>
      </c>
      <c r="C30" s="1176">
        <v>14200049</v>
      </c>
      <c r="D30" s="1177">
        <v>0</v>
      </c>
      <c r="E30" s="1177">
        <v>14200049</v>
      </c>
      <c r="F30" s="325"/>
      <c r="G30" s="325"/>
      <c r="H30" s="325"/>
    </row>
    <row r="31" spans="1:8" s="324" customFormat="1" x14ac:dyDescent="0.2">
      <c r="A31" s="328" t="s">
        <v>1153</v>
      </c>
      <c r="B31" s="328" t="s">
        <v>1152</v>
      </c>
      <c r="C31" s="1176">
        <v>17098320.289999999</v>
      </c>
      <c r="D31" s="1177">
        <v>13869693.41</v>
      </c>
      <c r="E31" s="1177">
        <v>3228626.879999999</v>
      </c>
      <c r="F31" s="325"/>
      <c r="G31" s="325"/>
      <c r="H31" s="325"/>
    </row>
    <row r="32" spans="1:8" s="324" customFormat="1" x14ac:dyDescent="0.2">
      <c r="A32" s="328" t="s">
        <v>1151</v>
      </c>
      <c r="B32" s="328" t="s">
        <v>1150</v>
      </c>
      <c r="C32" s="1176">
        <v>2898271.29</v>
      </c>
      <c r="D32" s="1177">
        <v>0</v>
      </c>
      <c r="E32" s="1177">
        <v>2898271.29</v>
      </c>
      <c r="F32" s="325"/>
      <c r="G32" s="325"/>
      <c r="H32" s="325"/>
    </row>
    <row r="33" spans="1:8" s="324" customFormat="1" x14ac:dyDescent="0.2">
      <c r="A33" s="328" t="s">
        <v>1149</v>
      </c>
      <c r="B33" s="328" t="s">
        <v>1148</v>
      </c>
      <c r="C33" s="1176">
        <v>0</v>
      </c>
      <c r="D33" s="1177">
        <v>13869693.41</v>
      </c>
      <c r="E33" s="1177">
        <v>0</v>
      </c>
      <c r="F33" s="325"/>
      <c r="G33" s="325"/>
      <c r="H33" s="325"/>
    </row>
    <row r="34" spans="1:8" s="324" customFormat="1" x14ac:dyDescent="0.2">
      <c r="A34" s="328" t="s">
        <v>1147</v>
      </c>
      <c r="B34" s="328" t="s">
        <v>1146</v>
      </c>
      <c r="C34" s="1176">
        <v>0</v>
      </c>
      <c r="D34" s="1177">
        <v>13869693.41</v>
      </c>
      <c r="E34" s="1177">
        <v>-13869693.41</v>
      </c>
      <c r="F34" s="325"/>
      <c r="G34" s="325"/>
      <c r="H34" s="325"/>
    </row>
    <row r="35" spans="1:8" s="324" customFormat="1" x14ac:dyDescent="0.2">
      <c r="A35" s="327" t="s">
        <v>1145</v>
      </c>
      <c r="B35" s="327" t="s">
        <v>1144</v>
      </c>
      <c r="C35" s="1178">
        <v>0</v>
      </c>
      <c r="D35" s="1179">
        <v>378491.74</v>
      </c>
      <c r="E35" s="1179">
        <v>378491.74</v>
      </c>
      <c r="F35" s="325"/>
      <c r="G35" s="325"/>
      <c r="H35" s="325"/>
    </row>
    <row r="36" spans="1:8" s="324" customFormat="1" x14ac:dyDescent="0.2">
      <c r="A36" s="430" t="s">
        <v>3494</v>
      </c>
      <c r="B36" s="430" t="s">
        <v>3494</v>
      </c>
      <c r="C36" s="1177">
        <v>0</v>
      </c>
      <c r="D36" s="1177">
        <v>13491201.67</v>
      </c>
      <c r="E36" s="1177">
        <v>-13491201.67</v>
      </c>
      <c r="F36" s="325"/>
      <c r="G36" s="325"/>
      <c r="H36" s="325"/>
    </row>
    <row r="37" spans="1:8" s="324" customFormat="1" x14ac:dyDescent="0.2">
      <c r="B37" s="429" t="s">
        <v>3493</v>
      </c>
      <c r="C37" s="486"/>
      <c r="D37" s="486">
        <f>+D28-D36</f>
        <v>998028.55000000075</v>
      </c>
      <c r="E37" s="486">
        <f>+E28+E36</f>
        <v>998028.55000000075</v>
      </c>
      <c r="F37" s="325"/>
      <c r="G37" s="325"/>
      <c r="H37" s="325"/>
    </row>
    <row r="38" spans="1:8" s="324" customFormat="1" x14ac:dyDescent="0.2">
      <c r="B38" s="427"/>
      <c r="C38" s="426"/>
      <c r="D38" s="426"/>
      <c r="E38" s="426"/>
      <c r="F38" s="325"/>
      <c r="G38" s="325"/>
      <c r="H38" s="325"/>
    </row>
  </sheetData>
  <mergeCells count="5">
    <mergeCell ref="A5:E5"/>
    <mergeCell ref="B10:E10"/>
    <mergeCell ref="B12:E12"/>
    <mergeCell ref="B13:E13"/>
    <mergeCell ref="B22:E22"/>
  </mergeCells>
  <printOptions horizontalCentered="1"/>
  <pageMargins left="0.39370078740157483" right="0.39370078740157483" top="0.39370078740157483" bottom="0.39370078740157483" header="0.31496062992125984" footer="0.31496062992125984"/>
  <pageSetup orientation="landscape" r:id="rId1"/>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1"/>
  <dimension ref="A1:F34"/>
  <sheetViews>
    <sheetView zoomScaleNormal="100" zoomScaleSheetLayoutView="90" workbookViewId="0">
      <selection activeCell="B19" sqref="B19"/>
    </sheetView>
  </sheetViews>
  <sheetFormatPr baseColWidth="10" defaultColWidth="11.44140625" defaultRowHeight="10.199999999999999" x14ac:dyDescent="0.2"/>
  <cols>
    <col min="1" max="1" width="20.6640625" style="15" customWidth="1"/>
    <col min="2" max="2" width="50.6640625" style="15" customWidth="1"/>
    <col min="3" max="3" width="17.6640625" style="17" customWidth="1"/>
    <col min="4" max="4" width="42.5546875" style="16" customWidth="1"/>
    <col min="5" max="5" width="17.6640625" style="16" customWidth="1"/>
    <col min="6" max="6" width="14.6640625" style="15" customWidth="1"/>
    <col min="7" max="16384" width="11.44140625" style="15"/>
  </cols>
  <sheetData>
    <row r="1" spans="1:6" s="1" customFormat="1" x14ac:dyDescent="0.2">
      <c r="A1" s="57" t="s">
        <v>115</v>
      </c>
      <c r="B1" s="57"/>
      <c r="C1" s="58"/>
      <c r="D1" s="48"/>
      <c r="E1" s="47"/>
      <c r="F1" s="61"/>
    </row>
    <row r="2" spans="1:6" s="1" customFormat="1" x14ac:dyDescent="0.2">
      <c r="A2" s="57" t="s">
        <v>114</v>
      </c>
      <c r="B2" s="57"/>
      <c r="C2" s="58"/>
      <c r="D2" s="48"/>
      <c r="E2" s="47"/>
    </row>
    <row r="3" spans="1:6" s="1" customFormat="1" x14ac:dyDescent="0.2">
      <c r="C3" s="31"/>
      <c r="D3" s="48"/>
      <c r="E3" s="47"/>
    </row>
    <row r="4" spans="1:6" s="1" customFormat="1" x14ac:dyDescent="0.2">
      <c r="C4" s="31"/>
      <c r="D4" s="48"/>
      <c r="E4" s="47"/>
    </row>
    <row r="5" spans="1:6" s="1" customFormat="1" ht="11.25" customHeight="1" x14ac:dyDescent="0.2">
      <c r="A5" s="35" t="s">
        <v>113</v>
      </c>
      <c r="B5" s="34"/>
      <c r="C5" s="31"/>
      <c r="D5" s="58"/>
      <c r="E5" s="32" t="s">
        <v>103</v>
      </c>
    </row>
    <row r="6" spans="1:6" s="1"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t="s">
        <v>12874</v>
      </c>
      <c r="B8" s="25" t="s">
        <v>12875</v>
      </c>
      <c r="C8" s="24">
        <v>3631074.53</v>
      </c>
      <c r="D8" s="54" t="s">
        <v>12876</v>
      </c>
      <c r="E8" s="24"/>
    </row>
    <row r="9" spans="1:6" ht="11.25" customHeight="1" x14ac:dyDescent="0.2">
      <c r="A9" s="25" t="s">
        <v>12877</v>
      </c>
      <c r="B9" s="25" t="s">
        <v>12878</v>
      </c>
      <c r="C9" s="24">
        <v>2876379.45</v>
      </c>
      <c r="D9" s="54" t="s">
        <v>12876</v>
      </c>
      <c r="E9" s="24"/>
    </row>
    <row r="10" spans="1:6" ht="11.25" customHeight="1" x14ac:dyDescent="0.2">
      <c r="A10" s="25" t="s">
        <v>12879</v>
      </c>
      <c r="B10" s="25" t="s">
        <v>12880</v>
      </c>
      <c r="C10" s="24">
        <v>3540499.32</v>
      </c>
      <c r="D10" s="54" t="s">
        <v>12876</v>
      </c>
      <c r="E10" s="24"/>
    </row>
    <row r="11" spans="1:6" ht="11.25" customHeight="1" x14ac:dyDescent="0.2">
      <c r="A11" s="25" t="s">
        <v>12881</v>
      </c>
      <c r="B11" s="25" t="s">
        <v>12882</v>
      </c>
      <c r="C11" s="24">
        <v>1696601.48</v>
      </c>
      <c r="D11" s="54" t="s">
        <v>12876</v>
      </c>
      <c r="E11" s="24"/>
    </row>
    <row r="12" spans="1:6" ht="11.25" customHeight="1" x14ac:dyDescent="0.2">
      <c r="A12" s="25" t="s">
        <v>12883</v>
      </c>
      <c r="B12" s="25" t="s">
        <v>12884</v>
      </c>
      <c r="C12" s="24">
        <v>106990.8</v>
      </c>
      <c r="D12" s="54" t="s">
        <v>12876</v>
      </c>
      <c r="E12" s="24"/>
    </row>
    <row r="13" spans="1:6" x14ac:dyDescent="0.2">
      <c r="A13" s="52"/>
      <c r="B13" s="52" t="s">
        <v>109</v>
      </c>
      <c r="C13" s="38">
        <f>SUM(C8:C12)</f>
        <v>11851545.580000002</v>
      </c>
      <c r="D13" s="51"/>
      <c r="E13" s="38"/>
    </row>
    <row r="14" spans="1:6" x14ac:dyDescent="0.2">
      <c r="A14" s="50"/>
      <c r="B14" s="50"/>
      <c r="C14" s="49"/>
      <c r="D14" s="50"/>
      <c r="E14" s="49"/>
    </row>
    <row r="15" spans="1:6" x14ac:dyDescent="0.2">
      <c r="A15" s="50"/>
      <c r="B15" s="50"/>
      <c r="C15" s="49"/>
      <c r="D15" s="50"/>
      <c r="E15" s="49"/>
    </row>
    <row r="16" spans="1:6" ht="11.25" customHeight="1" x14ac:dyDescent="0.2">
      <c r="A16" s="35" t="s">
        <v>108</v>
      </c>
      <c r="B16" s="34"/>
      <c r="C16" s="33"/>
      <c r="D16" s="32" t="s">
        <v>103</v>
      </c>
    </row>
    <row r="17" spans="1:6" x14ac:dyDescent="0.2">
      <c r="A17" s="1"/>
      <c r="B17" s="1"/>
      <c r="C17" s="31"/>
      <c r="D17" s="48"/>
      <c r="E17" s="47"/>
      <c r="F17" s="1"/>
    </row>
    <row r="18" spans="1:6" ht="15" customHeight="1" x14ac:dyDescent="0.2">
      <c r="A18" s="30" t="s">
        <v>102</v>
      </c>
      <c r="B18" s="29" t="s">
        <v>101</v>
      </c>
      <c r="C18" s="27" t="s">
        <v>100</v>
      </c>
      <c r="D18" s="28" t="s">
        <v>99</v>
      </c>
      <c r="E18" s="46"/>
    </row>
    <row r="19" spans="1:6" ht="11.25" customHeight="1" x14ac:dyDescent="0.2">
      <c r="A19" s="44"/>
      <c r="B19" s="1225" t="s">
        <v>13593</v>
      </c>
      <c r="C19" s="42"/>
      <c r="D19" s="24"/>
      <c r="E19" s="23"/>
    </row>
    <row r="20" spans="1:6" x14ac:dyDescent="0.2">
      <c r="A20" s="41"/>
      <c r="B20" s="41" t="s">
        <v>107</v>
      </c>
      <c r="C20" s="40">
        <f>SUM(C19:C19)</f>
        <v>0</v>
      </c>
      <c r="D20" s="45"/>
      <c r="E20" s="18"/>
    </row>
    <row r="21" spans="1:6" x14ac:dyDescent="0.2">
      <c r="A21" s="37"/>
      <c r="B21" s="37"/>
      <c r="C21" s="36"/>
      <c r="D21" s="37"/>
      <c r="E21" s="36"/>
      <c r="F21" s="1"/>
    </row>
    <row r="22" spans="1:6" x14ac:dyDescent="0.2">
      <c r="A22" s="37"/>
      <c r="B22" s="37"/>
      <c r="C22" s="36"/>
      <c r="D22" s="37"/>
      <c r="E22" s="36"/>
      <c r="F22" s="1"/>
    </row>
    <row r="23" spans="1:6" ht="11.25" customHeight="1" x14ac:dyDescent="0.2">
      <c r="A23" s="35" t="s">
        <v>106</v>
      </c>
      <c r="B23" s="34"/>
      <c r="C23" s="33"/>
      <c r="D23" s="1"/>
      <c r="E23" s="32" t="s">
        <v>103</v>
      </c>
    </row>
    <row r="24" spans="1:6" x14ac:dyDescent="0.2">
      <c r="A24" s="1"/>
      <c r="B24" s="1"/>
      <c r="C24" s="31"/>
      <c r="D24" s="1"/>
      <c r="E24" s="31"/>
      <c r="F24" s="1"/>
    </row>
    <row r="25" spans="1:6" ht="15" customHeight="1" x14ac:dyDescent="0.2">
      <c r="A25" s="30" t="s">
        <v>102</v>
      </c>
      <c r="B25" s="29" t="s">
        <v>101</v>
      </c>
      <c r="C25" s="27" t="s">
        <v>100</v>
      </c>
      <c r="D25" s="28" t="s">
        <v>99</v>
      </c>
      <c r="E25" s="27" t="s">
        <v>98</v>
      </c>
      <c r="F25" s="26"/>
    </row>
    <row r="26" spans="1:6" x14ac:dyDescent="0.2">
      <c r="A26" s="44"/>
      <c r="B26" s="1225" t="s">
        <v>13593</v>
      </c>
      <c r="C26" s="42"/>
      <c r="D26" s="42"/>
      <c r="E26" s="24"/>
      <c r="F26" s="23"/>
    </row>
    <row r="27" spans="1:6" x14ac:dyDescent="0.2">
      <c r="A27" s="41"/>
      <c r="B27" s="41" t="s">
        <v>105</v>
      </c>
      <c r="C27" s="40">
        <f>SUM(C26:C26)</f>
        <v>0</v>
      </c>
      <c r="D27" s="39"/>
      <c r="E27" s="38"/>
      <c r="F27" s="18"/>
    </row>
    <row r="28" spans="1:6" x14ac:dyDescent="0.2">
      <c r="A28" s="37"/>
      <c r="B28" s="37"/>
      <c r="C28" s="36"/>
      <c r="D28" s="37"/>
      <c r="E28" s="36"/>
      <c r="F28" s="1"/>
    </row>
    <row r="29" spans="1:6" x14ac:dyDescent="0.2">
      <c r="A29" s="37"/>
      <c r="B29" s="37"/>
      <c r="C29" s="36"/>
      <c r="D29" s="37"/>
      <c r="E29" s="36"/>
      <c r="F29" s="1"/>
    </row>
    <row r="30" spans="1:6" ht="11.25" customHeight="1" x14ac:dyDescent="0.2">
      <c r="A30" s="35" t="s">
        <v>104</v>
      </c>
      <c r="B30" s="34"/>
      <c r="C30" s="33"/>
      <c r="D30" s="1"/>
      <c r="E30" s="32" t="s">
        <v>103</v>
      </c>
    </row>
    <row r="31" spans="1:6" x14ac:dyDescent="0.2">
      <c r="A31" s="1"/>
      <c r="B31" s="1"/>
      <c r="C31" s="31"/>
      <c r="D31" s="1"/>
      <c r="E31" s="31"/>
      <c r="F31" s="1"/>
    </row>
    <row r="32" spans="1:6" ht="15" customHeight="1" x14ac:dyDescent="0.2">
      <c r="A32" s="30" t="s">
        <v>102</v>
      </c>
      <c r="B32" s="29" t="s">
        <v>101</v>
      </c>
      <c r="C32" s="27" t="s">
        <v>100</v>
      </c>
      <c r="D32" s="28" t="s">
        <v>99</v>
      </c>
      <c r="E32" s="27" t="s">
        <v>98</v>
      </c>
      <c r="F32" s="26"/>
    </row>
    <row r="33" spans="1:6" x14ac:dyDescent="0.2">
      <c r="A33" s="25"/>
      <c r="B33" s="1225" t="s">
        <v>13593</v>
      </c>
      <c r="C33" s="24"/>
      <c r="D33" s="24"/>
      <c r="E33" s="24"/>
      <c r="F33" s="23"/>
    </row>
    <row r="34" spans="1:6" x14ac:dyDescent="0.2">
      <c r="A34" s="22"/>
      <c r="B34" s="22" t="s">
        <v>97</v>
      </c>
      <c r="C34" s="21">
        <f>SUM(C33:C33)</f>
        <v>0</v>
      </c>
      <c r="D34" s="20"/>
      <c r="E34" s="19"/>
      <c r="F34" s="18"/>
    </row>
  </sheetData>
  <dataValidations count="6">
    <dataValidation allowBlank="1" showInputMessage="1" showErrorMessage="1" prompt="Corresponde al número de la cuenta de acuerdo al Plan de Cuentas emitido por el CONAC." sqref="A7 A18 A25 A32"/>
    <dataValidation allowBlank="1" showInputMessage="1" showErrorMessage="1" prompt="Saldo final de la Cuenta Pública presentada (trimestral: 1er, 2do, 3ro. o 4to.)." sqref="C18"/>
    <dataValidation allowBlank="1" showInputMessage="1" showErrorMessage="1" prompt="Saldo final de la Cuenta Pública presentada y en su caso, el importe debe corresponder a la suma de la columna de monto parcial ( trimestral: 1er, 2do, 3ro. o 4to.)." sqref="C7 C25 C32"/>
    <dataValidation allowBlank="1" showInputMessage="1" showErrorMessage="1" prompt="Corresponde al nombre o descripción de la cuenta de acuerdo al Plan de Cuentas emitido por el CONAC." sqref="B7 B18 B25 B32"/>
    <dataValidation allowBlank="1" showInputMessage="1" showErrorMessage="1" prompt="Especificar el tipo de instrumento de inversión: Bondes, Petrobonos, Cetes, Mesa de dinero, etc." sqref="D7 D18 D25 D32"/>
    <dataValidation allowBlank="1" showInputMessage="1" showErrorMessage="1" prompt="En los casos en que la inversión se localice en dos o mas tipos de instrumentos, se detallará cada una de ellas y el importe invertido." sqref="E7 E25 E32"/>
  </dataValidations>
  <pageMargins left="0.7" right="0.7" top="0.75" bottom="0.75" header="0.3" footer="0.3"/>
  <pageSetup scale="56" orientation="portrait" r:id="rId1"/>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2"/>
  <dimension ref="A1:H37"/>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36.44140625" style="375" bestFit="1" customWidth="1"/>
    <col min="3" max="8" width="12" style="31" customWidth="1"/>
    <col min="9" max="10" width="11.44140625" style="375" customWidth="1"/>
    <col min="11" max="16384" width="11.44140625" style="375"/>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69" t="s">
        <v>100</v>
      </c>
      <c r="D7" s="70">
        <v>2016</v>
      </c>
      <c r="E7" s="70">
        <v>2015</v>
      </c>
      <c r="F7" s="69" t="s">
        <v>131</v>
      </c>
      <c r="G7" s="69" t="s">
        <v>130</v>
      </c>
      <c r="H7" s="68" t="s">
        <v>129</v>
      </c>
    </row>
    <row r="8" spans="1:8" x14ac:dyDescent="0.2">
      <c r="A8" s="44" t="s">
        <v>12885</v>
      </c>
      <c r="B8" s="44" t="s">
        <v>12886</v>
      </c>
      <c r="C8" s="64">
        <v>0</v>
      </c>
      <c r="D8" s="64">
        <v>0</v>
      </c>
      <c r="E8" s="64">
        <v>0</v>
      </c>
      <c r="F8" s="64">
        <v>0</v>
      </c>
      <c r="G8" s="64">
        <v>1729.98</v>
      </c>
      <c r="H8" s="64">
        <v>0</v>
      </c>
    </row>
    <row r="9" spans="1:8" x14ac:dyDescent="0.2">
      <c r="A9" s="44" t="s">
        <v>12887</v>
      </c>
      <c r="B9" s="44" t="s">
        <v>12888</v>
      </c>
      <c r="C9" s="64">
        <v>0</v>
      </c>
      <c r="D9" s="64">
        <v>0</v>
      </c>
      <c r="E9" s="64">
        <v>0</v>
      </c>
      <c r="F9" s="64">
        <v>0</v>
      </c>
      <c r="G9" s="64">
        <v>432.49</v>
      </c>
      <c r="H9" s="64">
        <v>0</v>
      </c>
    </row>
    <row r="10" spans="1:8" x14ac:dyDescent="0.2">
      <c r="A10" s="44" t="s">
        <v>12889</v>
      </c>
      <c r="B10" s="44" t="s">
        <v>12890</v>
      </c>
      <c r="C10" s="64">
        <v>0</v>
      </c>
      <c r="D10" s="64">
        <v>0</v>
      </c>
      <c r="E10" s="64">
        <v>0</v>
      </c>
      <c r="F10" s="64">
        <v>0</v>
      </c>
      <c r="G10" s="64">
        <v>432.49</v>
      </c>
      <c r="H10" s="64">
        <v>0</v>
      </c>
    </row>
    <row r="11" spans="1:8" x14ac:dyDescent="0.2">
      <c r="A11" s="44" t="s">
        <v>12891</v>
      </c>
      <c r="B11" s="44" t="s">
        <v>12892</v>
      </c>
      <c r="C11" s="64">
        <v>0</v>
      </c>
      <c r="D11" s="64">
        <v>0</v>
      </c>
      <c r="E11" s="64">
        <v>0</v>
      </c>
      <c r="F11" s="64">
        <v>0</v>
      </c>
      <c r="G11" s="64">
        <v>432.49</v>
      </c>
      <c r="H11" s="64">
        <v>0</v>
      </c>
    </row>
    <row r="12" spans="1:8" x14ac:dyDescent="0.2">
      <c r="A12" s="44" t="s">
        <v>12893</v>
      </c>
      <c r="B12" s="44" t="s">
        <v>12894</v>
      </c>
      <c r="C12" s="64">
        <v>0</v>
      </c>
      <c r="D12" s="64">
        <v>0</v>
      </c>
      <c r="E12" s="64">
        <v>0</v>
      </c>
      <c r="F12" s="64">
        <v>0</v>
      </c>
      <c r="G12" s="64">
        <v>432.49</v>
      </c>
      <c r="H12" s="64">
        <v>0</v>
      </c>
    </row>
    <row r="13" spans="1:8" x14ac:dyDescent="0.2">
      <c r="A13" s="44" t="s">
        <v>12895</v>
      </c>
      <c r="B13" s="44" t="s">
        <v>12896</v>
      </c>
      <c r="C13" s="64">
        <v>0</v>
      </c>
      <c r="D13" s="64">
        <v>0</v>
      </c>
      <c r="E13" s="64">
        <v>0</v>
      </c>
      <c r="F13" s="64">
        <v>0</v>
      </c>
      <c r="G13" s="64">
        <v>432.49</v>
      </c>
      <c r="H13" s="64">
        <v>0</v>
      </c>
    </row>
    <row r="14" spans="1:8" x14ac:dyDescent="0.2">
      <c r="A14" s="44" t="s">
        <v>12897</v>
      </c>
      <c r="B14" s="44" t="s">
        <v>12898</v>
      </c>
      <c r="C14" s="64">
        <v>0</v>
      </c>
      <c r="D14" s="64">
        <v>0</v>
      </c>
      <c r="E14" s="64">
        <v>0</v>
      </c>
      <c r="F14" s="64">
        <v>0</v>
      </c>
      <c r="G14" s="64">
        <v>432.49</v>
      </c>
      <c r="H14" s="64">
        <v>0</v>
      </c>
    </row>
    <row r="15" spans="1:8" x14ac:dyDescent="0.2">
      <c r="A15" s="44" t="s">
        <v>12899</v>
      </c>
      <c r="B15" s="44" t="s">
        <v>12900</v>
      </c>
      <c r="C15" s="64">
        <v>0</v>
      </c>
      <c r="D15" s="64">
        <v>0</v>
      </c>
      <c r="E15" s="64">
        <v>360</v>
      </c>
      <c r="F15" s="64">
        <v>0</v>
      </c>
      <c r="G15" s="64">
        <v>0</v>
      </c>
      <c r="H15" s="64">
        <v>0</v>
      </c>
    </row>
    <row r="16" spans="1:8" x14ac:dyDescent="0.2">
      <c r="A16" s="63"/>
      <c r="B16" s="63" t="s">
        <v>134</v>
      </c>
      <c r="C16" s="62">
        <f t="shared" ref="C16:H16" si="0">SUM(C8:C15)</f>
        <v>0</v>
      </c>
      <c r="D16" s="62">
        <f t="shared" si="0"/>
        <v>0</v>
      </c>
      <c r="E16" s="62">
        <f t="shared" si="0"/>
        <v>360</v>
      </c>
      <c r="F16" s="62">
        <f t="shared" si="0"/>
        <v>0</v>
      </c>
      <c r="G16" s="62">
        <f t="shared" si="0"/>
        <v>4324.9199999999992</v>
      </c>
      <c r="H16" s="62">
        <f t="shared" si="0"/>
        <v>0</v>
      </c>
    </row>
    <row r="17" spans="1:8" x14ac:dyDescent="0.2">
      <c r="A17" s="37"/>
      <c r="B17" s="37"/>
      <c r="C17" s="36"/>
      <c r="D17" s="36"/>
      <c r="E17" s="36"/>
      <c r="F17" s="36"/>
      <c r="G17" s="36"/>
      <c r="H17" s="36"/>
    </row>
    <row r="18" spans="1:8" x14ac:dyDescent="0.2">
      <c r="A18" s="37"/>
      <c r="B18" s="37"/>
      <c r="C18" s="36"/>
      <c r="D18" s="36"/>
      <c r="E18" s="36"/>
      <c r="F18" s="36"/>
      <c r="G18" s="36"/>
      <c r="H18" s="36"/>
    </row>
    <row r="19" spans="1:8" s="71" customFormat="1" ht="11.25" customHeight="1" x14ac:dyDescent="0.2">
      <c r="A19" s="74" t="s">
        <v>133</v>
      </c>
      <c r="B19" s="74"/>
      <c r="C19" s="73"/>
      <c r="D19" s="73"/>
      <c r="E19" s="73"/>
      <c r="F19" s="31"/>
      <c r="G19" s="31"/>
      <c r="H19" s="72" t="s">
        <v>132</v>
      </c>
    </row>
    <row r="20" spans="1:8" x14ac:dyDescent="0.2">
      <c r="A20" s="60"/>
      <c r="B20" s="60"/>
      <c r="C20" s="58"/>
      <c r="D20" s="58"/>
      <c r="E20" s="58"/>
      <c r="F20" s="58"/>
      <c r="G20" s="58"/>
      <c r="H20" s="58"/>
    </row>
    <row r="21" spans="1:8" ht="15" customHeight="1" x14ac:dyDescent="0.2">
      <c r="A21" s="30" t="s">
        <v>102</v>
      </c>
      <c r="B21" s="29" t="s">
        <v>101</v>
      </c>
      <c r="C21" s="69" t="s">
        <v>100</v>
      </c>
      <c r="D21" s="70">
        <v>2016</v>
      </c>
      <c r="E21" s="70">
        <v>2015</v>
      </c>
      <c r="F21" s="69" t="s">
        <v>131</v>
      </c>
      <c r="G21" s="69" t="s">
        <v>130</v>
      </c>
      <c r="H21" s="68" t="s">
        <v>129</v>
      </c>
    </row>
    <row r="22" spans="1:8" x14ac:dyDescent="0.2">
      <c r="A22" s="44" t="s">
        <v>12901</v>
      </c>
      <c r="B22" s="44" t="s">
        <v>12902</v>
      </c>
      <c r="C22" s="64">
        <v>0</v>
      </c>
      <c r="D22" s="64">
        <v>22926.36</v>
      </c>
      <c r="E22" s="64">
        <v>66598.73</v>
      </c>
      <c r="F22" s="64">
        <v>241421.6</v>
      </c>
      <c r="G22" s="64">
        <v>375106.27</v>
      </c>
      <c r="H22" s="64">
        <v>1276456.8999999999</v>
      </c>
    </row>
    <row r="23" spans="1:8" x14ac:dyDescent="0.2">
      <c r="A23" s="44" t="s">
        <v>12903</v>
      </c>
      <c r="B23" s="44" t="s">
        <v>12904</v>
      </c>
      <c r="C23" s="64">
        <v>100821.6</v>
      </c>
      <c r="D23" s="64">
        <v>59332.160000000003</v>
      </c>
      <c r="E23" s="64">
        <v>59332.160000000003</v>
      </c>
      <c r="F23" s="64">
        <v>59332.160000000003</v>
      </c>
      <c r="G23" s="64">
        <v>59332.160000000003</v>
      </c>
      <c r="H23" s="64">
        <v>59332.160000000003</v>
      </c>
    </row>
    <row r="24" spans="1:8" x14ac:dyDescent="0.2">
      <c r="A24" s="44" t="s">
        <v>12905</v>
      </c>
      <c r="B24" s="44" t="s">
        <v>12906</v>
      </c>
      <c r="C24" s="64">
        <v>59332.160000000003</v>
      </c>
      <c r="D24" s="64">
        <v>561108.84</v>
      </c>
      <c r="E24" s="64">
        <v>561108.84</v>
      </c>
      <c r="F24" s="64">
        <v>561108.84</v>
      </c>
      <c r="G24" s="64">
        <v>561108.84</v>
      </c>
      <c r="H24" s="64">
        <v>561108.87</v>
      </c>
    </row>
    <row r="25" spans="1:8" x14ac:dyDescent="0.2">
      <c r="A25" s="44" t="s">
        <v>12907</v>
      </c>
      <c r="B25" s="44" t="s">
        <v>12908</v>
      </c>
      <c r="C25" s="64">
        <v>561108.84</v>
      </c>
      <c r="D25" s="64">
        <v>0</v>
      </c>
      <c r="E25" s="64">
        <v>0</v>
      </c>
      <c r="F25" s="64">
        <v>0</v>
      </c>
      <c r="G25" s="64">
        <v>0</v>
      </c>
      <c r="H25" s="64">
        <v>91774.6</v>
      </c>
    </row>
    <row r="26" spans="1:8" x14ac:dyDescent="0.2">
      <c r="A26" s="44" t="s">
        <v>12909</v>
      </c>
      <c r="B26" s="44" t="s">
        <v>12910</v>
      </c>
      <c r="C26" s="64">
        <v>0</v>
      </c>
      <c r="D26" s="64">
        <v>0</v>
      </c>
      <c r="E26" s="64">
        <v>0</v>
      </c>
      <c r="F26" s="64">
        <v>0</v>
      </c>
      <c r="G26" s="64">
        <v>431371.61</v>
      </c>
      <c r="H26" s="64">
        <v>850149.58</v>
      </c>
    </row>
    <row r="27" spans="1:8" x14ac:dyDescent="0.2">
      <c r="A27" s="44" t="s">
        <v>12911</v>
      </c>
      <c r="B27" s="44" t="s">
        <v>12912</v>
      </c>
      <c r="C27" s="64">
        <v>0.04</v>
      </c>
      <c r="D27" s="64">
        <v>0</v>
      </c>
      <c r="E27" s="64">
        <v>0</v>
      </c>
      <c r="F27" s="64">
        <v>0</v>
      </c>
      <c r="G27" s="64">
        <v>453.33</v>
      </c>
      <c r="H27" s="64">
        <v>0</v>
      </c>
    </row>
    <row r="28" spans="1:8" x14ac:dyDescent="0.2">
      <c r="A28" s="44" t="s">
        <v>12913</v>
      </c>
      <c r="B28" s="44" t="s">
        <v>12914</v>
      </c>
      <c r="C28" s="64">
        <v>0</v>
      </c>
      <c r="D28" s="64">
        <v>0</v>
      </c>
      <c r="E28" s="64">
        <v>0</v>
      </c>
      <c r="F28" s="64">
        <v>536846</v>
      </c>
      <c r="G28" s="64">
        <v>889354</v>
      </c>
      <c r="H28" s="64">
        <v>0</v>
      </c>
    </row>
    <row r="29" spans="1:8" x14ac:dyDescent="0.2">
      <c r="A29" s="44" t="s">
        <v>12915</v>
      </c>
      <c r="B29" s="44" t="s">
        <v>12916</v>
      </c>
      <c r="C29" s="64">
        <v>0</v>
      </c>
      <c r="D29" s="64">
        <v>0</v>
      </c>
      <c r="E29" s="64">
        <v>1268979</v>
      </c>
      <c r="F29" s="64">
        <v>1670232</v>
      </c>
      <c r="G29" s="64">
        <v>1670232</v>
      </c>
      <c r="H29" s="64">
        <v>0</v>
      </c>
    </row>
    <row r="30" spans="1:8" x14ac:dyDescent="0.2">
      <c r="A30" s="44" t="s">
        <v>12917</v>
      </c>
      <c r="B30" s="44" t="s">
        <v>12918</v>
      </c>
      <c r="C30" s="64">
        <v>0</v>
      </c>
      <c r="D30" s="64">
        <v>0</v>
      </c>
      <c r="E30" s="64">
        <v>322726.98</v>
      </c>
      <c r="F30" s="64">
        <v>322726.98</v>
      </c>
      <c r="G30" s="64">
        <v>0</v>
      </c>
      <c r="H30" s="64">
        <v>0</v>
      </c>
    </row>
    <row r="31" spans="1:8" x14ac:dyDescent="0.2">
      <c r="A31" s="44" t="s">
        <v>12919</v>
      </c>
      <c r="B31" s="44" t="s">
        <v>12920</v>
      </c>
      <c r="C31" s="64">
        <v>0</v>
      </c>
      <c r="D31" s="64">
        <v>0</v>
      </c>
      <c r="E31" s="64">
        <v>0</v>
      </c>
      <c r="F31" s="64">
        <v>0</v>
      </c>
      <c r="G31" s="64">
        <v>0</v>
      </c>
      <c r="H31" s="64">
        <v>0</v>
      </c>
    </row>
    <row r="32" spans="1:8" x14ac:dyDescent="0.2">
      <c r="A32" s="44" t="s">
        <v>12921</v>
      </c>
      <c r="B32" s="44" t="s">
        <v>12922</v>
      </c>
      <c r="C32" s="64">
        <v>0</v>
      </c>
      <c r="D32" s="64">
        <v>0</v>
      </c>
      <c r="E32" s="64">
        <v>0</v>
      </c>
      <c r="F32" s="64">
        <v>0</v>
      </c>
      <c r="G32" s="64">
        <v>0</v>
      </c>
      <c r="H32" s="64">
        <v>0</v>
      </c>
    </row>
    <row r="33" spans="1:8" x14ac:dyDescent="0.2">
      <c r="A33" s="44" t="s">
        <v>12923</v>
      </c>
      <c r="B33" s="44" t="s">
        <v>12924</v>
      </c>
      <c r="C33" s="64">
        <v>0</v>
      </c>
      <c r="D33" s="64">
        <v>0</v>
      </c>
      <c r="E33" s="64">
        <v>451623.42</v>
      </c>
      <c r="F33" s="64">
        <v>0</v>
      </c>
      <c r="G33" s="64">
        <v>0</v>
      </c>
      <c r="H33" s="64">
        <v>0</v>
      </c>
    </row>
    <row r="34" spans="1:8" x14ac:dyDescent="0.2">
      <c r="A34" s="44" t="s">
        <v>12925</v>
      </c>
      <c r="B34" s="44" t="s">
        <v>12926</v>
      </c>
      <c r="C34" s="64">
        <v>0</v>
      </c>
      <c r="D34" s="64"/>
      <c r="E34" s="64"/>
      <c r="F34" s="64"/>
      <c r="G34" s="64"/>
      <c r="H34" s="64"/>
    </row>
    <row r="35" spans="1:8" x14ac:dyDescent="0.2">
      <c r="A35" s="44" t="s">
        <v>12927</v>
      </c>
      <c r="B35" s="44" t="s">
        <v>12928</v>
      </c>
      <c r="C35" s="64">
        <v>0</v>
      </c>
      <c r="D35" s="64"/>
      <c r="E35" s="64"/>
      <c r="F35" s="64"/>
      <c r="G35" s="64"/>
      <c r="H35" s="64"/>
    </row>
    <row r="36" spans="1:8" x14ac:dyDescent="0.2">
      <c r="A36" s="44" t="s">
        <v>12929</v>
      </c>
      <c r="B36" s="44" t="s">
        <v>362</v>
      </c>
      <c r="C36" s="64">
        <v>680374.8</v>
      </c>
      <c r="D36" s="64"/>
      <c r="E36" s="64"/>
      <c r="F36" s="64"/>
      <c r="G36" s="64"/>
      <c r="H36" s="64"/>
    </row>
    <row r="37" spans="1:8" x14ac:dyDescent="0.2">
      <c r="A37" s="63"/>
      <c r="B37" s="63" t="s">
        <v>116</v>
      </c>
      <c r="C37" s="62">
        <f t="shared" ref="C37:H37" si="1">SUM(C22:C36)</f>
        <v>1401637.44</v>
      </c>
      <c r="D37" s="62">
        <f t="shared" si="1"/>
        <v>643367.36</v>
      </c>
      <c r="E37" s="62">
        <f t="shared" si="1"/>
        <v>2730369.13</v>
      </c>
      <c r="F37" s="62">
        <f t="shared" si="1"/>
        <v>3391667.58</v>
      </c>
      <c r="G37" s="62">
        <f t="shared" si="1"/>
        <v>3986958.21</v>
      </c>
      <c r="H37" s="62">
        <f t="shared" si="1"/>
        <v>2838822.11</v>
      </c>
    </row>
  </sheetData>
  <dataValidations count="7">
    <dataValidation allowBlank="1" showInputMessage="1" showErrorMessage="1" prompt="Corresponde al número de la cuenta de acuerdo al Plan de Cuentas emitido por el CONAC." sqref="A7 A21"/>
    <dataValidation allowBlank="1" showInputMessage="1" showErrorMessage="1" prompt="Saldo final al 31 de diciembre de 2015." sqref="E21 E7"/>
    <dataValidation allowBlank="1" showInputMessage="1" showErrorMessage="1" prompt="Saldo final de la Cuenta Pública presentada (trimestral: 1er, 2do, 3ro. o 4to.)." sqref="C7:D7 C21:D21"/>
    <dataValidation allowBlank="1" showInputMessage="1" showErrorMessage="1" prompt="Saldo final al 31 de diciembre de 2014." sqref="F21 F7"/>
    <dataValidation allowBlank="1" showInputMessage="1" showErrorMessage="1" prompt="Saldo final al 31 de diciembre de 2013." sqref="G7 G21"/>
    <dataValidation allowBlank="1" showInputMessage="1" showErrorMessage="1" prompt="Corresponde al nombre o descripción de la cuenta de acuerdo al Plan de Cuentas emitido por el CONAC." sqref="B7 B21"/>
    <dataValidation allowBlank="1" showInputMessage="1" showErrorMessage="1" prompt="Saldo final al 31 de diciembre de 2012." sqref="H7 H21"/>
  </dataValidations>
  <pageMargins left="0.70866141732283472" right="0.70866141732283472" top="0.74803149606299213" bottom="0.74803149606299213" header="0.31496062992125984" footer="0.31496062992125984"/>
  <pageSetup scale="72" orientation="landscape" r:id="rId1"/>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3">
    <pageSetUpPr fitToPage="1"/>
  </sheetPr>
  <dimension ref="A1:K160"/>
  <sheetViews>
    <sheetView zoomScaleNormal="100" zoomScaleSheetLayoutView="100" workbookViewId="0">
      <selection activeCell="B17" sqref="B17"/>
    </sheetView>
  </sheetViews>
  <sheetFormatPr baseColWidth="10" defaultColWidth="11.44140625" defaultRowHeight="10.199999999999999" x14ac:dyDescent="0.2"/>
  <cols>
    <col min="1" max="1" width="20.6640625" style="375" customWidth="1"/>
    <col min="2" max="2" width="20.88671875" style="375" bestFit="1" customWidth="1"/>
    <col min="3" max="7" width="17.6640625" style="31" customWidth="1"/>
    <col min="8" max="9" width="18.6640625" style="375" customWidth="1"/>
    <col min="10" max="10" width="11.44140625" style="375" customWidth="1"/>
    <col min="11" max="16384" width="11.44140625" style="375"/>
  </cols>
  <sheetData>
    <row r="1" spans="1:10" x14ac:dyDescent="0.2">
      <c r="A1" s="57" t="s">
        <v>115</v>
      </c>
      <c r="B1" s="57"/>
      <c r="I1" s="61"/>
    </row>
    <row r="2" spans="1:10" x14ac:dyDescent="0.2">
      <c r="A2" s="57" t="s">
        <v>114</v>
      </c>
      <c r="B2" s="57"/>
    </row>
    <row r="3" spans="1:10" x14ac:dyDescent="0.2">
      <c r="J3" s="376"/>
    </row>
    <row r="4" spans="1:10" x14ac:dyDescent="0.2">
      <c r="J4" s="376"/>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20.399999999999999" x14ac:dyDescent="0.2">
      <c r="A8" s="43" t="s">
        <v>12930</v>
      </c>
      <c r="B8" s="95" t="s">
        <v>12931</v>
      </c>
      <c r="C8" s="24">
        <v>3106</v>
      </c>
      <c r="D8" s="93"/>
      <c r="E8" s="93"/>
      <c r="F8" s="93"/>
      <c r="G8" s="92">
        <v>3106</v>
      </c>
      <c r="H8" s="82" t="s">
        <v>12932</v>
      </c>
      <c r="I8" s="1180" t="s">
        <v>12933</v>
      </c>
    </row>
    <row r="9" spans="1:10" ht="30.6" x14ac:dyDescent="0.2">
      <c r="A9" s="43" t="s">
        <v>12934</v>
      </c>
      <c r="B9" s="95" t="s">
        <v>12935</v>
      </c>
      <c r="C9" s="24">
        <v>473262.75</v>
      </c>
      <c r="D9" s="93"/>
      <c r="E9" s="93"/>
      <c r="F9" s="93"/>
      <c r="G9" s="92">
        <v>473262.75</v>
      </c>
      <c r="H9" s="82" t="s">
        <v>12936</v>
      </c>
      <c r="I9" s="1180" t="s">
        <v>12933</v>
      </c>
    </row>
    <row r="10" spans="1:10" ht="20.399999999999999" x14ac:dyDescent="0.2">
      <c r="A10" s="43" t="s">
        <v>12937</v>
      </c>
      <c r="B10" s="95" t="s">
        <v>452</v>
      </c>
      <c r="C10" s="94">
        <v>0</v>
      </c>
      <c r="D10" s="93">
        <v>0</v>
      </c>
      <c r="E10" s="93"/>
      <c r="F10" s="93"/>
      <c r="G10" s="92"/>
      <c r="H10" s="82" t="s">
        <v>12938</v>
      </c>
      <c r="I10" s="91" t="s">
        <v>12939</v>
      </c>
    </row>
    <row r="11" spans="1:10" x14ac:dyDescent="0.2">
      <c r="A11" s="63"/>
      <c r="B11" s="63" t="s">
        <v>249</v>
      </c>
      <c r="C11" s="62">
        <f>SUM(C8:C10)</f>
        <v>476368.75</v>
      </c>
      <c r="D11" s="62">
        <f>SUM(D8:D10)</f>
        <v>0</v>
      </c>
      <c r="E11" s="62">
        <f>SUM(E8:E10)</f>
        <v>0</v>
      </c>
      <c r="F11" s="62">
        <f>SUM(F8:F10)</f>
        <v>0</v>
      </c>
      <c r="G11" s="62">
        <f>SUM(G8:G10)</f>
        <v>476368.75</v>
      </c>
      <c r="H11" s="51"/>
      <c r="I11" s="51"/>
    </row>
    <row r="12" spans="1:10" x14ac:dyDescent="0.2">
      <c r="A12" s="37"/>
      <c r="B12" s="37"/>
      <c r="C12" s="36"/>
      <c r="D12" s="36"/>
      <c r="E12" s="36"/>
      <c r="F12" s="36"/>
      <c r="G12" s="36"/>
      <c r="H12" s="37"/>
      <c r="I12" s="37"/>
    </row>
    <row r="13" spans="1:10" x14ac:dyDescent="0.2">
      <c r="A13" s="37"/>
      <c r="B13" s="37"/>
      <c r="C13" s="36"/>
      <c r="D13" s="36"/>
      <c r="E13" s="36"/>
      <c r="F13" s="36"/>
      <c r="G13" s="36"/>
      <c r="H13" s="37"/>
      <c r="I13" s="37"/>
    </row>
    <row r="14" spans="1:10" ht="11.25" customHeight="1" x14ac:dyDescent="0.2">
      <c r="A14" s="35" t="s">
        <v>248</v>
      </c>
      <c r="B14" s="34"/>
      <c r="E14" s="87"/>
      <c r="F14" s="87"/>
      <c r="I14" s="89" t="s">
        <v>233</v>
      </c>
    </row>
    <row r="15" spans="1:10" x14ac:dyDescent="0.2">
      <c r="A15" s="88"/>
      <c r="B15" s="88"/>
      <c r="C15" s="87"/>
      <c r="D15" s="87"/>
      <c r="E15" s="87"/>
      <c r="F15" s="87"/>
    </row>
    <row r="16" spans="1:10" ht="15" customHeight="1" x14ac:dyDescent="0.2">
      <c r="A16" s="30" t="s">
        <v>102</v>
      </c>
      <c r="B16" s="29" t="s">
        <v>101</v>
      </c>
      <c r="C16" s="86" t="s">
        <v>232</v>
      </c>
      <c r="D16" s="86" t="s">
        <v>231</v>
      </c>
      <c r="E16" s="86" t="s">
        <v>230</v>
      </c>
      <c r="F16" s="86" t="s">
        <v>229</v>
      </c>
      <c r="G16" s="85" t="s">
        <v>228</v>
      </c>
      <c r="H16" s="29" t="s">
        <v>227</v>
      </c>
      <c r="I16" s="29" t="s">
        <v>226</v>
      </c>
    </row>
    <row r="17" spans="1:9" x14ac:dyDescent="0.2">
      <c r="A17" s="25"/>
      <c r="B17" s="1225" t="s">
        <v>13593</v>
      </c>
      <c r="C17" s="24"/>
      <c r="D17" s="83"/>
      <c r="E17" s="83"/>
      <c r="F17" s="83"/>
      <c r="G17" s="83"/>
      <c r="H17" s="82"/>
      <c r="I17" s="82"/>
    </row>
    <row r="18" spans="1:9" x14ac:dyDescent="0.2">
      <c r="A18" s="81"/>
      <c r="B18" s="81" t="s">
        <v>247</v>
      </c>
      <c r="C18" s="51">
        <f>SUM(C17:C17)</f>
        <v>0</v>
      </c>
      <c r="D18" s="51">
        <f>SUM(D17:D17)</f>
        <v>0</v>
      </c>
      <c r="E18" s="51">
        <f>SUM(E17:E17)</f>
        <v>0</v>
      </c>
      <c r="F18" s="51">
        <f>SUM(F17:F17)</f>
        <v>0</v>
      </c>
      <c r="G18" s="51">
        <f>SUM(G17:G17)</f>
        <v>0</v>
      </c>
      <c r="H18" s="51"/>
      <c r="I18" s="51"/>
    </row>
    <row r="21" spans="1:9" x14ac:dyDescent="0.2">
      <c r="A21" s="35" t="s">
        <v>246</v>
      </c>
      <c r="B21" s="34"/>
      <c r="E21" s="87"/>
      <c r="F21" s="87"/>
      <c r="I21" s="89" t="s">
        <v>233</v>
      </c>
    </row>
    <row r="22" spans="1:9" x14ac:dyDescent="0.2">
      <c r="A22" s="88"/>
      <c r="B22" s="88"/>
      <c r="C22" s="87"/>
      <c r="D22" s="87"/>
      <c r="E22" s="87"/>
      <c r="F22" s="87"/>
    </row>
    <row r="23" spans="1:9" x14ac:dyDescent="0.2">
      <c r="A23" s="30" t="s">
        <v>102</v>
      </c>
      <c r="B23" s="29" t="s">
        <v>101</v>
      </c>
      <c r="C23" s="86" t="s">
        <v>232</v>
      </c>
      <c r="D23" s="86" t="s">
        <v>231</v>
      </c>
      <c r="E23" s="86" t="s">
        <v>230</v>
      </c>
      <c r="F23" s="86" t="s">
        <v>229</v>
      </c>
      <c r="G23" s="85" t="s">
        <v>228</v>
      </c>
      <c r="H23" s="29" t="s">
        <v>227</v>
      </c>
      <c r="I23" s="29" t="s">
        <v>226</v>
      </c>
    </row>
    <row r="24" spans="1:9" x14ac:dyDescent="0.2">
      <c r="A24" s="25"/>
      <c r="B24" s="1225" t="s">
        <v>13593</v>
      </c>
      <c r="C24" s="24"/>
      <c r="D24" s="83"/>
      <c r="E24" s="83"/>
      <c r="F24" s="83"/>
      <c r="G24" s="83"/>
      <c r="H24" s="82"/>
      <c r="I24" s="82"/>
    </row>
    <row r="25" spans="1:9" x14ac:dyDescent="0.2">
      <c r="A25" s="81"/>
      <c r="B25" s="81" t="s">
        <v>245</v>
      </c>
      <c r="C25" s="51">
        <f>SUM(C24:C24)</f>
        <v>0</v>
      </c>
      <c r="D25" s="51">
        <f>SUM(D24:D24)</f>
        <v>0</v>
      </c>
      <c r="E25" s="51">
        <f>SUM(E24:E24)</f>
        <v>0</v>
      </c>
      <c r="F25" s="51">
        <f>SUM(F24:F24)</f>
        <v>0</v>
      </c>
      <c r="G25" s="51">
        <f>SUM(G24:G24)</f>
        <v>0</v>
      </c>
      <c r="H25" s="51"/>
      <c r="I25" s="51"/>
    </row>
    <row r="28" spans="1:9" x14ac:dyDescent="0.2">
      <c r="A28" s="35" t="s">
        <v>244</v>
      </c>
      <c r="B28" s="34"/>
      <c r="E28" s="87"/>
      <c r="F28" s="87"/>
      <c r="I28" s="89" t="s">
        <v>233</v>
      </c>
    </row>
    <row r="29" spans="1:9" x14ac:dyDescent="0.2">
      <c r="A29" s="88"/>
      <c r="B29" s="88"/>
      <c r="C29" s="87"/>
      <c r="D29" s="87"/>
      <c r="E29" s="87"/>
      <c r="F29" s="87"/>
    </row>
    <row r="30" spans="1:9" x14ac:dyDescent="0.2">
      <c r="A30" s="30" t="s">
        <v>102</v>
      </c>
      <c r="B30" s="29" t="s">
        <v>101</v>
      </c>
      <c r="C30" s="86" t="s">
        <v>232</v>
      </c>
      <c r="D30" s="86" t="s">
        <v>231</v>
      </c>
      <c r="E30" s="86" t="s">
        <v>230</v>
      </c>
      <c r="F30" s="86" t="s">
        <v>229</v>
      </c>
      <c r="G30" s="85" t="s">
        <v>228</v>
      </c>
      <c r="H30" s="29" t="s">
        <v>227</v>
      </c>
      <c r="I30" s="29" t="s">
        <v>226</v>
      </c>
    </row>
    <row r="31" spans="1:9" x14ac:dyDescent="0.2">
      <c r="A31" s="25"/>
      <c r="B31" s="1225" t="s">
        <v>13593</v>
      </c>
      <c r="C31" s="24"/>
      <c r="D31" s="83"/>
      <c r="E31" s="83"/>
      <c r="F31" s="83"/>
      <c r="G31" s="83"/>
      <c r="H31" s="82"/>
      <c r="I31" s="82"/>
    </row>
    <row r="32" spans="1:9" x14ac:dyDescent="0.2">
      <c r="A32" s="81"/>
      <c r="B32" s="81" t="s">
        <v>243</v>
      </c>
      <c r="C32" s="51">
        <f>SUM(C31:C31)</f>
        <v>0</v>
      </c>
      <c r="D32" s="51">
        <f>SUM(D31:D31)</f>
        <v>0</v>
      </c>
      <c r="E32" s="51">
        <f>SUM(E31:E31)</f>
        <v>0</v>
      </c>
      <c r="F32" s="51">
        <f>SUM(F31:F31)</f>
        <v>0</v>
      </c>
      <c r="G32" s="51">
        <f>SUM(G31:G31)</f>
        <v>0</v>
      </c>
      <c r="H32" s="51"/>
      <c r="I32" s="51"/>
    </row>
    <row r="35" spans="1:9" x14ac:dyDescent="0.2">
      <c r="A35" s="35" t="s">
        <v>242</v>
      </c>
      <c r="B35" s="34"/>
      <c r="E35" s="87"/>
      <c r="F35" s="87"/>
      <c r="I35" s="89" t="s">
        <v>233</v>
      </c>
    </row>
    <row r="36" spans="1:9" x14ac:dyDescent="0.2">
      <c r="A36" s="88"/>
      <c r="B36" s="88"/>
      <c r="C36" s="87"/>
      <c r="D36" s="87"/>
      <c r="E36" s="87"/>
      <c r="F36" s="87"/>
    </row>
    <row r="37" spans="1:9" x14ac:dyDescent="0.2">
      <c r="A37" s="30" t="s">
        <v>102</v>
      </c>
      <c r="B37" s="29" t="s">
        <v>101</v>
      </c>
      <c r="C37" s="86" t="s">
        <v>232</v>
      </c>
      <c r="D37" s="86" t="s">
        <v>231</v>
      </c>
      <c r="E37" s="86" t="s">
        <v>230</v>
      </c>
      <c r="F37" s="86" t="s">
        <v>229</v>
      </c>
      <c r="G37" s="85" t="s">
        <v>228</v>
      </c>
      <c r="H37" s="29" t="s">
        <v>227</v>
      </c>
      <c r="I37" s="29" t="s">
        <v>226</v>
      </c>
    </row>
    <row r="38" spans="1:9" x14ac:dyDescent="0.2">
      <c r="A38" s="25"/>
      <c r="B38" s="1225" t="s">
        <v>13593</v>
      </c>
      <c r="C38" s="24"/>
      <c r="D38" s="83"/>
      <c r="E38" s="83"/>
      <c r="F38" s="83"/>
      <c r="G38" s="83"/>
      <c r="H38" s="82"/>
      <c r="I38" s="82"/>
    </row>
    <row r="39" spans="1:9" x14ac:dyDescent="0.2">
      <c r="A39" s="81"/>
      <c r="B39" s="81" t="s">
        <v>241</v>
      </c>
      <c r="C39" s="51">
        <f>SUM(C38:C38)</f>
        <v>0</v>
      </c>
      <c r="D39" s="51">
        <f>SUM(D38:D38)</f>
        <v>0</v>
      </c>
      <c r="E39" s="51">
        <f>SUM(E38:E38)</f>
        <v>0</v>
      </c>
      <c r="F39" s="51">
        <f>SUM(F38:F38)</f>
        <v>0</v>
      </c>
      <c r="G39" s="51">
        <f>SUM(G38:G38)</f>
        <v>0</v>
      </c>
      <c r="H39" s="51"/>
      <c r="I39" s="51"/>
    </row>
    <row r="40" spans="1:9" x14ac:dyDescent="0.2">
      <c r="A40" s="88"/>
      <c r="B40" s="88"/>
      <c r="C40" s="87"/>
      <c r="D40" s="87"/>
      <c r="E40" s="87"/>
      <c r="F40" s="87"/>
    </row>
    <row r="41" spans="1:9" x14ac:dyDescent="0.2">
      <c r="A41" s="88"/>
      <c r="B41" s="88"/>
      <c r="C41" s="87"/>
      <c r="D41" s="87"/>
      <c r="E41" s="87"/>
      <c r="F41" s="87"/>
    </row>
    <row r="42" spans="1:9" x14ac:dyDescent="0.2">
      <c r="A42" s="35" t="s">
        <v>242</v>
      </c>
      <c r="B42" s="34"/>
      <c r="C42" s="87"/>
      <c r="D42" s="87"/>
      <c r="E42" s="87"/>
      <c r="F42" s="87"/>
    </row>
    <row r="43" spans="1:9" x14ac:dyDescent="0.2">
      <c r="A43" s="88"/>
      <c r="B43" s="88"/>
      <c r="C43" s="87"/>
      <c r="D43" s="87"/>
      <c r="E43" s="87"/>
      <c r="F43" s="87"/>
    </row>
    <row r="44" spans="1:9" x14ac:dyDescent="0.2">
      <c r="A44" s="30" t="s">
        <v>102</v>
      </c>
      <c r="B44" s="29" t="s">
        <v>101</v>
      </c>
      <c r="C44" s="86" t="s">
        <v>232</v>
      </c>
      <c r="D44" s="86" t="s">
        <v>231</v>
      </c>
      <c r="E44" s="86" t="s">
        <v>230</v>
      </c>
      <c r="F44" s="86" t="s">
        <v>229</v>
      </c>
      <c r="G44" s="85" t="s">
        <v>228</v>
      </c>
      <c r="H44" s="29" t="s">
        <v>227</v>
      </c>
      <c r="I44" s="29" t="s">
        <v>226</v>
      </c>
    </row>
    <row r="45" spans="1:9" x14ac:dyDescent="0.2">
      <c r="A45" s="25"/>
      <c r="B45" s="1225" t="s">
        <v>13593</v>
      </c>
      <c r="C45" s="24"/>
      <c r="D45" s="83"/>
      <c r="E45" s="83"/>
      <c r="F45" s="83"/>
      <c r="G45" s="83"/>
      <c r="H45" s="82"/>
      <c r="I45" s="82"/>
    </row>
    <row r="46" spans="1:9" x14ac:dyDescent="0.2">
      <c r="A46" s="81"/>
      <c r="B46" s="81" t="s">
        <v>6825</v>
      </c>
      <c r="C46" s="51">
        <f>SUM(C45:C45)</f>
        <v>0</v>
      </c>
      <c r="D46" s="51">
        <f>SUM(D45:D45)</f>
        <v>0</v>
      </c>
      <c r="E46" s="51">
        <f>SUM(E45:E45)</f>
        <v>0</v>
      </c>
      <c r="F46" s="51">
        <f>SUM(F45:F45)</f>
        <v>0</v>
      </c>
      <c r="G46" s="51">
        <f>SUM(G45:G45)</f>
        <v>0</v>
      </c>
      <c r="H46" s="51"/>
      <c r="I46" s="51"/>
    </row>
    <row r="49" spans="1:11" x14ac:dyDescent="0.2">
      <c r="A49" s="35" t="s">
        <v>240</v>
      </c>
      <c r="B49" s="34"/>
      <c r="C49" s="90"/>
      <c r="E49" s="87"/>
      <c r="F49" s="87"/>
      <c r="I49" s="89" t="s">
        <v>233</v>
      </c>
    </row>
    <row r="50" spans="1:11" x14ac:dyDescent="0.2">
      <c r="A50" s="88"/>
      <c r="B50" s="88"/>
      <c r="C50" s="87"/>
      <c r="D50" s="87"/>
      <c r="E50" s="87"/>
      <c r="F50" s="87"/>
    </row>
    <row r="51" spans="1:11" x14ac:dyDescent="0.2">
      <c r="A51" s="30" t="s">
        <v>102</v>
      </c>
      <c r="B51" s="29" t="s">
        <v>101</v>
      </c>
      <c r="C51" s="86" t="s">
        <v>232</v>
      </c>
      <c r="D51" s="86" t="s">
        <v>231</v>
      </c>
      <c r="E51" s="86" t="s">
        <v>230</v>
      </c>
      <c r="F51" s="86" t="s">
        <v>229</v>
      </c>
      <c r="G51" s="85" t="s">
        <v>228</v>
      </c>
      <c r="H51" s="29" t="s">
        <v>227</v>
      </c>
      <c r="I51" s="29" t="s">
        <v>226</v>
      </c>
    </row>
    <row r="52" spans="1:11" x14ac:dyDescent="0.2">
      <c r="A52" s="25"/>
      <c r="B52" s="1225" t="s">
        <v>13593</v>
      </c>
      <c r="C52" s="24"/>
      <c r="D52" s="83"/>
      <c r="E52" s="83"/>
      <c r="F52" s="83"/>
      <c r="G52" s="83"/>
      <c r="H52" s="82"/>
      <c r="I52" s="82"/>
    </row>
    <row r="53" spans="1:11" x14ac:dyDescent="0.2">
      <c r="A53" s="81"/>
      <c r="B53" s="81" t="s">
        <v>239</v>
      </c>
      <c r="C53" s="51">
        <f>SUM(C52:C52)</f>
        <v>0</v>
      </c>
      <c r="D53" s="51">
        <f>SUM(D52:D52)</f>
        <v>0</v>
      </c>
      <c r="E53" s="51">
        <f>SUM(E52:E52)</f>
        <v>0</v>
      </c>
      <c r="F53" s="51">
        <f>SUM(F52:F52)</f>
        <v>0</v>
      </c>
      <c r="G53" s="51">
        <f>SUM(G52:G52)</f>
        <v>0</v>
      </c>
      <c r="H53" s="51"/>
      <c r="I53" s="51"/>
      <c r="K53" s="31"/>
    </row>
    <row r="56" spans="1:11" x14ac:dyDescent="0.2">
      <c r="A56" s="35" t="s">
        <v>238</v>
      </c>
      <c r="B56" s="34"/>
      <c r="E56" s="87"/>
      <c r="F56" s="87"/>
      <c r="I56" s="89" t="s">
        <v>233</v>
      </c>
    </row>
    <row r="57" spans="1:11" x14ac:dyDescent="0.2">
      <c r="A57" s="88"/>
      <c r="B57" s="88"/>
      <c r="C57" s="87"/>
      <c r="D57" s="87"/>
      <c r="E57" s="87"/>
      <c r="F57" s="87"/>
    </row>
    <row r="58" spans="1:11" x14ac:dyDescent="0.2">
      <c r="A58" s="30" t="s">
        <v>102</v>
      </c>
      <c r="B58" s="29" t="s">
        <v>101</v>
      </c>
      <c r="C58" s="86" t="s">
        <v>232</v>
      </c>
      <c r="D58" s="86" t="s">
        <v>231</v>
      </c>
      <c r="E58" s="86" t="s">
        <v>230</v>
      </c>
      <c r="F58" s="86" t="s">
        <v>229</v>
      </c>
      <c r="G58" s="85" t="s">
        <v>228</v>
      </c>
      <c r="H58" s="29" t="s">
        <v>227</v>
      </c>
      <c r="I58" s="29" t="s">
        <v>226</v>
      </c>
    </row>
    <row r="59" spans="1:11" x14ac:dyDescent="0.2">
      <c r="A59" s="25"/>
      <c r="B59" s="1225" t="s">
        <v>13593</v>
      </c>
      <c r="C59" s="24"/>
      <c r="D59" s="83"/>
      <c r="E59" s="83"/>
      <c r="F59" s="83"/>
      <c r="G59" s="83"/>
      <c r="H59" s="82"/>
      <c r="I59" s="82"/>
    </row>
    <row r="60" spans="1:11" x14ac:dyDescent="0.2">
      <c r="A60" s="81"/>
      <c r="B60" s="81" t="s">
        <v>237</v>
      </c>
      <c r="C60" s="51">
        <f>SUM(C59:C59)</f>
        <v>0</v>
      </c>
      <c r="D60" s="51">
        <f>SUM(D59:D59)</f>
        <v>0</v>
      </c>
      <c r="E60" s="51">
        <f>SUM(E59:E59)</f>
        <v>0</v>
      </c>
      <c r="F60" s="51">
        <f>SUM(F59:F59)</f>
        <v>0</v>
      </c>
      <c r="G60" s="51">
        <f>SUM(G59:G59)</f>
        <v>0</v>
      </c>
      <c r="H60" s="51"/>
      <c r="I60" s="51"/>
    </row>
    <row r="63" spans="1:11" x14ac:dyDescent="0.2">
      <c r="A63" s="35" t="s">
        <v>236</v>
      </c>
      <c r="B63" s="34"/>
      <c r="E63" s="87"/>
      <c r="F63" s="87"/>
      <c r="I63" s="89" t="s">
        <v>233</v>
      </c>
    </row>
    <row r="64" spans="1:11" x14ac:dyDescent="0.2">
      <c r="A64" s="88"/>
      <c r="B64" s="88"/>
      <c r="C64" s="87"/>
      <c r="D64" s="87"/>
      <c r="E64" s="87"/>
      <c r="F64" s="87"/>
    </row>
    <row r="65" spans="1:11" x14ac:dyDescent="0.2">
      <c r="A65" s="30" t="s">
        <v>102</v>
      </c>
      <c r="B65" s="29" t="s">
        <v>101</v>
      </c>
      <c r="C65" s="86" t="s">
        <v>232</v>
      </c>
      <c r="D65" s="86" t="s">
        <v>231</v>
      </c>
      <c r="E65" s="86" t="s">
        <v>230</v>
      </c>
      <c r="F65" s="86" t="s">
        <v>229</v>
      </c>
      <c r="G65" s="85" t="s">
        <v>228</v>
      </c>
      <c r="H65" s="29" t="s">
        <v>227</v>
      </c>
      <c r="I65" s="29" t="s">
        <v>226</v>
      </c>
    </row>
    <row r="66" spans="1:11" x14ac:dyDescent="0.2">
      <c r="A66" s="25"/>
      <c r="B66" s="1225" t="s">
        <v>13593</v>
      </c>
      <c r="C66" s="24"/>
      <c r="D66" s="83"/>
      <c r="E66" s="83"/>
      <c r="F66" s="83"/>
      <c r="G66" s="83"/>
      <c r="H66" s="82"/>
      <c r="I66" s="82"/>
      <c r="K66" s="31"/>
    </row>
    <row r="67" spans="1:11" x14ac:dyDescent="0.2">
      <c r="A67" s="81"/>
      <c r="B67" s="81" t="s">
        <v>235</v>
      </c>
      <c r="C67" s="51">
        <f>SUM(C66:C66)</f>
        <v>0</v>
      </c>
      <c r="D67" s="51">
        <f>SUM(D66:D66)</f>
        <v>0</v>
      </c>
      <c r="E67" s="51">
        <f>SUM(E66:E66)</f>
        <v>0</v>
      </c>
      <c r="F67" s="51">
        <f>SUM(F66:F66)</f>
        <v>0</v>
      </c>
      <c r="G67" s="51">
        <f>SUM(G66:G66)</f>
        <v>0</v>
      </c>
      <c r="H67" s="51"/>
      <c r="I67" s="51"/>
    </row>
    <row r="70" spans="1:11" x14ac:dyDescent="0.2">
      <c r="A70" s="35" t="s">
        <v>234</v>
      </c>
      <c r="B70" s="34"/>
      <c r="E70" s="87"/>
      <c r="F70" s="87"/>
      <c r="I70" s="89" t="s">
        <v>233</v>
      </c>
    </row>
    <row r="71" spans="1:11" x14ac:dyDescent="0.2">
      <c r="A71" s="88"/>
      <c r="B71" s="88"/>
      <c r="C71" s="87"/>
      <c r="D71" s="87"/>
      <c r="E71" s="87"/>
      <c r="F71" s="87"/>
    </row>
    <row r="72" spans="1:11" x14ac:dyDescent="0.2">
      <c r="A72" s="30" t="s">
        <v>102</v>
      </c>
      <c r="B72" s="29" t="s">
        <v>101</v>
      </c>
      <c r="C72" s="86" t="s">
        <v>232</v>
      </c>
      <c r="D72" s="86" t="s">
        <v>231</v>
      </c>
      <c r="E72" s="86" t="s">
        <v>230</v>
      </c>
      <c r="F72" s="86" t="s">
        <v>229</v>
      </c>
      <c r="G72" s="85" t="s">
        <v>228</v>
      </c>
      <c r="H72" s="29" t="s">
        <v>227</v>
      </c>
      <c r="I72" s="29" t="s">
        <v>226</v>
      </c>
    </row>
    <row r="73" spans="1:11" x14ac:dyDescent="0.2">
      <c r="A73" s="25"/>
      <c r="B73" s="1225" t="s">
        <v>13593</v>
      </c>
      <c r="C73" s="24"/>
      <c r="D73" s="83"/>
      <c r="E73" s="83"/>
      <c r="F73" s="83"/>
      <c r="G73" s="83"/>
      <c r="H73" s="82"/>
      <c r="I73" s="82"/>
    </row>
    <row r="74" spans="1:11" x14ac:dyDescent="0.2">
      <c r="A74" s="81"/>
      <c r="B74" s="81" t="s">
        <v>219</v>
      </c>
      <c r="C74" s="51">
        <f>SUM(C73:C73)</f>
        <v>0</v>
      </c>
      <c r="D74" s="51">
        <f>SUM(D73:D73)</f>
        <v>0</v>
      </c>
      <c r="E74" s="51">
        <f>SUM(E73:E73)</f>
        <v>0</v>
      </c>
      <c r="F74" s="51">
        <f>SUM(F73:F73)</f>
        <v>0</v>
      </c>
      <c r="G74" s="51">
        <f>SUM(G73:G73)</f>
        <v>0</v>
      </c>
      <c r="H74" s="51"/>
      <c r="I74" s="51"/>
    </row>
    <row r="155" spans="1:8" x14ac:dyDescent="0.2">
      <c r="A155" s="79"/>
      <c r="B155" s="79"/>
      <c r="C155" s="80"/>
      <c r="D155" s="80"/>
      <c r="E155" s="80"/>
      <c r="F155" s="80"/>
      <c r="G155" s="80"/>
      <c r="H155" s="79"/>
    </row>
    <row r="156" spans="1:8" x14ac:dyDescent="0.2">
      <c r="A156" s="78"/>
      <c r="B156" s="77"/>
    </row>
    <row r="157" spans="1:8" x14ac:dyDescent="0.2">
      <c r="A157" s="78"/>
      <c r="B157" s="77"/>
    </row>
    <row r="158" spans="1:8" x14ac:dyDescent="0.2">
      <c r="A158" s="78"/>
      <c r="B158" s="77"/>
    </row>
    <row r="159" spans="1:8" x14ac:dyDescent="0.2">
      <c r="A159" s="78"/>
      <c r="B159" s="77"/>
    </row>
    <row r="160" spans="1:8" x14ac:dyDescent="0.2">
      <c r="A160" s="78"/>
      <c r="B160" s="77"/>
    </row>
  </sheetData>
  <dataValidations count="10">
    <dataValidation allowBlank="1" showInputMessage="1" showErrorMessage="1" prompt="Corresponde al número de la cuenta de acuerdo al Plan de Cuentas emitido por el CONAC. Excepto cuentas por cobrar de contribuciones o fideicomisos que se encuentran dentro de inversiones financieras..." sqref="A7 A16 A23 A30 A37 A44 A51 A58 A65 A72"/>
    <dataValidation allowBlank="1" showInputMessage="1" showErrorMessage="1" prompt="Saldo final del periodo de la cuenta pública presentada, el cual debe coincidir con la suma de las columnas de 90, 180, 365 y más de 365 días (trimestral: 1er, 2do, 3ro. o 4to.)." sqref="C44 C51 C58 C65 C72"/>
    <dataValidation allowBlank="1" showInputMessage="1" showErrorMessage="1" prompt="Saldo final del periodo de la cuenta pública presentada, el cual debe coincidir con la suma de las columnas de 90, 180, 365 y más de 365 días (mensual:  enero, febrero, marzo, etc.; trimestral: 1er, 2do, 3ro. o 4to.)." sqref="C7 C16 C23 C30 C37"/>
    <dataValidation allowBlank="1" showInputMessage="1" showErrorMessage="1" prompt="Corresponde al nombre o descripción de la cuenta de acuerdo al Plan de Cuentas emitido por el CONAC." sqref="B7 B16 B44 B51 B58 B65 B72 B23 B30 B37"/>
    <dataValidation allowBlank="1" showInputMessage="1" showErrorMessage="1" prompt="Importe de la cuentas por cobrar con fecha de vencimiento de 1 a 90 días." sqref="D7 D16 D44 D51 D58 D65 D72 D23 D30 D37"/>
    <dataValidation allowBlank="1" showInputMessage="1" showErrorMessage="1" prompt="Importe de la cuentas por cobrar con fecha de vencimiento de 91 a 180 días." sqref="E7 E16 E44 E51 E58 E65 E72 E23 E30 E37"/>
    <dataValidation allowBlank="1" showInputMessage="1" showErrorMessage="1" prompt="Importe de la cuentas por cobrar con fecha de vencimiento de 181 a 365 días." sqref="F7 F16 F44 F51 F58 F65 F72 F23 F30 F37"/>
    <dataValidation allowBlank="1" showInputMessage="1" showErrorMessage="1" prompt="Importe de la cuentas por cobrar con vencimiento mayor a 365 días." sqref="G7 G16 G44 G51 G58 G65 G72 G23 G30 G37"/>
    <dataValidation allowBlank="1" showInputMessage="1" showErrorMessage="1" prompt="Informar sobre caraterísticas cualitativas de la cuenta, ejemplo: acciones implementadas para su recuperación, causas de la demora en su recuperación." sqref="H7 H16 H44 H51 H58 H65 H72 H23 H30 H37"/>
    <dataValidation allowBlank="1" showInputMessage="1" showErrorMessage="1" prompt="Indicar si el deudor ya sobrepasó el plazo estipulado para pago, 90, 180 o 365 días." sqref="I7 I16 I44 I51 I58 I65 I72 I23 I30 I37"/>
  </dataValidations>
  <pageMargins left="0.70866141732283472" right="0.31496062992125984" top="0.74803149606299213" bottom="0.74803149606299213" header="0.31496062992125984" footer="0.31496062992125984"/>
  <pageSetup scale="34" orientation="landscape" r:id="rId1"/>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9"/>
  <dimension ref="A1:Q8"/>
  <sheetViews>
    <sheetView zoomScaleNormal="100" zoomScaleSheetLayoutView="100" workbookViewId="0">
      <selection activeCell="A9" sqref="A9"/>
    </sheetView>
  </sheetViews>
  <sheetFormatPr baseColWidth="10" defaultColWidth="11.44140625" defaultRowHeight="10.199999999999999" x14ac:dyDescent="0.2"/>
  <cols>
    <col min="1" max="1" width="24.332031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60"/>
      <c r="D2" s="57"/>
      <c r="E2" s="57"/>
      <c r="F2" s="57"/>
      <c r="G2" s="57"/>
    </row>
    <row r="3" spans="1:17" x14ac:dyDescent="0.2">
      <c r="A3" s="57" t="str">
        <f>'ESF-01-FCIND'!A3</f>
        <v>AL 31 DE DICIEMBRE DE 2017</v>
      </c>
      <c r="B3" s="57"/>
      <c r="C3" s="57"/>
      <c r="D3" s="57"/>
      <c r="E3" s="57"/>
      <c r="F3" s="57"/>
      <c r="G3" s="57"/>
    </row>
    <row r="4" spans="1:17" ht="11.25" customHeight="1" x14ac:dyDescent="0.2">
      <c r="G4" s="57"/>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4">
    <pageSetUpPr fitToPage="1"/>
  </sheetPr>
  <dimension ref="A1:D18"/>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57" t="s">
        <v>115</v>
      </c>
      <c r="B1" s="57"/>
      <c r="D1" s="61"/>
    </row>
    <row r="2" spans="1:4" x14ac:dyDescent="0.2">
      <c r="A2" s="57" t="s">
        <v>114</v>
      </c>
      <c r="B2" s="57"/>
    </row>
    <row r="5" spans="1:4" s="71" customFormat="1" ht="11.25" customHeight="1" x14ac:dyDescent="0.2">
      <c r="A5" s="74" t="s">
        <v>284</v>
      </c>
      <c r="B5" s="1"/>
      <c r="C5" s="110"/>
      <c r="D5" s="109" t="s">
        <v>281</v>
      </c>
    </row>
    <row r="6" spans="1:4" x14ac:dyDescent="0.2">
      <c r="A6" s="108"/>
      <c r="B6" s="108"/>
      <c r="C6" s="107"/>
      <c r="D6" s="106"/>
    </row>
    <row r="7" spans="1:4" ht="15" customHeight="1" x14ac:dyDescent="0.2">
      <c r="A7" s="30" t="s">
        <v>102</v>
      </c>
      <c r="B7" s="29" t="s">
        <v>101</v>
      </c>
      <c r="C7" s="69"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69" t="s">
        <v>100</v>
      </c>
      <c r="D14" s="105" t="s">
        <v>280</v>
      </c>
    </row>
    <row r="15" spans="1:4" x14ac:dyDescent="0.2">
      <c r="A15" s="43"/>
      <c r="B15" s="1225" t="s">
        <v>13593</v>
      </c>
      <c r="C15" s="83"/>
      <c r="D15" s="82"/>
    </row>
    <row r="16" spans="1:4" x14ac:dyDescent="0.2">
      <c r="A16" s="63"/>
      <c r="B16" s="63" t="s">
        <v>279</v>
      </c>
      <c r="C16" s="39">
        <f>SUM(C15:C15)</f>
        <v>0</v>
      </c>
      <c r="D16" s="104"/>
    </row>
    <row r="18" spans="2:2" x14ac:dyDescent="0.2">
      <c r="B18" s="1" t="str">
        <f>+UPPER(B10)</f>
        <v/>
      </c>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a la cuenta pública presentada (trimestral: 1er, 2do, 3ro. o 4to.)." sqref="C7 C14"/>
    <dataValidation allowBlank="1" showInputMessage="1" showErrorMessage="1" prompt="Método de valuación aplicados." sqref="D14"/>
    <dataValidation allowBlank="1" showInputMessage="1" showErrorMessage="1" prompt="Corresponde al nombre o descripción de la cuenta de acuerdo al Plan de Cuentas emitido por el CONAC." sqref="B7 B14"/>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84" orientation="portrait" r:id="rId1"/>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5">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6"/>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69"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7"/>
  <dimension ref="A1:H63"/>
  <sheetViews>
    <sheetView topLeftCell="A46" zoomScaleNormal="100" zoomScaleSheetLayoutView="100" workbookViewId="0">
      <selection activeCell="B62" sqref="B62"/>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8" width="8.6640625" style="375" customWidth="1"/>
    <col min="9" max="16384" width="11.44140625" style="375"/>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t="s">
        <v>12940</v>
      </c>
      <c r="B8" s="25" t="s">
        <v>12941</v>
      </c>
      <c r="C8" s="24">
        <v>1085512.06</v>
      </c>
      <c r="D8" s="24">
        <v>1085512.06</v>
      </c>
      <c r="E8" s="24">
        <v>0</v>
      </c>
      <c r="F8" s="24" t="s">
        <v>12942</v>
      </c>
    </row>
    <row r="9" spans="1:6" x14ac:dyDescent="0.2">
      <c r="A9" s="81"/>
      <c r="B9" s="81" t="s">
        <v>6832</v>
      </c>
      <c r="C9" s="51">
        <f>SUM(C8:C8)</f>
        <v>1085512.06</v>
      </c>
      <c r="D9" s="51">
        <f>SUM(D8:D8)</f>
        <v>1085512.06</v>
      </c>
      <c r="E9" s="51">
        <f>SUM(E8:E8)</f>
        <v>0</v>
      </c>
      <c r="F9" s="51"/>
    </row>
    <row r="10" spans="1:6"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481" t="s">
        <v>301</v>
      </c>
      <c r="D14" s="481" t="s">
        <v>300</v>
      </c>
      <c r="E14" s="481" t="s">
        <v>299</v>
      </c>
      <c r="F14" s="119" t="s">
        <v>298</v>
      </c>
    </row>
    <row r="15" spans="1:6" x14ac:dyDescent="0.2">
      <c r="A15" s="25" t="s">
        <v>12943</v>
      </c>
      <c r="B15" s="82" t="s">
        <v>5353</v>
      </c>
      <c r="C15" s="83">
        <v>3666190.73</v>
      </c>
      <c r="D15" s="83">
        <v>3998992.95</v>
      </c>
      <c r="E15" s="83">
        <f t="shared" ref="E15:E20" si="0">+D15-C15</f>
        <v>332802.2200000002</v>
      </c>
      <c r="F15" s="82" t="s">
        <v>12942</v>
      </c>
    </row>
    <row r="16" spans="1:6" x14ac:dyDescent="0.2">
      <c r="A16" s="25" t="s">
        <v>12944</v>
      </c>
      <c r="B16" s="82" t="s">
        <v>4590</v>
      </c>
      <c r="C16" s="83">
        <v>20330.09</v>
      </c>
      <c r="D16" s="83">
        <v>23327.759999999998</v>
      </c>
      <c r="E16" s="83">
        <f t="shared" si="0"/>
        <v>2997.6699999999983</v>
      </c>
      <c r="F16" s="82" t="s">
        <v>12942</v>
      </c>
    </row>
    <row r="17" spans="1:8" x14ac:dyDescent="0.2">
      <c r="A17" s="25" t="s">
        <v>12945</v>
      </c>
      <c r="B17" s="82" t="s">
        <v>12946</v>
      </c>
      <c r="C17" s="83">
        <v>6450</v>
      </c>
      <c r="D17" s="83">
        <v>6450</v>
      </c>
      <c r="E17" s="83">
        <f t="shared" si="0"/>
        <v>0</v>
      </c>
      <c r="F17" s="82" t="s">
        <v>12942</v>
      </c>
    </row>
    <row r="18" spans="1:8" x14ac:dyDescent="0.2">
      <c r="A18" s="25" t="s">
        <v>12947</v>
      </c>
      <c r="B18" s="82" t="s">
        <v>4543</v>
      </c>
      <c r="C18" s="83">
        <v>23231846.989999998</v>
      </c>
      <c r="D18" s="83">
        <v>24653971.989999998</v>
      </c>
      <c r="E18" s="83">
        <f t="shared" si="0"/>
        <v>1422125</v>
      </c>
      <c r="F18" s="82" t="s">
        <v>12942</v>
      </c>
    </row>
    <row r="19" spans="1:8" x14ac:dyDescent="0.2">
      <c r="A19" s="25" t="s">
        <v>12948</v>
      </c>
      <c r="B19" s="82" t="s">
        <v>8017</v>
      </c>
      <c r="C19" s="83">
        <v>6675.76</v>
      </c>
      <c r="D19" s="83">
        <v>6675.76</v>
      </c>
      <c r="E19" s="83">
        <f t="shared" si="0"/>
        <v>0</v>
      </c>
      <c r="F19" s="82" t="s">
        <v>12942</v>
      </c>
    </row>
    <row r="20" spans="1:8" x14ac:dyDescent="0.2">
      <c r="A20" s="25" t="s">
        <v>12949</v>
      </c>
      <c r="B20" s="82" t="s">
        <v>12950</v>
      </c>
      <c r="C20" s="83">
        <v>24799715.57</v>
      </c>
      <c r="D20" s="83">
        <v>26856553.899999999</v>
      </c>
      <c r="E20" s="83">
        <f t="shared" si="0"/>
        <v>2056838.3299999982</v>
      </c>
      <c r="F20" s="82" t="s">
        <v>12942</v>
      </c>
    </row>
    <row r="21" spans="1:8" x14ac:dyDescent="0.2">
      <c r="A21" s="25" t="s">
        <v>12951</v>
      </c>
      <c r="B21" s="82" t="s">
        <v>366</v>
      </c>
      <c r="C21" s="83">
        <v>0</v>
      </c>
      <c r="D21" s="83">
        <v>0</v>
      </c>
      <c r="E21" s="83"/>
      <c r="F21" s="82"/>
    </row>
    <row r="22" spans="1:8" x14ac:dyDescent="0.2">
      <c r="A22" s="25" t="s">
        <v>12952</v>
      </c>
      <c r="B22" s="82" t="s">
        <v>12953</v>
      </c>
      <c r="C22" s="83">
        <v>0</v>
      </c>
      <c r="D22" s="83">
        <v>0</v>
      </c>
      <c r="E22" s="83"/>
      <c r="F22" s="82"/>
    </row>
    <row r="23" spans="1:8" x14ac:dyDescent="0.2">
      <c r="A23" s="81"/>
      <c r="B23" s="81" t="s">
        <v>345</v>
      </c>
      <c r="C23" s="51">
        <f>SUM(C15:C22)</f>
        <v>51731209.140000001</v>
      </c>
      <c r="D23" s="51">
        <f>SUM(D15:D22)</f>
        <v>55545972.359999999</v>
      </c>
      <c r="E23" s="51">
        <f>SUM(E15:E22)</f>
        <v>3814763.2199999983</v>
      </c>
      <c r="F23" s="51"/>
    </row>
    <row r="24" spans="1:8" s="376" customFormat="1" x14ac:dyDescent="0.2">
      <c r="A24" s="126"/>
      <c r="B24" s="126"/>
      <c r="C24" s="18"/>
      <c r="D24" s="18"/>
      <c r="E24" s="18"/>
      <c r="F24" s="18"/>
    </row>
    <row r="25" spans="1:8" s="376" customFormat="1" x14ac:dyDescent="0.2">
      <c r="A25" s="126"/>
      <c r="B25" s="126"/>
      <c r="C25" s="18"/>
      <c r="D25" s="18"/>
      <c r="E25" s="18"/>
      <c r="F25" s="18"/>
    </row>
    <row r="26" spans="1:8" s="376" customFormat="1" ht="11.25" customHeight="1" x14ac:dyDescent="0.2">
      <c r="A26" s="35" t="s">
        <v>344</v>
      </c>
      <c r="B26" s="35"/>
      <c r="C26" s="121"/>
      <c r="D26" s="121"/>
      <c r="E26" s="121"/>
      <c r="G26" s="89" t="s">
        <v>302</v>
      </c>
    </row>
    <row r="27" spans="1:8" s="376" customFormat="1" x14ac:dyDescent="0.2">
      <c r="A27" s="108"/>
      <c r="B27" s="108"/>
      <c r="C27" s="33"/>
      <c r="D27" s="31"/>
      <c r="E27" s="31"/>
      <c r="F27" s="375"/>
    </row>
    <row r="28" spans="1:8" s="376" customFormat="1" ht="27.9" customHeight="1" x14ac:dyDescent="0.2">
      <c r="A28" s="30" t="s">
        <v>102</v>
      </c>
      <c r="B28" s="29" t="s">
        <v>101</v>
      </c>
      <c r="C28" s="120" t="s">
        <v>301</v>
      </c>
      <c r="D28" s="120" t="s">
        <v>300</v>
      </c>
      <c r="E28" s="120" t="s">
        <v>299</v>
      </c>
      <c r="F28" s="119" t="s">
        <v>298</v>
      </c>
      <c r="G28" s="119" t="s">
        <v>297</v>
      </c>
      <c r="H28" s="119" t="s">
        <v>296</v>
      </c>
    </row>
    <row r="29" spans="1:8" s="376" customFormat="1" x14ac:dyDescent="0.2">
      <c r="A29" s="25" t="s">
        <v>343</v>
      </c>
      <c r="B29" s="82" t="s">
        <v>12954</v>
      </c>
      <c r="C29" s="83">
        <v>-108551.2</v>
      </c>
      <c r="D29" s="83">
        <v>-162826.79999999999</v>
      </c>
      <c r="E29" s="83">
        <f>+D29-C29</f>
        <v>-54275.599999999991</v>
      </c>
      <c r="F29" s="82" t="s">
        <v>12942</v>
      </c>
      <c r="G29" s="82" t="s">
        <v>12955</v>
      </c>
      <c r="H29" s="497">
        <v>0.05</v>
      </c>
    </row>
    <row r="30" spans="1:8" s="376" customFormat="1" x14ac:dyDescent="0.2">
      <c r="A30" s="81"/>
      <c r="B30" s="81" t="s">
        <v>339</v>
      </c>
      <c r="C30" s="51">
        <f>SUM(C29:C29)</f>
        <v>-108551.2</v>
      </c>
      <c r="D30" s="51">
        <f>SUM(D29:D29)</f>
        <v>-162826.79999999999</v>
      </c>
      <c r="E30" s="51">
        <f>SUM(E29:E29)</f>
        <v>-54275.599999999991</v>
      </c>
      <c r="F30" s="51"/>
      <c r="G30" s="51"/>
      <c r="H30" s="51"/>
    </row>
    <row r="31" spans="1:8" s="376" customFormat="1" x14ac:dyDescent="0.2">
      <c r="A31" s="125"/>
      <c r="B31" s="125"/>
      <c r="C31" s="124"/>
      <c r="D31" s="124"/>
      <c r="E31" s="124"/>
      <c r="F31" s="18"/>
    </row>
    <row r="33" spans="1:8" x14ac:dyDescent="0.2">
      <c r="A33" s="35" t="s">
        <v>338</v>
      </c>
      <c r="B33" s="35"/>
      <c r="C33" s="121"/>
      <c r="D33" s="121"/>
      <c r="E33" s="121"/>
      <c r="G33" s="89" t="s">
        <v>302</v>
      </c>
    </row>
    <row r="34" spans="1:8" x14ac:dyDescent="0.2">
      <c r="A34" s="108"/>
      <c r="B34" s="108"/>
      <c r="C34" s="33"/>
      <c r="H34" s="31"/>
    </row>
    <row r="35" spans="1:8" ht="27.9" customHeight="1" x14ac:dyDescent="0.2">
      <c r="A35" s="30" t="s">
        <v>102</v>
      </c>
      <c r="B35" s="29" t="s">
        <v>101</v>
      </c>
      <c r="C35" s="120" t="s">
        <v>301</v>
      </c>
      <c r="D35" s="120" t="s">
        <v>300</v>
      </c>
      <c r="E35" s="120" t="s">
        <v>299</v>
      </c>
      <c r="F35" s="119" t="s">
        <v>298</v>
      </c>
      <c r="G35" s="119" t="s">
        <v>297</v>
      </c>
      <c r="H35" s="119" t="s">
        <v>296</v>
      </c>
    </row>
    <row r="36" spans="1:8" x14ac:dyDescent="0.2">
      <c r="A36" s="25"/>
      <c r="B36" s="1225" t="s">
        <v>13593</v>
      </c>
      <c r="C36" s="24"/>
      <c r="D36" s="83"/>
      <c r="E36" s="83"/>
      <c r="F36" s="82"/>
      <c r="G36" s="82"/>
      <c r="H36" s="82"/>
    </row>
    <row r="37" spans="1:8" x14ac:dyDescent="0.2">
      <c r="A37" s="81"/>
      <c r="B37" s="81" t="s">
        <v>337</v>
      </c>
      <c r="C37" s="51">
        <f>SUM(C36:C36)</f>
        <v>0</v>
      </c>
      <c r="D37" s="51">
        <f>SUM(D36:D36)</f>
        <v>0</v>
      </c>
      <c r="E37" s="51">
        <f>SUM(E36:E36)</f>
        <v>0</v>
      </c>
      <c r="F37" s="51"/>
      <c r="G37" s="51"/>
      <c r="H37" s="51"/>
    </row>
    <row r="40" spans="1:8" x14ac:dyDescent="0.2">
      <c r="A40" s="35" t="s">
        <v>336</v>
      </c>
      <c r="B40" s="35"/>
      <c r="C40" s="121"/>
      <c r="D40" s="121"/>
      <c r="E40" s="121"/>
      <c r="G40" s="89" t="s">
        <v>302</v>
      </c>
    </row>
    <row r="41" spans="1:8" x14ac:dyDescent="0.2">
      <c r="A41" s="108"/>
      <c r="B41" s="108"/>
      <c r="C41" s="33"/>
    </row>
    <row r="42" spans="1:8" ht="27.9" customHeight="1" x14ac:dyDescent="0.2">
      <c r="A42" s="30" t="s">
        <v>102</v>
      </c>
      <c r="B42" s="29" t="s">
        <v>101</v>
      </c>
      <c r="C42" s="120" t="s">
        <v>301</v>
      </c>
      <c r="D42" s="120" t="s">
        <v>300</v>
      </c>
      <c r="E42" s="120" t="s">
        <v>299</v>
      </c>
      <c r="F42" s="119" t="s">
        <v>298</v>
      </c>
      <c r="G42" s="119" t="s">
        <v>297</v>
      </c>
      <c r="H42" s="119" t="s">
        <v>296</v>
      </c>
    </row>
    <row r="43" spans="1:8" x14ac:dyDescent="0.2">
      <c r="A43" s="25" t="s">
        <v>12956</v>
      </c>
      <c r="B43" s="82" t="s">
        <v>5353</v>
      </c>
      <c r="C43" s="83">
        <v>-810205.3</v>
      </c>
      <c r="D43" s="83">
        <v>-991882.54</v>
      </c>
      <c r="E43" s="83">
        <f>+D43-C43</f>
        <v>-181677.24</v>
      </c>
      <c r="F43" s="82" t="s">
        <v>12942</v>
      </c>
      <c r="G43" s="82" t="s">
        <v>12955</v>
      </c>
      <c r="H43" s="497">
        <v>0.1</v>
      </c>
    </row>
    <row r="44" spans="1:8" x14ac:dyDescent="0.2">
      <c r="A44" s="25" t="s">
        <v>12957</v>
      </c>
      <c r="B44" s="82" t="s">
        <v>11710</v>
      </c>
      <c r="C44" s="83">
        <v>-1533061.16</v>
      </c>
      <c r="D44" s="83">
        <v>-1759494.09</v>
      </c>
      <c r="E44" s="83">
        <f t="shared" ref="E44:E55" si="1">+D44-C44</f>
        <v>-226432.93000000017</v>
      </c>
      <c r="F44" s="82" t="s">
        <v>12942</v>
      </c>
      <c r="G44" s="82" t="s">
        <v>12955</v>
      </c>
      <c r="H44" s="497">
        <v>0.3</v>
      </c>
    </row>
    <row r="45" spans="1:8" x14ac:dyDescent="0.2">
      <c r="A45" s="25" t="s">
        <v>12958</v>
      </c>
      <c r="B45" s="82" t="s">
        <v>4543</v>
      </c>
      <c r="C45" s="83">
        <v>-21803725.91</v>
      </c>
      <c r="D45" s="83">
        <v>-22462350.91</v>
      </c>
      <c r="E45" s="83">
        <f t="shared" si="1"/>
        <v>-658625</v>
      </c>
      <c r="F45" s="82" t="s">
        <v>12942</v>
      </c>
      <c r="G45" s="82" t="s">
        <v>12955</v>
      </c>
      <c r="H45" s="497">
        <v>0.25</v>
      </c>
    </row>
    <row r="46" spans="1:8" x14ac:dyDescent="0.2">
      <c r="A46" s="25" t="s">
        <v>12959</v>
      </c>
      <c r="B46" s="82" t="s">
        <v>12960</v>
      </c>
      <c r="C46" s="83">
        <v>-339834.25</v>
      </c>
      <c r="D46" s="83">
        <v>-468561.63</v>
      </c>
      <c r="E46" s="83">
        <f t="shared" si="1"/>
        <v>-128727.38</v>
      </c>
      <c r="F46" s="82" t="s">
        <v>12942</v>
      </c>
      <c r="G46" s="82" t="s">
        <v>12955</v>
      </c>
      <c r="H46" s="497">
        <v>0.1</v>
      </c>
    </row>
    <row r="47" spans="1:8" x14ac:dyDescent="0.2">
      <c r="A47" s="25" t="s">
        <v>12961</v>
      </c>
      <c r="B47" s="82" t="s">
        <v>12950</v>
      </c>
      <c r="C47" s="83">
        <v>-3284991.11</v>
      </c>
      <c r="D47" s="83">
        <v>-4002647.17</v>
      </c>
      <c r="E47" s="83">
        <f t="shared" si="1"/>
        <v>-717656.06</v>
      </c>
      <c r="F47" s="82" t="s">
        <v>12942</v>
      </c>
      <c r="G47" s="82" t="s">
        <v>12955</v>
      </c>
      <c r="H47" s="497">
        <v>0.1</v>
      </c>
    </row>
    <row r="48" spans="1:8" x14ac:dyDescent="0.2">
      <c r="A48" s="25" t="s">
        <v>12962</v>
      </c>
      <c r="B48" s="82" t="s">
        <v>12953</v>
      </c>
      <c r="C48" s="83">
        <v>-4503544.79</v>
      </c>
      <c r="D48" s="83">
        <v>-5202343.6500000004</v>
      </c>
      <c r="E48" s="83">
        <f t="shared" si="1"/>
        <v>-698798.86000000034</v>
      </c>
      <c r="F48" s="82" t="s">
        <v>12942</v>
      </c>
      <c r="G48" s="82" t="s">
        <v>12955</v>
      </c>
      <c r="H48" s="497">
        <v>0.1</v>
      </c>
    </row>
    <row r="49" spans="1:8" x14ac:dyDescent="0.2">
      <c r="A49" s="25" t="s">
        <v>12963</v>
      </c>
      <c r="B49" s="82" t="s">
        <v>12964</v>
      </c>
      <c r="C49" s="83">
        <v>-3083.75</v>
      </c>
      <c r="D49" s="83">
        <v>-3728.75</v>
      </c>
      <c r="E49" s="83">
        <f t="shared" si="1"/>
        <v>-645</v>
      </c>
      <c r="F49" s="82" t="s">
        <v>12942</v>
      </c>
      <c r="G49" s="82" t="s">
        <v>12955</v>
      </c>
      <c r="H49" s="497">
        <v>0.1</v>
      </c>
    </row>
    <row r="50" spans="1:8" x14ac:dyDescent="0.2">
      <c r="A50" s="25" t="s">
        <v>12965</v>
      </c>
      <c r="B50" s="82" t="s">
        <v>346</v>
      </c>
      <c r="C50" s="83">
        <v>-166114.78</v>
      </c>
      <c r="D50" s="83">
        <v>-321990.36</v>
      </c>
      <c r="E50" s="83">
        <f t="shared" si="1"/>
        <v>-155875.57999999999</v>
      </c>
      <c r="F50" s="82" t="s">
        <v>12942</v>
      </c>
      <c r="G50" s="82" t="s">
        <v>12955</v>
      </c>
      <c r="H50" s="497">
        <v>0.1</v>
      </c>
    </row>
    <row r="51" spans="1:8" x14ac:dyDescent="0.2">
      <c r="A51" s="25" t="s">
        <v>12966</v>
      </c>
      <c r="B51" s="82" t="s">
        <v>12967</v>
      </c>
      <c r="C51" s="83">
        <v>-6092.29</v>
      </c>
      <c r="D51" s="83">
        <v>-8125.29</v>
      </c>
      <c r="E51" s="83">
        <f t="shared" si="1"/>
        <v>-2033</v>
      </c>
      <c r="F51" s="82" t="s">
        <v>12942</v>
      </c>
      <c r="G51" s="82" t="s">
        <v>12955</v>
      </c>
      <c r="H51" s="497">
        <v>0.1</v>
      </c>
    </row>
    <row r="52" spans="1:8" x14ac:dyDescent="0.2">
      <c r="A52" s="25" t="s">
        <v>12968</v>
      </c>
      <c r="B52" s="82" t="s">
        <v>12969</v>
      </c>
      <c r="C52" s="83">
        <v>-171.96</v>
      </c>
      <c r="D52" s="83">
        <v>-206.36</v>
      </c>
      <c r="E52" s="83">
        <f t="shared" si="1"/>
        <v>-34.400000000000006</v>
      </c>
      <c r="F52" s="82" t="s">
        <v>12942</v>
      </c>
      <c r="G52" s="82" t="s">
        <v>12955</v>
      </c>
      <c r="H52" s="497">
        <v>0.1</v>
      </c>
    </row>
    <row r="53" spans="1:8" x14ac:dyDescent="0.2">
      <c r="A53" s="25" t="s">
        <v>12970</v>
      </c>
      <c r="B53" s="82" t="s">
        <v>12971</v>
      </c>
      <c r="C53" s="83">
        <v>0</v>
      </c>
      <c r="D53" s="83">
        <v>0</v>
      </c>
      <c r="E53" s="83">
        <f t="shared" si="1"/>
        <v>0</v>
      </c>
      <c r="F53" s="82" t="s">
        <v>12942</v>
      </c>
      <c r="G53" s="82" t="s">
        <v>12955</v>
      </c>
      <c r="H53" s="497">
        <v>0.1</v>
      </c>
    </row>
    <row r="54" spans="1:8" x14ac:dyDescent="0.2">
      <c r="A54" s="25" t="s">
        <v>12972</v>
      </c>
      <c r="B54" s="82" t="s">
        <v>12973</v>
      </c>
      <c r="C54" s="83">
        <v>-2725.93</v>
      </c>
      <c r="D54" s="83">
        <v>-3390.93</v>
      </c>
      <c r="E54" s="83">
        <f t="shared" si="1"/>
        <v>-665</v>
      </c>
      <c r="F54" s="82" t="s">
        <v>12942</v>
      </c>
      <c r="G54" s="82" t="s">
        <v>12955</v>
      </c>
      <c r="H54" s="497">
        <v>0.1</v>
      </c>
    </row>
    <row r="55" spans="1:8" x14ac:dyDescent="0.2">
      <c r="A55" s="25" t="s">
        <v>12974</v>
      </c>
      <c r="B55" s="82" t="s">
        <v>12975</v>
      </c>
      <c r="C55" s="83">
        <v>-19324.419999999998</v>
      </c>
      <c r="D55" s="83">
        <v>-19324.419999999998</v>
      </c>
      <c r="E55" s="83">
        <f t="shared" si="1"/>
        <v>0</v>
      </c>
      <c r="F55" s="82" t="s">
        <v>12942</v>
      </c>
      <c r="G55" s="82" t="s">
        <v>12955</v>
      </c>
      <c r="H55" s="497">
        <v>0.1</v>
      </c>
    </row>
    <row r="56" spans="1:8" x14ac:dyDescent="0.2">
      <c r="A56" s="81"/>
      <c r="B56" s="81" t="s">
        <v>304</v>
      </c>
      <c r="C56" s="51">
        <f>SUM(C43:C55)</f>
        <v>-32472875.650000002</v>
      </c>
      <c r="D56" s="51">
        <f>SUM(D43:D55)</f>
        <v>-35244046.099999994</v>
      </c>
      <c r="E56" s="51">
        <f>SUM(E43:E55)</f>
        <v>-2771170.4500000007</v>
      </c>
      <c r="F56" s="51"/>
      <c r="G56" s="51"/>
      <c r="H56" s="51"/>
    </row>
    <row r="59" spans="1:8" x14ac:dyDescent="0.2">
      <c r="A59" s="35" t="s">
        <v>303</v>
      </c>
      <c r="B59" s="35"/>
      <c r="C59" s="121"/>
      <c r="D59" s="121"/>
      <c r="E59" s="121"/>
      <c r="G59" s="89" t="s">
        <v>302</v>
      </c>
    </row>
    <row r="60" spans="1:8" x14ac:dyDescent="0.2">
      <c r="A60" s="108"/>
      <c r="B60" s="108"/>
      <c r="C60" s="33"/>
    </row>
    <row r="61" spans="1:8" ht="27.9" customHeight="1" x14ac:dyDescent="0.2">
      <c r="A61" s="30" t="s">
        <v>102</v>
      </c>
      <c r="B61" s="29" t="s">
        <v>101</v>
      </c>
      <c r="C61" s="120" t="s">
        <v>301</v>
      </c>
      <c r="D61" s="120" t="s">
        <v>300</v>
      </c>
      <c r="E61" s="120" t="s">
        <v>299</v>
      </c>
      <c r="F61" s="119" t="s">
        <v>298</v>
      </c>
      <c r="G61" s="119" t="s">
        <v>297</v>
      </c>
      <c r="H61" s="119" t="s">
        <v>296</v>
      </c>
    </row>
    <row r="62" spans="1:8" x14ac:dyDescent="0.2">
      <c r="A62" s="25"/>
      <c r="B62" s="1225" t="s">
        <v>13593</v>
      </c>
      <c r="C62" s="24"/>
      <c r="D62" s="83"/>
      <c r="E62" s="83"/>
      <c r="F62" s="82"/>
      <c r="G62" s="82"/>
      <c r="H62" s="82"/>
    </row>
    <row r="63" spans="1:8" x14ac:dyDescent="0.2">
      <c r="A63" s="81"/>
      <c r="B63" s="81" t="s">
        <v>295</v>
      </c>
      <c r="C63" s="51">
        <f>SUM(C62:C62)</f>
        <v>0</v>
      </c>
      <c r="D63" s="51">
        <f>SUM(D62:D62)</f>
        <v>0</v>
      </c>
      <c r="E63" s="51">
        <f>SUM(E62:E62)</f>
        <v>0</v>
      </c>
      <c r="F63" s="51"/>
      <c r="G63" s="51"/>
      <c r="H63" s="51"/>
    </row>
  </sheetData>
  <dataValidations count="8">
    <dataValidation allowBlank="1" showInputMessage="1" showErrorMessage="1" prompt="Corresponde al número de la cuenta de acuerdo al Plan de Cuentas emitido por el CONAC." sqref="A7 A14 A28 A35 A42 A61"/>
    <dataValidation allowBlank="1" showInputMessage="1" showErrorMessage="1" prompt="Indicar la tasa de aplicación." sqref="H28 H35 H42 H61"/>
    <dataValidation allowBlank="1" showInputMessage="1" showErrorMessage="1" prompt="Indicar el método de depreciación." sqref="G28 G35 G42 G61"/>
    <dataValidation allowBlank="1" showInputMessage="1" showErrorMessage="1" prompt="Importe final del periodo que corresponde la cuenta pública presentada (trimestral: 1er, 2do, 3ro. o 4to.)." sqref="D7 D14 D28 D35 D42 D61"/>
    <dataValidation allowBlank="1" showInputMessage="1" showErrorMessage="1" prompt="Corresponde al nombre o descripción de la cuenta de acuerdo al Plan de Cuentas emitido por el CONAC." sqref="B7 B14 B28 B35 B42 B61"/>
    <dataValidation allowBlank="1" showInputMessage="1" showErrorMessage="1" prompt="Saldo al 31 de diciembre del año anterior a la cuenta pública que se presenta." sqref="C7 C14 C28 C35 C42 C61"/>
    <dataValidation allowBlank="1" showInputMessage="1" showErrorMessage="1" prompt="Diferencia entre el saldo final y el inicial presentados." sqref="E7 E14 E28 E35 E42 E61"/>
    <dataValidation allowBlank="1" showInputMessage="1" showErrorMessage="1" prompt="Criterio para la aplicación de depreciación: anual, mensual, trimestral, etc." sqref="F7 F14 F61 F35 F42 F28"/>
  </dataValidations>
  <pageMargins left="0.70866141732283472" right="0" top="0.74803149606299213" bottom="0.74803149606299213" header="0.31496062992125984" footer="0.31496062992125984"/>
  <pageSetup scale="53" orientation="portrait" r:id="rId1"/>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8">
    <pageSetUpPr fitToPage="1"/>
  </sheetPr>
  <dimension ref="A1:F24"/>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6" width="17.6640625" style="375" customWidth="1"/>
    <col min="7" max="16384" width="11.44140625" style="375"/>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220" t="s">
        <v>396</v>
      </c>
    </row>
    <row r="6" spans="1:6" s="376"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t="s">
        <v>12976</v>
      </c>
      <c r="B8" s="56" t="s">
        <v>392</v>
      </c>
      <c r="C8" s="24">
        <v>2381568.52</v>
      </c>
      <c r="D8" s="136">
        <v>2396142.7599999998</v>
      </c>
      <c r="E8" s="136">
        <f>+C8-D8</f>
        <v>-14574.239999999758</v>
      </c>
      <c r="F8" s="135" t="s">
        <v>9452</v>
      </c>
    </row>
    <row r="9" spans="1:6" x14ac:dyDescent="0.2">
      <c r="A9" s="81"/>
      <c r="B9" s="81" t="s">
        <v>398</v>
      </c>
      <c r="C9" s="51">
        <f>SUM(C8:C8)</f>
        <v>2381568.52</v>
      </c>
      <c r="D9" s="51">
        <f>SUM(D8:D8)</f>
        <v>2396142.7599999998</v>
      </c>
      <c r="E9" s="51">
        <f>SUM(E8:E8)</f>
        <v>-14574.239999999758</v>
      </c>
      <c r="F9" s="81"/>
    </row>
    <row r="10" spans="1:6" x14ac:dyDescent="0.2">
      <c r="A10" s="37"/>
      <c r="B10" s="37"/>
      <c r="C10" s="36"/>
      <c r="D10" s="36"/>
      <c r="E10" s="36"/>
      <c r="F10" s="37"/>
    </row>
    <row r="11" spans="1:6" x14ac:dyDescent="0.2">
      <c r="A11" s="37"/>
      <c r="B11" s="37"/>
      <c r="C11" s="36"/>
      <c r="D11" s="36"/>
      <c r="E11" s="36"/>
      <c r="F11" s="37"/>
    </row>
    <row r="12" spans="1:6" ht="11.25" customHeight="1" x14ac:dyDescent="0.2">
      <c r="A12" s="142" t="s">
        <v>397</v>
      </c>
      <c r="B12" s="141"/>
      <c r="C12" s="140"/>
      <c r="D12" s="140"/>
      <c r="E12" s="140"/>
      <c r="F12" s="220" t="s">
        <v>396</v>
      </c>
    </row>
    <row r="13" spans="1:6" x14ac:dyDescent="0.2">
      <c r="A13" s="359"/>
      <c r="B13" s="359"/>
      <c r="C13" s="115"/>
      <c r="D13" s="115"/>
      <c r="E13" s="115"/>
    </row>
    <row r="14" spans="1:6" ht="15" customHeight="1" x14ac:dyDescent="0.2">
      <c r="A14" s="30" t="s">
        <v>102</v>
      </c>
      <c r="B14" s="29" t="s">
        <v>101</v>
      </c>
      <c r="C14" s="120" t="s">
        <v>301</v>
      </c>
      <c r="D14" s="120" t="s">
        <v>300</v>
      </c>
      <c r="E14" s="120" t="s">
        <v>299</v>
      </c>
      <c r="F14" s="119" t="s">
        <v>298</v>
      </c>
    </row>
    <row r="15" spans="1:6" ht="11.25" customHeight="1" x14ac:dyDescent="0.2">
      <c r="A15" s="25" t="s">
        <v>12977</v>
      </c>
      <c r="B15" s="82" t="s">
        <v>12978</v>
      </c>
      <c r="C15" s="24">
        <v>-400942.16</v>
      </c>
      <c r="D15" s="24">
        <v>-641088.88</v>
      </c>
      <c r="E15" s="83">
        <f>+D15-C15</f>
        <v>-240146.72000000003</v>
      </c>
      <c r="F15" s="135" t="s">
        <v>9452</v>
      </c>
    </row>
    <row r="16" spans="1:6" x14ac:dyDescent="0.2">
      <c r="A16" s="81"/>
      <c r="B16" s="81" t="s">
        <v>391</v>
      </c>
      <c r="C16" s="51">
        <f>SUM(C15:C15)</f>
        <v>-400942.16</v>
      </c>
      <c r="D16" s="51">
        <f>SUM(D15:D15)</f>
        <v>-641088.88</v>
      </c>
      <c r="E16" s="51">
        <f>SUM(E15:E15)</f>
        <v>-240146.72000000003</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41" t="s">
        <v>390</v>
      </c>
      <c r="B19" s="37"/>
      <c r="C19" s="137"/>
      <c r="D19" s="137"/>
      <c r="E19" s="121"/>
      <c r="F19" s="89" t="s">
        <v>389</v>
      </c>
    </row>
    <row r="20" spans="1:6" x14ac:dyDescent="0.2">
      <c r="A20" s="108"/>
      <c r="B20" s="108"/>
      <c r="C20" s="33"/>
    </row>
    <row r="21" spans="1:6" ht="15" customHeight="1" x14ac:dyDescent="0.2">
      <c r="A21" s="30" t="s">
        <v>102</v>
      </c>
      <c r="B21" s="29" t="s">
        <v>101</v>
      </c>
      <c r="C21" s="120" t="s">
        <v>301</v>
      </c>
      <c r="D21" s="120" t="s">
        <v>300</v>
      </c>
      <c r="E21" s="120" t="s">
        <v>299</v>
      </c>
      <c r="F21" s="119" t="s">
        <v>298</v>
      </c>
    </row>
    <row r="22" spans="1:6" x14ac:dyDescent="0.2">
      <c r="A22" s="56"/>
      <c r="B22" s="1225" t="s">
        <v>13593</v>
      </c>
      <c r="C22" s="24"/>
      <c r="D22" s="136"/>
      <c r="E22" s="136"/>
      <c r="F22" s="135"/>
    </row>
    <row r="23" spans="1:6" x14ac:dyDescent="0.2">
      <c r="A23" s="134"/>
      <c r="B23" s="134" t="s">
        <v>388</v>
      </c>
      <c r="C23" s="133">
        <f>SUM(C22:C22)</f>
        <v>0</v>
      </c>
      <c r="D23" s="133">
        <f>SUM(D22:D22)</f>
        <v>0</v>
      </c>
      <c r="E23" s="133">
        <f>SUM(E22:E22)</f>
        <v>0</v>
      </c>
      <c r="F23" s="133"/>
    </row>
    <row r="24" spans="1:6" x14ac:dyDescent="0.2">
      <c r="A24" s="132"/>
      <c r="B24" s="130"/>
      <c r="C24" s="131"/>
      <c r="D24" s="131"/>
      <c r="E24" s="131"/>
      <c r="F24" s="130"/>
    </row>
  </sheetData>
  <dataValidations count="6">
    <dataValidation allowBlank="1" showInputMessage="1" showErrorMessage="1" prompt="Corresponde al número de la cuenta de acuerdo al Plan de Cuentas emitido por el CONAC." sqref="A7 A14 A21"/>
    <dataValidation allowBlank="1" showInputMessage="1" showErrorMessage="1" prompt="Importe final del periodo que corresponde la cuenta pública presentada (trimestral: 1er, 2do, 3ro. o 4to.)." sqref="D21 D14 D7"/>
    <dataValidation allowBlank="1" showInputMessage="1" showErrorMessage="1" prompt="Indicar el medio como se está amortizando el intangible, por tiempo, por uso." sqref="F7 F21 F14"/>
    <dataValidation allowBlank="1" showInputMessage="1" showErrorMessage="1" prompt="Diferencia entre el saldo final y el inicial presentados." sqref="E7 E21 E14"/>
    <dataValidation allowBlank="1" showInputMessage="1" showErrorMessage="1" prompt="Saldo al 31 de diciembre del año anterior a la cuenta pública que se presenta." sqref="C7 C21 C14"/>
    <dataValidation allowBlank="1" showInputMessage="1" showErrorMessage="1" prompt="Corresponde al nombre o descripción de la cuenta de acuerdo al Plan de Cuentas emitido por el CONAC." sqref="B7 B21 B14"/>
  </dataValidations>
  <pageMargins left="0.70866141732283472" right="0.70866141732283472" top="0.74803149606299213" bottom="0.74803149606299213" header="0.31496062992125984" footer="0.31496062992125984"/>
  <pageSetup scale="63" orientation="portrait" r:id="rId1"/>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9"/>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0">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ht="30.6" x14ac:dyDescent="0.2">
      <c r="A8" s="113" t="s">
        <v>12979</v>
      </c>
      <c r="B8" s="113" t="s">
        <v>12980</v>
      </c>
      <c r="C8" s="36">
        <v>350000</v>
      </c>
      <c r="D8" s="1181" t="s">
        <v>12981</v>
      </c>
    </row>
    <row r="9" spans="1:4" x14ac:dyDescent="0.2">
      <c r="A9" s="63"/>
      <c r="B9" s="63" t="s">
        <v>408</v>
      </c>
      <c r="C9" s="39">
        <f>SUM(C8:C8)</f>
        <v>350000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aracterísticas cualitativas significativas que les impacten financieramente." sqref="D7 D14"/>
  </dataValidations>
  <pageMargins left="0.70866141732283472" right="0.70866141732283472" top="0.74803149606299213" bottom="0.74803149606299213" header="0.31496062992125984" footer="0.31496062992125984"/>
  <pageSetup scale="84" orientation="portrait" r:id="rId1"/>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1"/>
  <dimension ref="A1:H39"/>
  <sheetViews>
    <sheetView topLeftCell="A29" zoomScaleNormal="100" zoomScaleSheetLayoutView="100" workbookViewId="0">
      <selection activeCell="B38" sqref="B38"/>
    </sheetView>
  </sheetViews>
  <sheetFormatPr baseColWidth="10" defaultColWidth="13.6640625" defaultRowHeight="10.199999999999999" x14ac:dyDescent="0.2"/>
  <cols>
    <col min="1" max="1" width="20.6640625" style="375" customWidth="1"/>
    <col min="2" max="2" width="50.6640625" style="375" customWidth="1"/>
    <col min="3" max="7" width="17.6640625" style="31" customWidth="1"/>
    <col min="8" max="8" width="17.6640625" style="375"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86" t="s">
        <v>100</v>
      </c>
      <c r="D7" s="86" t="s">
        <v>231</v>
      </c>
      <c r="E7" s="86" t="s">
        <v>230</v>
      </c>
      <c r="F7" s="86" t="s">
        <v>229</v>
      </c>
      <c r="G7" s="85" t="s">
        <v>228</v>
      </c>
      <c r="H7" s="29" t="s">
        <v>227</v>
      </c>
    </row>
    <row r="8" spans="1:8" ht="20.399999999999999" x14ac:dyDescent="0.2">
      <c r="A8" s="25" t="s">
        <v>12982</v>
      </c>
      <c r="B8" s="25" t="s">
        <v>12983</v>
      </c>
      <c r="C8" s="24">
        <v>6121.32</v>
      </c>
      <c r="D8" s="24">
        <v>6121.32</v>
      </c>
      <c r="E8" s="24"/>
      <c r="F8" s="24"/>
      <c r="G8" s="24"/>
      <c r="H8" s="159" t="s">
        <v>12984</v>
      </c>
    </row>
    <row r="9" spans="1:8" ht="20.399999999999999" x14ac:dyDescent="0.2">
      <c r="A9" s="25" t="s">
        <v>12985</v>
      </c>
      <c r="B9" s="25" t="s">
        <v>12986</v>
      </c>
      <c r="C9" s="24">
        <v>55146.400000000001</v>
      </c>
      <c r="D9" s="24">
        <v>55146.400000000001</v>
      </c>
      <c r="E9" s="24"/>
      <c r="F9" s="24"/>
      <c r="G9" s="24"/>
      <c r="H9" s="159" t="s">
        <v>12984</v>
      </c>
    </row>
    <row r="10" spans="1:8" ht="20.399999999999999" x14ac:dyDescent="0.2">
      <c r="A10" s="25" t="s">
        <v>12987</v>
      </c>
      <c r="B10" s="25" t="s">
        <v>12988</v>
      </c>
      <c r="C10" s="24">
        <v>589236.56000000006</v>
      </c>
      <c r="D10" s="24">
        <v>589236.56000000006</v>
      </c>
      <c r="E10" s="24"/>
      <c r="F10" s="24"/>
      <c r="G10" s="24"/>
      <c r="H10" s="159" t="s">
        <v>12984</v>
      </c>
    </row>
    <row r="11" spans="1:8" ht="20.399999999999999" x14ac:dyDescent="0.2">
      <c r="A11" s="25" t="s">
        <v>12989</v>
      </c>
      <c r="B11" s="25" t="s">
        <v>2738</v>
      </c>
      <c r="C11" s="24">
        <v>37837.86</v>
      </c>
      <c r="D11" s="24">
        <v>37837.86</v>
      </c>
      <c r="E11" s="24"/>
      <c r="F11" s="24"/>
      <c r="G11" s="24"/>
      <c r="H11" s="159" t="s">
        <v>12984</v>
      </c>
    </row>
    <row r="12" spans="1:8" ht="20.399999999999999" x14ac:dyDescent="0.2">
      <c r="A12" s="25" t="s">
        <v>12990</v>
      </c>
      <c r="B12" s="25" t="s">
        <v>12991</v>
      </c>
      <c r="C12" s="24">
        <v>3832.71</v>
      </c>
      <c r="D12" s="24">
        <v>3832.71</v>
      </c>
      <c r="E12" s="24"/>
      <c r="F12" s="24"/>
      <c r="G12" s="24"/>
      <c r="H12" s="159" t="s">
        <v>12984</v>
      </c>
    </row>
    <row r="13" spans="1:8" ht="20.399999999999999" x14ac:dyDescent="0.2">
      <c r="A13" s="25" t="s">
        <v>12992</v>
      </c>
      <c r="B13" s="25" t="s">
        <v>12993</v>
      </c>
      <c r="C13" s="24">
        <v>6983.2</v>
      </c>
      <c r="D13" s="24">
        <v>6983.2</v>
      </c>
      <c r="E13" s="24"/>
      <c r="F13" s="24"/>
      <c r="G13" s="24"/>
      <c r="H13" s="159" t="s">
        <v>12984</v>
      </c>
    </row>
    <row r="14" spans="1:8" ht="20.399999999999999" x14ac:dyDescent="0.2">
      <c r="A14" s="25" t="s">
        <v>12994</v>
      </c>
      <c r="B14" s="25" t="s">
        <v>12995</v>
      </c>
      <c r="C14" s="24">
        <v>34529.269999999997</v>
      </c>
      <c r="D14" s="24">
        <v>34529.269999999997</v>
      </c>
      <c r="E14" s="24"/>
      <c r="F14" s="24"/>
      <c r="G14" s="24"/>
      <c r="H14" s="159" t="s">
        <v>12984</v>
      </c>
    </row>
    <row r="15" spans="1:8" ht="20.399999999999999" x14ac:dyDescent="0.2">
      <c r="A15" s="25" t="s">
        <v>12996</v>
      </c>
      <c r="B15" s="25" t="s">
        <v>12997</v>
      </c>
      <c r="C15" s="24">
        <v>12296</v>
      </c>
      <c r="D15" s="24">
        <v>12296</v>
      </c>
      <c r="E15" s="24"/>
      <c r="F15" s="24"/>
      <c r="G15" s="24"/>
      <c r="H15" s="159" t="s">
        <v>12984</v>
      </c>
    </row>
    <row r="16" spans="1:8" ht="20.399999999999999" x14ac:dyDescent="0.2">
      <c r="A16" s="25" t="s">
        <v>12998</v>
      </c>
      <c r="B16" s="25" t="s">
        <v>12999</v>
      </c>
      <c r="C16" s="24">
        <v>6164.24</v>
      </c>
      <c r="D16" s="24">
        <v>6164.24</v>
      </c>
      <c r="E16" s="24"/>
      <c r="F16" s="24"/>
      <c r="G16" s="24"/>
      <c r="H16" s="159" t="s">
        <v>12984</v>
      </c>
    </row>
    <row r="17" spans="1:8" ht="20.399999999999999" x14ac:dyDescent="0.2">
      <c r="A17" s="25" t="s">
        <v>13000</v>
      </c>
      <c r="B17" s="25" t="s">
        <v>13001</v>
      </c>
      <c r="C17" s="24">
        <v>2207178.2599999998</v>
      </c>
      <c r="D17" s="24">
        <v>2207178.2599999998</v>
      </c>
      <c r="E17" s="24"/>
      <c r="F17" s="24"/>
      <c r="G17" s="24"/>
      <c r="H17" s="159" t="s">
        <v>12984</v>
      </c>
    </row>
    <row r="18" spans="1:8" ht="20.399999999999999" x14ac:dyDescent="0.2">
      <c r="A18" s="25" t="s">
        <v>13002</v>
      </c>
      <c r="B18" s="25" t="s">
        <v>13003</v>
      </c>
      <c r="C18" s="24">
        <v>16664</v>
      </c>
      <c r="D18" s="24">
        <v>16664</v>
      </c>
      <c r="E18" s="24"/>
      <c r="F18" s="24"/>
      <c r="G18" s="24"/>
      <c r="H18" s="159" t="s">
        <v>12984</v>
      </c>
    </row>
    <row r="19" spans="1:8" ht="20.399999999999999" x14ac:dyDescent="0.2">
      <c r="A19" s="25" t="s">
        <v>13004</v>
      </c>
      <c r="B19" s="25" t="s">
        <v>13005</v>
      </c>
      <c r="C19" s="24">
        <v>6832.93</v>
      </c>
      <c r="D19" s="24">
        <v>6832.93</v>
      </c>
      <c r="E19" s="24"/>
      <c r="F19" s="24"/>
      <c r="G19" s="24"/>
      <c r="H19" s="159" t="s">
        <v>12984</v>
      </c>
    </row>
    <row r="20" spans="1:8" ht="20.399999999999999" x14ac:dyDescent="0.2">
      <c r="A20" s="25" t="s">
        <v>13006</v>
      </c>
      <c r="B20" s="25" t="s">
        <v>13007</v>
      </c>
      <c r="C20" s="24">
        <v>10843.71</v>
      </c>
      <c r="D20" s="24">
        <v>10843.71</v>
      </c>
      <c r="E20" s="24"/>
      <c r="F20" s="24"/>
      <c r="G20" s="24"/>
      <c r="H20" s="159" t="s">
        <v>12984</v>
      </c>
    </row>
    <row r="21" spans="1:8" ht="20.399999999999999" x14ac:dyDescent="0.2">
      <c r="A21" s="25" t="s">
        <v>13008</v>
      </c>
      <c r="B21" s="25" t="s">
        <v>13009</v>
      </c>
      <c r="C21" s="24">
        <v>5195.13</v>
      </c>
      <c r="D21" s="24">
        <v>5195.13</v>
      </c>
      <c r="E21" s="24"/>
      <c r="F21" s="24"/>
      <c r="G21" s="24"/>
      <c r="H21" s="159" t="s">
        <v>12984</v>
      </c>
    </row>
    <row r="22" spans="1:8" ht="20.399999999999999" x14ac:dyDescent="0.2">
      <c r="A22" s="25" t="s">
        <v>13010</v>
      </c>
      <c r="B22" s="25" t="s">
        <v>13011</v>
      </c>
      <c r="C22" s="24">
        <v>519.61</v>
      </c>
      <c r="D22" s="24">
        <v>519.61</v>
      </c>
      <c r="E22" s="24"/>
      <c r="F22" s="24"/>
      <c r="G22" s="24"/>
      <c r="H22" s="159" t="s">
        <v>12984</v>
      </c>
    </row>
    <row r="23" spans="1:8" ht="20.399999999999999" x14ac:dyDescent="0.2">
      <c r="A23" s="25" t="s">
        <v>13012</v>
      </c>
      <c r="B23" s="25" t="s">
        <v>13013</v>
      </c>
      <c r="C23" s="24">
        <v>0.01</v>
      </c>
      <c r="D23" s="24">
        <v>0.01</v>
      </c>
      <c r="E23" s="24"/>
      <c r="F23" s="24"/>
      <c r="G23" s="24"/>
      <c r="H23" s="159" t="s">
        <v>12984</v>
      </c>
    </row>
    <row r="24" spans="1:8" ht="20.399999999999999" x14ac:dyDescent="0.2">
      <c r="A24" s="25" t="s">
        <v>13014</v>
      </c>
      <c r="B24" s="25" t="s">
        <v>13015</v>
      </c>
      <c r="C24" s="24">
        <v>-0.01</v>
      </c>
      <c r="D24" s="24">
        <v>-0.01</v>
      </c>
      <c r="E24" s="24"/>
      <c r="F24" s="24"/>
      <c r="G24" s="24"/>
      <c r="H24" s="159" t="s">
        <v>12984</v>
      </c>
    </row>
    <row r="25" spans="1:8" ht="20.399999999999999" x14ac:dyDescent="0.2">
      <c r="A25" s="25" t="s">
        <v>13016</v>
      </c>
      <c r="B25" s="25" t="s">
        <v>13017</v>
      </c>
      <c r="C25" s="24">
        <v>65896.789999999994</v>
      </c>
      <c r="D25" s="24">
        <v>65896.789999999994</v>
      </c>
      <c r="E25" s="24"/>
      <c r="F25" s="24"/>
      <c r="G25" s="24"/>
      <c r="H25" s="159" t="s">
        <v>12984</v>
      </c>
    </row>
    <row r="26" spans="1:8" ht="20.399999999999999" x14ac:dyDescent="0.2">
      <c r="A26" s="25" t="s">
        <v>13018</v>
      </c>
      <c r="B26" s="25" t="s">
        <v>13019</v>
      </c>
      <c r="C26" s="24">
        <v>363379</v>
      </c>
      <c r="D26" s="24">
        <v>363379</v>
      </c>
      <c r="E26" s="24"/>
      <c r="F26" s="24"/>
      <c r="G26" s="24"/>
      <c r="H26" s="159" t="s">
        <v>12984</v>
      </c>
    </row>
    <row r="27" spans="1:8" ht="20.399999999999999" x14ac:dyDescent="0.2">
      <c r="A27" s="25" t="s">
        <v>13020</v>
      </c>
      <c r="B27" s="25" t="s">
        <v>13021</v>
      </c>
      <c r="C27" s="24">
        <v>9967.2999999999993</v>
      </c>
      <c r="D27" s="24">
        <v>9967.2999999999993</v>
      </c>
      <c r="E27" s="24"/>
      <c r="F27" s="24"/>
      <c r="G27" s="24"/>
      <c r="H27" s="159" t="s">
        <v>12984</v>
      </c>
    </row>
    <row r="28" spans="1:8" ht="20.399999999999999" x14ac:dyDescent="0.2">
      <c r="A28" s="25" t="s">
        <v>13022</v>
      </c>
      <c r="B28" s="25" t="s">
        <v>13023</v>
      </c>
      <c r="C28" s="24">
        <v>43966.32</v>
      </c>
      <c r="D28" s="24">
        <v>43966.32</v>
      </c>
      <c r="E28" s="24"/>
      <c r="F28" s="24"/>
      <c r="G28" s="24"/>
      <c r="H28" s="159" t="s">
        <v>12984</v>
      </c>
    </row>
    <row r="29" spans="1:8" ht="20.399999999999999" x14ac:dyDescent="0.2">
      <c r="A29" s="25" t="s">
        <v>13024</v>
      </c>
      <c r="B29" s="25" t="s">
        <v>13025</v>
      </c>
      <c r="C29" s="24">
        <v>8921</v>
      </c>
      <c r="D29" s="24">
        <v>8921</v>
      </c>
      <c r="E29" s="24"/>
      <c r="F29" s="24"/>
      <c r="G29" s="24"/>
      <c r="H29" s="159" t="s">
        <v>12984</v>
      </c>
    </row>
    <row r="30" spans="1:8" ht="20.399999999999999" x14ac:dyDescent="0.2">
      <c r="A30" s="25" t="s">
        <v>13026</v>
      </c>
      <c r="B30" s="25" t="s">
        <v>13027</v>
      </c>
      <c r="C30" s="24">
        <v>22520.82</v>
      </c>
      <c r="D30" s="24">
        <v>22520.82</v>
      </c>
      <c r="E30" s="24"/>
      <c r="F30" s="24"/>
      <c r="G30" s="24"/>
      <c r="H30" s="159" t="s">
        <v>12984</v>
      </c>
    </row>
    <row r="31" spans="1:8" ht="20.399999999999999" x14ac:dyDescent="0.2">
      <c r="A31" s="25" t="s">
        <v>13028</v>
      </c>
      <c r="B31" s="25" t="s">
        <v>13029</v>
      </c>
      <c r="C31" s="24">
        <v>3039.2</v>
      </c>
      <c r="D31" s="24">
        <v>3039.2</v>
      </c>
      <c r="E31" s="24"/>
      <c r="F31" s="24"/>
      <c r="G31" s="24"/>
      <c r="H31" s="159" t="s">
        <v>12984</v>
      </c>
    </row>
    <row r="32" spans="1:8" x14ac:dyDescent="0.2">
      <c r="A32" s="158"/>
      <c r="B32" s="158" t="s">
        <v>413</v>
      </c>
      <c r="C32" s="157">
        <f>SUM(C8:C31)</f>
        <v>3517071.6299999994</v>
      </c>
      <c r="D32" s="157">
        <f>SUM(D8:D31)</f>
        <v>3517071.6299999994</v>
      </c>
      <c r="E32" s="157">
        <f>SUM(E8:E31)</f>
        <v>0</v>
      </c>
      <c r="F32" s="157">
        <f>SUM(F8:F31)</f>
        <v>0</v>
      </c>
      <c r="G32" s="157">
        <f>SUM(G8:G31)</f>
        <v>0</v>
      </c>
      <c r="H32" s="157"/>
    </row>
    <row r="35" spans="1:8" x14ac:dyDescent="0.2">
      <c r="A35" s="35" t="s">
        <v>412</v>
      </c>
      <c r="B35" s="220"/>
      <c r="C35" s="161"/>
      <c r="D35" s="161"/>
      <c r="E35" s="161"/>
      <c r="F35" s="161"/>
      <c r="G35" s="161"/>
      <c r="H35" s="160" t="s">
        <v>411</v>
      </c>
    </row>
    <row r="36" spans="1:8" x14ac:dyDescent="0.2">
      <c r="A36" s="359"/>
    </row>
    <row r="37" spans="1:8" ht="15" customHeight="1" x14ac:dyDescent="0.2">
      <c r="A37" s="30" t="s">
        <v>102</v>
      </c>
      <c r="B37" s="29" t="s">
        <v>101</v>
      </c>
      <c r="C37" s="86" t="s">
        <v>100</v>
      </c>
      <c r="D37" s="86" t="s">
        <v>231</v>
      </c>
      <c r="E37" s="86" t="s">
        <v>230</v>
      </c>
      <c r="F37" s="86" t="s">
        <v>229</v>
      </c>
      <c r="G37" s="85" t="s">
        <v>228</v>
      </c>
      <c r="H37" s="29" t="s">
        <v>227</v>
      </c>
    </row>
    <row r="38" spans="1:8" x14ac:dyDescent="0.2">
      <c r="A38" s="25"/>
      <c r="B38" s="1225" t="s">
        <v>13593</v>
      </c>
      <c r="C38" s="24"/>
      <c r="D38" s="24"/>
      <c r="E38" s="24"/>
      <c r="F38" s="24"/>
      <c r="G38" s="24"/>
      <c r="H38" s="159"/>
    </row>
    <row r="39" spans="1:8" x14ac:dyDescent="0.2">
      <c r="A39" s="158"/>
      <c r="B39" s="158" t="s">
        <v>410</v>
      </c>
      <c r="C39" s="157">
        <f>SUM(C38:C38)</f>
        <v>0</v>
      </c>
      <c r="D39" s="157">
        <f>SUM(D38:D38)</f>
        <v>0</v>
      </c>
      <c r="E39" s="157">
        <f>SUM(E38:E38)</f>
        <v>0</v>
      </c>
      <c r="F39" s="157">
        <f>SUM(F38:F38)</f>
        <v>0</v>
      </c>
      <c r="G39" s="157">
        <f>SUM(G38:G38)</f>
        <v>0</v>
      </c>
      <c r="H39" s="157"/>
    </row>
  </sheetData>
  <dataValidations count="8">
    <dataValidation allowBlank="1" showInputMessage="1" showErrorMessage="1" prompt="Corresponde al número de la cuenta de acuerdo al Plan de Cuentas emitido por el CONAC." sqref="A7 A37"/>
    <dataValidation allowBlank="1" showInputMessage="1" showErrorMessage="1" prompt="Saldo final del periodo que corresponde la cuenta pública presentada (trimestral: 1er, 2do, 3ro. o 4to.)." sqref="C7 C37"/>
    <dataValidation allowBlank="1" showInputMessage="1" showErrorMessage="1" prompt="Informar sobre la factibilidad de pago." sqref="H7 H37"/>
    <dataValidation allowBlank="1" showInputMessage="1" showErrorMessage="1" prompt="Importe de la cuentas por cobrar con vencimiento mayor a 365 días." sqref="G7 G37"/>
    <dataValidation allowBlank="1" showInputMessage="1" showErrorMessage="1" prompt="Importe de la cuentas por cobrar con fecha de vencimiento de 181 a 365 días." sqref="F7 F37"/>
    <dataValidation allowBlank="1" showInputMessage="1" showErrorMessage="1" prompt="Importe de la cuentas por cobrar con fecha de vencimiento de 91 a 180 días." sqref="E7 E37"/>
    <dataValidation allowBlank="1" showInputMessage="1" showErrorMessage="1" prompt="Importe de la cuentas por cobrar con fecha de vencimiento de 1 a 90 días." sqref="D7 D37"/>
    <dataValidation allowBlank="1" showInputMessage="1" showErrorMessage="1" prompt="Corresponde al nombre o descripción de la cuenta de acuerdo al Plan de Cuentas emitido por el CONAC." sqref="B7 B37"/>
  </dataValidations>
  <pageMargins left="0.51181102362204722" right="0.11811023622047245" top="0.74803149606299213" bottom="0.74803149606299213" header="0.31496062992125984" footer="0.31496062992125984"/>
  <pageSetup scale="55" orientation="portrait" r:id="rId1"/>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2"/>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Especificar origen de dicho recurso: Federal, Estatal, Municipal, Particulares." sqref="D7 D14"/>
    <dataValidation allowBlank="1" showInputMessage="1" showErrorMessage="1" prompt="Características cualitativas significativas que les impacten financieramente." sqref="E7 E14"/>
  </dataValidations>
  <pageMargins left="0.7" right="0.7" top="0.75" bottom="0.75" header="0.3" footer="0.3"/>
  <pageSetup scale="64" orientation="portrait" horizontalDpi="300" verticalDpi="300" r:id="rId1"/>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3"/>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úmero de la cuenta de acuerdo al Plan de Cuentas emitido por el CONAC." sqref="A7 A14 A21"/>
    <dataValidation allowBlank="1" showInputMessage="1" showErrorMessage="1" prompt="Saldo final del periodo que corresponde la cuenta pública presentada (trimestral: 1er, 2do, 3ro. o 4to.)." sqref="C14 C7 C21"/>
    <dataValidation allowBlank="1" showInputMessage="1" showErrorMessage="1" prompt="Características cualitativas significativas que les impacten financieramente." sqref="E14 E7 E21"/>
    <dataValidation allowBlank="1" showInputMessage="1" showErrorMessage="1" prompt="Especificar origen de dicho recurso: Federal, Estatal, Municipal, Particulares." sqref="D14 D7 D21"/>
    <dataValidation allowBlank="1" showInputMessage="1" showErrorMessage="1" prompt="Corresponde al nombre o descripción de la cuenta de acuerdo al Plan de Cuentas emitido por el CONAC." sqref="B14 B7 B21"/>
  </dataValidations>
  <pageMargins left="0.7" right="0.7" top="0.75" bottom="0.75" header="0.3" footer="0.3"/>
  <pageSetup scale="77" orientation="portrait" r:id="rId1"/>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4">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13030</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5"/>
  <dimension ref="A1:D37"/>
  <sheetViews>
    <sheetView topLeftCell="A9" zoomScaleNormal="100" zoomScaleSheetLayoutView="100" workbookViewId="0">
      <selection activeCell="B19" sqref="B19"/>
    </sheetView>
  </sheetViews>
  <sheetFormatPr baseColWidth="10" defaultColWidth="12.44140625" defaultRowHeight="10.199999999999999" x14ac:dyDescent="0.2"/>
  <cols>
    <col min="1" max="1" width="19.6640625" style="375" customWidth="1"/>
    <col min="2" max="2" width="34.109375" style="375" bestFit="1" customWidth="1"/>
    <col min="3" max="4" width="17.6640625" style="47" customWidth="1"/>
    <col min="5" max="16384" width="12.44140625" style="375"/>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220" t="s">
        <v>708</v>
      </c>
    </row>
    <row r="6" spans="1:4" ht="11.25" customHeight="1" x14ac:dyDescent="0.2">
      <c r="A6" s="149"/>
      <c r="B6" s="149"/>
      <c r="C6" s="150"/>
      <c r="D6" s="227"/>
    </row>
    <row r="7" spans="1:4" ht="15" customHeight="1" x14ac:dyDescent="0.2">
      <c r="A7" s="30" t="s">
        <v>102</v>
      </c>
      <c r="B7" s="29" t="s">
        <v>101</v>
      </c>
      <c r="C7" s="27" t="s">
        <v>100</v>
      </c>
      <c r="D7" s="27" t="s">
        <v>227</v>
      </c>
    </row>
    <row r="8" spans="1:4" ht="51" x14ac:dyDescent="0.2">
      <c r="A8" s="44" t="s">
        <v>13031</v>
      </c>
      <c r="B8" s="44" t="s">
        <v>13032</v>
      </c>
      <c r="C8" s="42">
        <v>7313699.1600000001</v>
      </c>
      <c r="D8" s="24" t="s">
        <v>13033</v>
      </c>
    </row>
    <row r="9" spans="1:4" ht="40.799999999999997" x14ac:dyDescent="0.2">
      <c r="A9" s="44" t="s">
        <v>13034</v>
      </c>
      <c r="B9" s="44" t="s">
        <v>13035</v>
      </c>
      <c r="C9" s="42">
        <v>1754699.59</v>
      </c>
      <c r="D9" s="24" t="s">
        <v>13036</v>
      </c>
    </row>
    <row r="10" spans="1:4" ht="40.799999999999997" x14ac:dyDescent="0.2">
      <c r="A10" s="44" t="s">
        <v>13037</v>
      </c>
      <c r="B10" s="44" t="s">
        <v>13038</v>
      </c>
      <c r="C10" s="42">
        <v>175218</v>
      </c>
      <c r="D10" s="24" t="s">
        <v>13039</v>
      </c>
    </row>
    <row r="11" spans="1:4" ht="40.799999999999997" x14ac:dyDescent="0.2">
      <c r="A11" s="44" t="s">
        <v>13040</v>
      </c>
      <c r="B11" s="44" t="s">
        <v>13041</v>
      </c>
      <c r="C11" s="42">
        <v>31700.55</v>
      </c>
      <c r="D11" s="24" t="s">
        <v>13042</v>
      </c>
    </row>
    <row r="12" spans="1:4" s="376" customFormat="1" x14ac:dyDescent="0.2">
      <c r="A12" s="63"/>
      <c r="B12" s="63" t="s">
        <v>598</v>
      </c>
      <c r="C12" s="39">
        <f>SUM(C8:C11)</f>
        <v>9275317.3000000007</v>
      </c>
      <c r="D12" s="51"/>
    </row>
    <row r="13" spans="1:4" s="376" customFormat="1" x14ac:dyDescent="0.2">
      <c r="A13" s="126"/>
      <c r="B13" s="126"/>
      <c r="C13" s="18"/>
      <c r="D13" s="18"/>
    </row>
    <row r="14" spans="1:4" s="376" customFormat="1" x14ac:dyDescent="0.2">
      <c r="A14" s="126"/>
      <c r="B14" s="126"/>
      <c r="C14" s="18"/>
      <c r="D14" s="18"/>
    </row>
    <row r="15" spans="1:4" x14ac:dyDescent="0.2">
      <c r="A15" s="37"/>
      <c r="B15" s="37"/>
      <c r="C15" s="224"/>
      <c r="D15" s="224"/>
    </row>
    <row r="16" spans="1:4" ht="21.75" customHeight="1" x14ac:dyDescent="0.2">
      <c r="A16" s="143" t="s">
        <v>597</v>
      </c>
      <c r="B16" s="143"/>
      <c r="C16" s="228"/>
      <c r="D16" s="220" t="s">
        <v>596</v>
      </c>
    </row>
    <row r="17" spans="1:4" x14ac:dyDescent="0.2">
      <c r="A17" s="149"/>
      <c r="B17" s="149"/>
      <c r="C17" s="150"/>
      <c r="D17" s="227"/>
    </row>
    <row r="18" spans="1:4" ht="15" customHeight="1" x14ac:dyDescent="0.2">
      <c r="A18" s="30" t="s">
        <v>102</v>
      </c>
      <c r="B18" s="29" t="s">
        <v>101</v>
      </c>
      <c r="C18" s="27" t="s">
        <v>100</v>
      </c>
      <c r="D18" s="27" t="s">
        <v>227</v>
      </c>
    </row>
    <row r="19" spans="1:4" ht="91.8" x14ac:dyDescent="0.2">
      <c r="A19" s="44" t="s">
        <v>13043</v>
      </c>
      <c r="B19" s="44" t="s">
        <v>13044</v>
      </c>
      <c r="C19" s="42">
        <v>45699728.490000002</v>
      </c>
      <c r="D19" s="24" t="s">
        <v>13045</v>
      </c>
    </row>
    <row r="20" spans="1:4" x14ac:dyDescent="0.2">
      <c r="A20" s="63"/>
      <c r="B20" s="63" t="s">
        <v>569</v>
      </c>
      <c r="C20" s="39">
        <f>SUM(C19:C19)</f>
        <v>45699728.490000002</v>
      </c>
      <c r="D20" s="51"/>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35" spans="1:4" x14ac:dyDescent="0.2">
      <c r="A35" s="37"/>
      <c r="B35" s="37"/>
      <c r="C35" s="224"/>
      <c r="D35" s="224"/>
    </row>
    <row r="36" spans="1:4" x14ac:dyDescent="0.2">
      <c r="A36" s="37"/>
      <c r="B36" s="37"/>
      <c r="C36" s="224"/>
      <c r="D36" s="224"/>
    </row>
    <row r="37" spans="1:4" x14ac:dyDescent="0.2">
      <c r="A37" s="37"/>
      <c r="B37" s="37"/>
      <c r="C37" s="224"/>
      <c r="D37" s="224"/>
    </row>
  </sheetData>
  <dataValidations count="4">
    <dataValidation allowBlank="1" showInputMessage="1" showErrorMessage="1" prompt="Corresponde al número de la cuenta de acuerdo al Plan de Cuentas emitido por el CONAC." sqref="A7 A18"/>
    <dataValidation allowBlank="1" showInputMessage="1" showErrorMessage="1" prompt="Saldo final del periodo que corresponde la cuenta pública presentada (trimestral: 1er, 2do, 3ro. o 4to.)." sqref="C18 C7"/>
    <dataValidation allowBlank="1" showInputMessage="1" showErrorMessage="1" prompt="Corresponde al nombre o descripción de la cuenta de acuerdo al Plan de Cuentas emitido por el CONAC." sqref="B7 B18"/>
    <dataValidation allowBlank="1" showInputMessage="1" showErrorMessage="1" prompt="Características cualitativas significativas que les impacten financieramente." sqref="D7 D18"/>
  </dataValidations>
  <pageMargins left="0.70866141732283472" right="0.70866141732283472" top="0.98425196850393704" bottom="0.98425196850393704" header="0.31496062992125984" footer="0.31496062992125984"/>
  <pageSetup scale="85" orientation="portrait" r:id="rId1"/>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6"/>
  <dimension ref="A1:E10"/>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5" width="17.6640625" style="375" customWidth="1"/>
    <col min="6" max="6" width="11.44140625" style="375" customWidth="1"/>
    <col min="7" max="16384" width="11.44140625" style="375"/>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220"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ht="40.799999999999997" x14ac:dyDescent="0.2">
      <c r="A8" s="234" t="s">
        <v>13046</v>
      </c>
      <c r="B8" s="234" t="s">
        <v>13047</v>
      </c>
      <c r="C8" s="233">
        <v>163685.73000000001</v>
      </c>
      <c r="D8" s="1182" t="s">
        <v>13048</v>
      </c>
      <c r="E8" s="1182" t="s">
        <v>13049</v>
      </c>
    </row>
    <row r="9" spans="1:5" ht="122.4" x14ac:dyDescent="0.2">
      <c r="A9" s="234" t="s">
        <v>13050</v>
      </c>
      <c r="B9" s="234" t="s">
        <v>13051</v>
      </c>
      <c r="C9" s="233">
        <v>75980.789999999994</v>
      </c>
      <c r="D9" s="1182" t="s">
        <v>13052</v>
      </c>
      <c r="E9" s="1182" t="s">
        <v>13053</v>
      </c>
    </row>
    <row r="10" spans="1:5" x14ac:dyDescent="0.2">
      <c r="A10" s="231"/>
      <c r="B10" s="63" t="s">
        <v>710</v>
      </c>
      <c r="C10" s="21">
        <f>SUM(C8:C9)</f>
        <v>239666.52000000002</v>
      </c>
      <c r="D10" s="230"/>
      <c r="E10" s="230"/>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72" orientation="portrait" r:id="rId1"/>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7"/>
  <dimension ref="A1:H34"/>
  <sheetViews>
    <sheetView topLeftCell="A30" zoomScaleNormal="100" zoomScaleSheetLayoutView="100" workbookViewId="0">
      <selection activeCell="B32" sqref="B32"/>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x14ac:dyDescent="0.2">
      <c r="A8" s="44" t="s">
        <v>13054</v>
      </c>
      <c r="B8" s="44" t="s">
        <v>13055</v>
      </c>
      <c r="C8" s="64">
        <v>0</v>
      </c>
      <c r="D8" s="246">
        <f t="shared" ref="D8:D32" si="0">+C8/$C$33</f>
        <v>0</v>
      </c>
      <c r="E8" s="245" t="s">
        <v>13056</v>
      </c>
    </row>
    <row r="9" spans="1:8" ht="61.2" x14ac:dyDescent="0.2">
      <c r="A9" s="44" t="s">
        <v>13057</v>
      </c>
      <c r="B9" s="44" t="s">
        <v>13058</v>
      </c>
      <c r="C9" s="64">
        <v>206990.3</v>
      </c>
      <c r="D9" s="246">
        <f t="shared" si="0"/>
        <v>5.2308942090836174E-3</v>
      </c>
      <c r="E9" s="245" t="s">
        <v>13059</v>
      </c>
    </row>
    <row r="10" spans="1:8" x14ac:dyDescent="0.2">
      <c r="A10" s="44" t="s">
        <v>13060</v>
      </c>
      <c r="B10" s="44" t="s">
        <v>13061</v>
      </c>
      <c r="C10" s="64">
        <v>0</v>
      </c>
      <c r="D10" s="246">
        <f t="shared" si="0"/>
        <v>0</v>
      </c>
      <c r="E10" s="245" t="s">
        <v>13056</v>
      </c>
    </row>
    <row r="11" spans="1:8" x14ac:dyDescent="0.2">
      <c r="A11" s="44" t="s">
        <v>13062</v>
      </c>
      <c r="B11" s="44" t="s">
        <v>13063</v>
      </c>
      <c r="C11" s="64">
        <v>0</v>
      </c>
      <c r="D11" s="246">
        <f t="shared" si="0"/>
        <v>0</v>
      </c>
      <c r="E11" s="245" t="s">
        <v>13056</v>
      </c>
    </row>
    <row r="12" spans="1:8" ht="20.399999999999999" x14ac:dyDescent="0.2">
      <c r="A12" s="44" t="s">
        <v>13064</v>
      </c>
      <c r="B12" s="44" t="s">
        <v>13065</v>
      </c>
      <c r="C12" s="64">
        <v>18700</v>
      </c>
      <c r="D12" s="246">
        <f t="shared" si="0"/>
        <v>4.7257152489688477E-4</v>
      </c>
      <c r="E12" s="245" t="s">
        <v>13066</v>
      </c>
    </row>
    <row r="13" spans="1:8" ht="40.799999999999997" x14ac:dyDescent="0.2">
      <c r="A13" s="44" t="s">
        <v>13067</v>
      </c>
      <c r="B13" s="44" t="s">
        <v>13068</v>
      </c>
      <c r="C13" s="64">
        <v>242596.62</v>
      </c>
      <c r="D13" s="246">
        <f t="shared" si="0"/>
        <v>6.1307088047181865E-3</v>
      </c>
      <c r="E13" s="245" t="s">
        <v>13069</v>
      </c>
    </row>
    <row r="14" spans="1:8" ht="51" x14ac:dyDescent="0.2">
      <c r="A14" s="44" t="s">
        <v>13070</v>
      </c>
      <c r="B14" s="44" t="s">
        <v>13071</v>
      </c>
      <c r="C14" s="64">
        <v>32742.86</v>
      </c>
      <c r="D14" s="246">
        <f t="shared" si="0"/>
        <v>8.2745151228263167E-4</v>
      </c>
      <c r="E14" s="245" t="s">
        <v>13072</v>
      </c>
    </row>
    <row r="15" spans="1:8" x14ac:dyDescent="0.2">
      <c r="A15" s="44" t="s">
        <v>13073</v>
      </c>
      <c r="B15" s="44" t="s">
        <v>13074</v>
      </c>
      <c r="C15" s="64">
        <v>0</v>
      </c>
      <c r="D15" s="246">
        <f t="shared" si="0"/>
        <v>0</v>
      </c>
      <c r="E15" s="245" t="s">
        <v>13056</v>
      </c>
    </row>
    <row r="16" spans="1:8" ht="51" x14ac:dyDescent="0.2">
      <c r="A16" s="44" t="s">
        <v>13075</v>
      </c>
      <c r="B16" s="44" t="s">
        <v>13076</v>
      </c>
      <c r="C16" s="64">
        <v>134353.35</v>
      </c>
      <c r="D16" s="246">
        <f t="shared" si="0"/>
        <v>3.3952709884761964E-3</v>
      </c>
      <c r="E16" s="245" t="s">
        <v>13077</v>
      </c>
    </row>
    <row r="17" spans="1:5" ht="30.6" x14ac:dyDescent="0.2">
      <c r="A17" s="44" t="s">
        <v>13078</v>
      </c>
      <c r="B17" s="44" t="s">
        <v>13079</v>
      </c>
      <c r="C17" s="64">
        <v>799309.6</v>
      </c>
      <c r="D17" s="246">
        <f t="shared" si="0"/>
        <v>2.0199516392337913E-2</v>
      </c>
      <c r="E17" s="245" t="s">
        <v>13080</v>
      </c>
    </row>
    <row r="18" spans="1:5" ht="81.599999999999994" x14ac:dyDescent="0.2">
      <c r="A18" s="44" t="s">
        <v>13081</v>
      </c>
      <c r="B18" s="44" t="s">
        <v>5543</v>
      </c>
      <c r="C18" s="64">
        <v>2152401.08</v>
      </c>
      <c r="D18" s="246">
        <f t="shared" si="0"/>
        <v>5.439376794466854E-2</v>
      </c>
      <c r="E18" s="245" t="s">
        <v>13082</v>
      </c>
    </row>
    <row r="19" spans="1:5" ht="51" x14ac:dyDescent="0.2">
      <c r="A19" s="44" t="s">
        <v>13083</v>
      </c>
      <c r="B19" s="44" t="s">
        <v>13084</v>
      </c>
      <c r="C19" s="64">
        <v>62648.9</v>
      </c>
      <c r="D19" s="246">
        <f t="shared" si="0"/>
        <v>1.5832131661022697E-3</v>
      </c>
      <c r="E19" s="245" t="s">
        <v>13085</v>
      </c>
    </row>
    <row r="20" spans="1:5" ht="30.6" x14ac:dyDescent="0.2">
      <c r="A20" s="44" t="s">
        <v>13086</v>
      </c>
      <c r="B20" s="44" t="s">
        <v>13087</v>
      </c>
      <c r="C20" s="64">
        <v>512299.85</v>
      </c>
      <c r="D20" s="246">
        <f t="shared" si="0"/>
        <v>1.2946434295130767E-2</v>
      </c>
      <c r="E20" s="245" t="s">
        <v>13088</v>
      </c>
    </row>
    <row r="21" spans="1:5" ht="30.6" x14ac:dyDescent="0.2">
      <c r="A21" s="44" t="s">
        <v>13089</v>
      </c>
      <c r="B21" s="44" t="s">
        <v>13090</v>
      </c>
      <c r="C21" s="64">
        <v>117921.51</v>
      </c>
      <c r="D21" s="246">
        <f t="shared" si="0"/>
        <v>2.9800185988686227E-3</v>
      </c>
      <c r="E21" s="245" t="s">
        <v>13091</v>
      </c>
    </row>
    <row r="22" spans="1:5" ht="40.799999999999997" x14ac:dyDescent="0.2">
      <c r="A22" s="44" t="s">
        <v>13092</v>
      </c>
      <c r="B22" s="44" t="s">
        <v>13093</v>
      </c>
      <c r="C22" s="64">
        <v>706268.81</v>
      </c>
      <c r="D22" s="246">
        <f t="shared" si="0"/>
        <v>1.7848263557690279E-2</v>
      </c>
      <c r="E22" s="245" t="s">
        <v>13094</v>
      </c>
    </row>
    <row r="23" spans="1:5" ht="61.2" x14ac:dyDescent="0.2">
      <c r="A23" s="44" t="s">
        <v>13095</v>
      </c>
      <c r="B23" s="44" t="s">
        <v>13096</v>
      </c>
      <c r="C23" s="64">
        <v>961853.46</v>
      </c>
      <c r="D23" s="246">
        <f t="shared" si="0"/>
        <v>2.4307195525109345E-2</v>
      </c>
      <c r="E23" s="245" t="s">
        <v>13097</v>
      </c>
    </row>
    <row r="24" spans="1:5" ht="153" x14ac:dyDescent="0.2">
      <c r="A24" s="44" t="s">
        <v>13098</v>
      </c>
      <c r="B24" s="44" t="s">
        <v>13099</v>
      </c>
      <c r="C24" s="64">
        <v>1296342.28</v>
      </c>
      <c r="D24" s="246">
        <f t="shared" si="0"/>
        <v>3.2760130911652641E-2</v>
      </c>
      <c r="E24" s="245" t="s">
        <v>13100</v>
      </c>
    </row>
    <row r="25" spans="1:5" ht="132.6" x14ac:dyDescent="0.2">
      <c r="A25" s="44" t="s">
        <v>13101</v>
      </c>
      <c r="B25" s="44" t="s">
        <v>13102</v>
      </c>
      <c r="C25" s="64">
        <v>31698823.07</v>
      </c>
      <c r="D25" s="246">
        <f t="shared" si="0"/>
        <v>0.80106744147735032</v>
      </c>
      <c r="E25" s="245" t="s">
        <v>13103</v>
      </c>
    </row>
    <row r="26" spans="1:5" ht="30.6" x14ac:dyDescent="0.2">
      <c r="A26" s="44" t="s">
        <v>13104</v>
      </c>
      <c r="B26" s="44" t="s">
        <v>13105</v>
      </c>
      <c r="C26" s="64">
        <v>10986.36</v>
      </c>
      <c r="D26" s="246">
        <f t="shared" si="0"/>
        <v>2.7763855070941923E-4</v>
      </c>
      <c r="E26" s="245" t="s">
        <v>13106</v>
      </c>
    </row>
    <row r="27" spans="1:5" ht="71.400000000000006" x14ac:dyDescent="0.2">
      <c r="A27" s="44" t="s">
        <v>13107</v>
      </c>
      <c r="B27" s="44" t="s">
        <v>8116</v>
      </c>
      <c r="C27" s="64">
        <v>6008</v>
      </c>
      <c r="D27" s="246">
        <f t="shared" si="0"/>
        <v>1.518293968759617E-4</v>
      </c>
      <c r="E27" s="245" t="s">
        <v>13108</v>
      </c>
    </row>
    <row r="28" spans="1:5" ht="61.2" x14ac:dyDescent="0.2">
      <c r="A28" s="44" t="s">
        <v>13109</v>
      </c>
      <c r="B28" s="44" t="s">
        <v>13110</v>
      </c>
      <c r="C28" s="64">
        <v>41366.46</v>
      </c>
      <c r="D28" s="246">
        <f t="shared" si="0"/>
        <v>1.0453802717532614E-3</v>
      </c>
      <c r="E28" s="245" t="s">
        <v>13111</v>
      </c>
    </row>
    <row r="29" spans="1:5" ht="51" x14ac:dyDescent="0.2">
      <c r="A29" s="44" t="s">
        <v>13112</v>
      </c>
      <c r="B29" s="44" t="s">
        <v>7873</v>
      </c>
      <c r="C29" s="64">
        <v>284001.76</v>
      </c>
      <c r="D29" s="246">
        <f t="shared" si="0"/>
        <v>7.1770665666630535E-3</v>
      </c>
      <c r="E29" s="245" t="s">
        <v>13113</v>
      </c>
    </row>
    <row r="30" spans="1:5" ht="40.799999999999997" x14ac:dyDescent="0.2">
      <c r="A30" s="44" t="s">
        <v>13114</v>
      </c>
      <c r="B30" s="44" t="s">
        <v>13115</v>
      </c>
      <c r="C30" s="64">
        <v>31285.89</v>
      </c>
      <c r="D30" s="246">
        <f t="shared" si="0"/>
        <v>7.9063212540407481E-4</v>
      </c>
      <c r="E30" s="245" t="s">
        <v>13116</v>
      </c>
    </row>
    <row r="31" spans="1:5" ht="30.6" x14ac:dyDescent="0.2">
      <c r="A31" s="44" t="s">
        <v>13117</v>
      </c>
      <c r="B31" s="44" t="s">
        <v>400</v>
      </c>
      <c r="C31" s="64">
        <v>217543.58</v>
      </c>
      <c r="D31" s="246">
        <f t="shared" si="0"/>
        <v>5.4975883065308791E-3</v>
      </c>
      <c r="E31" s="245" t="s">
        <v>13118</v>
      </c>
    </row>
    <row r="32" spans="1:5" ht="214.2" x14ac:dyDescent="0.2">
      <c r="A32" s="44" t="s">
        <v>13119</v>
      </c>
      <c r="B32" s="44" t="s">
        <v>13120</v>
      </c>
      <c r="C32" s="64">
        <v>36285.800000000003</v>
      </c>
      <c r="D32" s="246">
        <f t="shared" si="0"/>
        <v>9.1698587369536805E-4</v>
      </c>
      <c r="E32" s="245" t="s">
        <v>13121</v>
      </c>
    </row>
    <row r="33" spans="1:5" x14ac:dyDescent="0.2">
      <c r="A33" s="63"/>
      <c r="B33" s="63" t="s">
        <v>719</v>
      </c>
      <c r="C33" s="62">
        <f>SUM(C8:C32)</f>
        <v>39570729.539999992</v>
      </c>
      <c r="D33" s="244">
        <f>SUM(D8:D32)</f>
        <v>1.0000000000000002</v>
      </c>
      <c r="E33" s="144"/>
    </row>
    <row r="34" spans="1:5" x14ac:dyDescent="0.2">
      <c r="A34" s="243"/>
      <c r="B34" s="243"/>
      <c r="C34" s="242"/>
      <c r="D34" s="241"/>
      <c r="E34" s="240"/>
    </row>
  </sheetData>
  <dataValidations count="5">
    <dataValidation allowBlank="1" showInputMessage="1" showErrorMessage="1" prompt="Corresponde al número de la cuenta de acuerdo al Plan de Cuentas emitido por el CONAC." sqref="A7"/>
    <dataValidation allowBlank="1" showInputMessage="1" showErrorMessage="1" prompt="Justificar aquellas cuentas de gastos que en lo individual representen el 10% o más del total de los gastos." sqref="E7"/>
    <dataValidation allowBlank="1" showInputMessage="1" showErrorMessage="1" prompt="Saldo final del periodo que corresponde la cuenta pública presentada (mensual:  enero, febrero, marzo, etc.;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31496062992125984" right="0.11811023622047245" top="0.74803149606299213" bottom="0.74803149606299213" header="0.31496062992125984" footer="0.31496062992125984"/>
  <pageSetup scale="77" orientation="portrait" r:id="rId1"/>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8"/>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ht="20.399999999999999" x14ac:dyDescent="0.2">
      <c r="A8" s="44" t="s">
        <v>13122</v>
      </c>
      <c r="B8" s="44" t="s">
        <v>13123</v>
      </c>
      <c r="C8" s="64">
        <v>32335104.260000002</v>
      </c>
      <c r="D8" s="64">
        <v>32335104.260000002</v>
      </c>
      <c r="E8" s="64">
        <v>0</v>
      </c>
      <c r="F8" s="64" t="s">
        <v>13124</v>
      </c>
      <c r="G8" s="113" t="s">
        <v>1036</v>
      </c>
    </row>
    <row r="9" spans="1:7" x14ac:dyDescent="0.2">
      <c r="A9" s="111"/>
      <c r="B9" s="63" t="s">
        <v>1017</v>
      </c>
      <c r="C9" s="45">
        <f>SUM(C8:C8)</f>
        <v>32335104.260000002</v>
      </c>
      <c r="D9" s="45">
        <f>SUM(D8:D8)</f>
        <v>32335104.260000002</v>
      </c>
      <c r="E9" s="20">
        <f>SUM(E8:E8)</f>
        <v>0</v>
      </c>
      <c r="F9" s="255"/>
      <c r="G9" s="255"/>
    </row>
  </sheetData>
  <dataValidations count="7">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9"/>
  <dimension ref="A1:F15"/>
  <sheetViews>
    <sheetView zoomScaleNormal="100" zoomScaleSheetLayoutView="100" workbookViewId="0">
      <selection activeCell="B13" sqref="B13"/>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13125</v>
      </c>
      <c r="B8" s="44" t="s">
        <v>13126</v>
      </c>
      <c r="C8" s="64">
        <v>6462690.4900000002</v>
      </c>
      <c r="D8" s="64">
        <v>6462690.4900000002</v>
      </c>
      <c r="E8" s="64">
        <f t="shared" ref="E8:E14" si="0">+D8-C8</f>
        <v>0</v>
      </c>
      <c r="F8" s="258" t="s">
        <v>1036</v>
      </c>
    </row>
    <row r="9" spans="1:6" x14ac:dyDescent="0.2">
      <c r="A9" s="44" t="s">
        <v>13127</v>
      </c>
      <c r="B9" s="44" t="s">
        <v>13128</v>
      </c>
      <c r="C9" s="64">
        <v>5621133.0899999999</v>
      </c>
      <c r="D9" s="64">
        <v>5621133.0899999999</v>
      </c>
      <c r="E9" s="64">
        <f t="shared" si="0"/>
        <v>0</v>
      </c>
      <c r="F9" s="258" t="s">
        <v>1036</v>
      </c>
    </row>
    <row r="10" spans="1:6" x14ac:dyDescent="0.2">
      <c r="A10" s="44" t="s">
        <v>13129</v>
      </c>
      <c r="B10" s="44" t="s">
        <v>13130</v>
      </c>
      <c r="C10" s="64">
        <v>-5262116.33</v>
      </c>
      <c r="D10" s="64">
        <v>-5262116.33</v>
      </c>
      <c r="E10" s="64">
        <f t="shared" si="0"/>
        <v>0</v>
      </c>
      <c r="F10" s="258" t="s">
        <v>1036</v>
      </c>
    </row>
    <row r="11" spans="1:6" x14ac:dyDescent="0.2">
      <c r="A11" s="44" t="s">
        <v>13131</v>
      </c>
      <c r="B11" s="44" t="s">
        <v>13132</v>
      </c>
      <c r="C11" s="64">
        <v>-4251071.26</v>
      </c>
      <c r="D11" s="64">
        <v>-4251071.26</v>
      </c>
      <c r="E11" s="64">
        <f t="shared" si="0"/>
        <v>0</v>
      </c>
      <c r="F11" s="258" t="s">
        <v>1036</v>
      </c>
    </row>
    <row r="12" spans="1:6" x14ac:dyDescent="0.2">
      <c r="A12" s="44" t="s">
        <v>13133</v>
      </c>
      <c r="B12" s="44" t="s">
        <v>13134</v>
      </c>
      <c r="C12" s="64">
        <v>3947679.78</v>
      </c>
      <c r="D12" s="64">
        <v>3947679.78</v>
      </c>
      <c r="E12" s="64">
        <f t="shared" si="0"/>
        <v>0</v>
      </c>
      <c r="F12" s="258" t="s">
        <v>1036</v>
      </c>
    </row>
    <row r="13" spans="1:6" x14ac:dyDescent="0.2">
      <c r="A13" s="44" t="s">
        <v>13135</v>
      </c>
      <c r="B13" s="44" t="s">
        <v>13136</v>
      </c>
      <c r="C13" s="64">
        <v>4722984.6199999899</v>
      </c>
      <c r="D13" s="64">
        <v>4706910.62</v>
      </c>
      <c r="E13" s="64">
        <f t="shared" si="0"/>
        <v>-16073.999999989755</v>
      </c>
      <c r="F13" s="258" t="s">
        <v>1036</v>
      </c>
    </row>
    <row r="14" spans="1:6" x14ac:dyDescent="0.2">
      <c r="A14" s="44" t="s">
        <v>1038</v>
      </c>
      <c r="B14" s="44" t="s">
        <v>13137</v>
      </c>
      <c r="C14" s="64">
        <v>0</v>
      </c>
      <c r="D14" s="64">
        <v>15643982.760000005</v>
      </c>
      <c r="E14" s="64">
        <f t="shared" si="0"/>
        <v>15643982.760000005</v>
      </c>
      <c r="F14" s="258"/>
    </row>
    <row r="15" spans="1:6" x14ac:dyDescent="0.2">
      <c r="A15" s="63"/>
      <c r="B15" s="63" t="s">
        <v>1025</v>
      </c>
      <c r="C15" s="62">
        <f>SUM(C8:C14)</f>
        <v>11241300.389999989</v>
      </c>
      <c r="D15" s="62">
        <f>SUM(D8:D14)</f>
        <v>26869209.150000006</v>
      </c>
      <c r="E15" s="62">
        <f>SUM(E8:E14)</f>
        <v>15627908.760000017</v>
      </c>
      <c r="F15" s="63"/>
    </row>
  </sheetData>
  <protectedRanges>
    <protectedRange sqref="F15" name="Rango1"/>
  </protectedRanges>
  <dataValidations count="6">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Corresponde al nombre o descripción de la cuenta de acuerdo al Plan de Cuentas emitido por el CONAC." sqref="B7"/>
    <dataValidation allowBlank="1" showInputMessage="1" showErrorMessage="1" prompt="Saldo al 31 de diciembre del año anterior a la cuenta pública que se presenta." sqref="C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0866141732283472" right="0.70866141732283472" top="0.74803149606299213" bottom="0.74803149606299213" header="0.31496062992125984" footer="0.31496062992125984"/>
  <pageSetup scale="61" orientation="portrait" r:id="rId1"/>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0">
    <pageSetUpPr fitToPage="1"/>
  </sheetPr>
  <dimension ref="A1:E29"/>
  <sheetViews>
    <sheetView topLeftCell="A13" zoomScaleNormal="100" zoomScaleSheetLayoutView="100" workbookViewId="0">
      <selection activeCell="B26" sqref="B26"/>
    </sheetView>
  </sheetViews>
  <sheetFormatPr baseColWidth="10" defaultColWidth="11.44140625" defaultRowHeight="10.199999999999999" x14ac:dyDescent="0.2"/>
  <cols>
    <col min="1" max="1" width="20.6640625" style="37" customWidth="1"/>
    <col min="2" max="2" width="30.5546875" style="37" bestFit="1"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481" t="s">
        <v>301</v>
      </c>
      <c r="D7" s="481" t="s">
        <v>300</v>
      </c>
      <c r="E7" s="481" t="s">
        <v>299</v>
      </c>
    </row>
    <row r="8" spans="1:5" x14ac:dyDescent="0.2">
      <c r="A8" s="113" t="s">
        <v>13138</v>
      </c>
      <c r="B8" s="113" t="s">
        <v>13139</v>
      </c>
      <c r="C8" s="64">
        <v>0</v>
      </c>
      <c r="D8" s="64">
        <v>10000</v>
      </c>
      <c r="E8" s="64">
        <f>+D8-C8</f>
        <v>10000</v>
      </c>
    </row>
    <row r="9" spans="1:5" x14ac:dyDescent="0.2">
      <c r="A9" s="113" t="s">
        <v>13140</v>
      </c>
      <c r="B9" s="113" t="s">
        <v>13141</v>
      </c>
      <c r="C9" s="64">
        <v>0</v>
      </c>
      <c r="D9" s="64">
        <v>5000</v>
      </c>
      <c r="E9" s="64">
        <f>+D9-C9</f>
        <v>5000</v>
      </c>
    </row>
    <row r="10" spans="1:5" x14ac:dyDescent="0.2">
      <c r="A10" s="113" t="s">
        <v>13142</v>
      </c>
      <c r="B10" s="113" t="s">
        <v>13143</v>
      </c>
      <c r="C10" s="64">
        <v>0</v>
      </c>
      <c r="D10" s="64">
        <v>1000</v>
      </c>
      <c r="E10" s="64">
        <f>+D10-C10</f>
        <v>1000</v>
      </c>
    </row>
    <row r="11" spans="1:5" x14ac:dyDescent="0.2">
      <c r="A11" s="113" t="s">
        <v>13144</v>
      </c>
      <c r="B11" s="113" t="s">
        <v>13145</v>
      </c>
      <c r="C11" s="64">
        <v>0</v>
      </c>
      <c r="D11" s="64">
        <v>1000</v>
      </c>
      <c r="E11" s="64">
        <f>+D11-C11</f>
        <v>1000</v>
      </c>
    </row>
    <row r="12" spans="1:5" x14ac:dyDescent="0.2">
      <c r="A12" s="113" t="s">
        <v>13146</v>
      </c>
      <c r="B12" s="113" t="s">
        <v>13147</v>
      </c>
      <c r="C12" s="64">
        <v>59238.239999999998</v>
      </c>
      <c r="D12" s="64">
        <v>59238.239999999998</v>
      </c>
      <c r="E12" s="64">
        <f t="shared" ref="E12:E22" si="0">+D12-C12</f>
        <v>0</v>
      </c>
    </row>
    <row r="13" spans="1:5" x14ac:dyDescent="0.2">
      <c r="A13" s="113" t="s">
        <v>13148</v>
      </c>
      <c r="B13" s="113" t="s">
        <v>13149</v>
      </c>
      <c r="C13" s="64">
        <v>5628085.3799999999</v>
      </c>
      <c r="D13" s="64">
        <v>312179.67</v>
      </c>
      <c r="E13" s="64">
        <f t="shared" si="0"/>
        <v>-5315905.71</v>
      </c>
    </row>
    <row r="14" spans="1:5" x14ac:dyDescent="0.2">
      <c r="A14" s="113" t="s">
        <v>13150</v>
      </c>
      <c r="B14" s="113" t="s">
        <v>13151</v>
      </c>
      <c r="C14" s="64">
        <v>2756754.72</v>
      </c>
      <c r="D14" s="64">
        <v>2486970.35</v>
      </c>
      <c r="E14" s="64">
        <f t="shared" si="0"/>
        <v>-269784.37000000011</v>
      </c>
    </row>
    <row r="15" spans="1:5" x14ac:dyDescent="0.2">
      <c r="A15" s="113" t="s">
        <v>13152</v>
      </c>
      <c r="B15" s="113" t="s">
        <v>13153</v>
      </c>
      <c r="C15" s="64">
        <v>4723633.59</v>
      </c>
      <c r="D15" s="64">
        <v>6978918.2300000004</v>
      </c>
      <c r="E15" s="64">
        <f t="shared" si="0"/>
        <v>2255284.6400000006</v>
      </c>
    </row>
    <row r="16" spans="1:5" x14ac:dyDescent="0.2">
      <c r="A16" s="113" t="s">
        <v>13154</v>
      </c>
      <c r="B16" s="113" t="s">
        <v>13155</v>
      </c>
      <c r="C16" s="64">
        <v>1414005.56</v>
      </c>
      <c r="D16" s="64">
        <v>1006563.09</v>
      </c>
      <c r="E16" s="64">
        <f t="shared" si="0"/>
        <v>-407442.47000000009</v>
      </c>
    </row>
    <row r="17" spans="1:5" x14ac:dyDescent="0.2">
      <c r="A17" s="113" t="s">
        <v>13156</v>
      </c>
      <c r="B17" s="113" t="s">
        <v>13157</v>
      </c>
      <c r="C17" s="64">
        <v>233624.52</v>
      </c>
      <c r="D17" s="64">
        <v>10754.76</v>
      </c>
      <c r="E17" s="64">
        <f t="shared" si="0"/>
        <v>-222869.75999999998</v>
      </c>
    </row>
    <row r="18" spans="1:5" x14ac:dyDescent="0.2">
      <c r="A18" s="113" t="s">
        <v>13158</v>
      </c>
      <c r="B18" s="113" t="s">
        <v>13159</v>
      </c>
      <c r="C18" s="64">
        <v>250277.18</v>
      </c>
      <c r="D18" s="64">
        <v>250289.79</v>
      </c>
      <c r="E18" s="64">
        <f t="shared" si="0"/>
        <v>12.610000000015134</v>
      </c>
    </row>
    <row r="19" spans="1:5" x14ac:dyDescent="0.2">
      <c r="A19" s="113" t="s">
        <v>13160</v>
      </c>
      <c r="B19" s="113" t="s">
        <v>13161</v>
      </c>
      <c r="C19" s="64">
        <v>400271.21</v>
      </c>
      <c r="D19" s="64">
        <v>6553082.5800000001</v>
      </c>
      <c r="E19" s="64">
        <f t="shared" si="0"/>
        <v>6152811.3700000001</v>
      </c>
    </row>
    <row r="20" spans="1:5" x14ac:dyDescent="0.2">
      <c r="A20" s="113" t="s">
        <v>13162</v>
      </c>
      <c r="B20" s="113" t="s">
        <v>13163</v>
      </c>
      <c r="C20" s="64">
        <v>36897.51</v>
      </c>
      <c r="D20" s="64">
        <v>88153.7</v>
      </c>
      <c r="E20" s="64">
        <f t="shared" si="0"/>
        <v>51256.189999999995</v>
      </c>
    </row>
    <row r="21" spans="1:5" x14ac:dyDescent="0.2">
      <c r="A21" s="113" t="s">
        <v>13164</v>
      </c>
      <c r="B21" s="113" t="s">
        <v>12882</v>
      </c>
      <c r="C21" s="64">
        <v>245704.67</v>
      </c>
      <c r="D21" s="64">
        <v>70293.69</v>
      </c>
      <c r="E21" s="64">
        <f t="shared" si="0"/>
        <v>-175410.98</v>
      </c>
    </row>
    <row r="22" spans="1:5" x14ac:dyDescent="0.2">
      <c r="A22" s="113" t="s">
        <v>13165</v>
      </c>
      <c r="B22" s="113" t="s">
        <v>13166</v>
      </c>
      <c r="C22" s="64">
        <v>184313.4</v>
      </c>
      <c r="D22" s="64">
        <v>866206.53</v>
      </c>
      <c r="E22" s="64">
        <f t="shared" si="0"/>
        <v>681893.13</v>
      </c>
    </row>
    <row r="23" spans="1:5" x14ac:dyDescent="0.2">
      <c r="A23" s="113" t="s">
        <v>12874</v>
      </c>
      <c r="B23" s="113" t="s">
        <v>12875</v>
      </c>
      <c r="C23" s="64">
        <v>1883394.12</v>
      </c>
      <c r="D23" s="64">
        <v>3584984.12</v>
      </c>
      <c r="E23" s="64">
        <f>+D23-C23</f>
        <v>1701590</v>
      </c>
    </row>
    <row r="24" spans="1:5" x14ac:dyDescent="0.2">
      <c r="A24" s="113" t="s">
        <v>12877</v>
      </c>
      <c r="B24" s="113" t="s">
        <v>12878</v>
      </c>
      <c r="C24" s="64">
        <v>1421025.87</v>
      </c>
      <c r="D24" s="64">
        <v>2849171.91</v>
      </c>
      <c r="E24" s="64">
        <f>+D24-C24</f>
        <v>1428146.04</v>
      </c>
    </row>
    <row r="25" spans="1:5" x14ac:dyDescent="0.2">
      <c r="A25" s="113" t="s">
        <v>12879</v>
      </c>
      <c r="B25" s="113" t="s">
        <v>13167</v>
      </c>
      <c r="C25" s="64">
        <v>580245.6</v>
      </c>
      <c r="D25" s="64">
        <v>8715052.5299999993</v>
      </c>
      <c r="E25" s="64">
        <f>+D25-C25</f>
        <v>8134806.9299999997</v>
      </c>
    </row>
    <row r="26" spans="1:5" x14ac:dyDescent="0.2">
      <c r="A26" s="113" t="s">
        <v>12881</v>
      </c>
      <c r="B26" s="113" t="s">
        <v>13168</v>
      </c>
      <c r="C26" s="64">
        <v>1420313.82</v>
      </c>
      <c r="D26" s="64">
        <v>1675065.94</v>
      </c>
      <c r="E26" s="64">
        <f>+D26-C26</f>
        <v>254752.11999999988</v>
      </c>
    </row>
    <row r="27" spans="1:5" x14ac:dyDescent="0.2">
      <c r="A27" s="113" t="s">
        <v>12883</v>
      </c>
      <c r="B27" s="113" t="s">
        <v>13169</v>
      </c>
      <c r="C27" s="64">
        <v>78755.240000000005</v>
      </c>
      <c r="D27" s="64">
        <v>106279.17</v>
      </c>
      <c r="E27" s="64">
        <f>+D27-C27</f>
        <v>27523.929999999993</v>
      </c>
    </row>
    <row r="28" spans="1:5" s="376" customFormat="1" x14ac:dyDescent="0.2">
      <c r="A28" s="63"/>
      <c r="B28" s="63" t="s">
        <v>1025</v>
      </c>
      <c r="C28" s="62">
        <f>SUM(C8:C27)</f>
        <v>21316540.630000003</v>
      </c>
      <c r="D28" s="62">
        <f>SUM(D8:D27)</f>
        <v>35630204.300000004</v>
      </c>
      <c r="E28" s="62">
        <f>SUM(E8:E27)</f>
        <v>14313663.67</v>
      </c>
    </row>
    <row r="29" spans="1:5" s="376" customFormat="1" x14ac:dyDescent="0.2">
      <c r="A29" s="243"/>
      <c r="B29" s="243"/>
      <c r="C29" s="259"/>
      <c r="D29" s="259"/>
      <c r="E29" s="259"/>
    </row>
  </sheetData>
  <dataValidations count="5">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72" orientation="portrait" r:id="rId1"/>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1"/>
  <dimension ref="A1:G22"/>
  <sheetViews>
    <sheetView zoomScaleNormal="100" zoomScaleSheetLayoutView="100" workbookViewId="0">
      <selection activeCell="B18" sqref="B18"/>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2.6640625" style="263" bestFit="1" customWidth="1"/>
    <col min="5" max="16384" width="11.44140625" style="375"/>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t="s">
        <v>12940</v>
      </c>
      <c r="B8" s="270" t="s">
        <v>12941</v>
      </c>
      <c r="C8" s="268">
        <v>0</v>
      </c>
      <c r="D8" s="267">
        <v>0</v>
      </c>
    </row>
    <row r="9" spans="1:4" x14ac:dyDescent="0.2">
      <c r="A9" s="266"/>
      <c r="B9" s="266" t="s">
        <v>7193</v>
      </c>
      <c r="C9" s="265">
        <f>SUM(C8:C8)</f>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481" t="s">
        <v>299</v>
      </c>
      <c r="D14" s="237" t="s">
        <v>1069</v>
      </c>
    </row>
    <row r="15" spans="1:4" x14ac:dyDescent="0.2">
      <c r="A15" s="269" t="s">
        <v>11708</v>
      </c>
      <c r="B15" s="270" t="s">
        <v>5353</v>
      </c>
      <c r="C15" s="268">
        <f>25725+42557.76+22230.44</f>
        <v>90513.200000000012</v>
      </c>
      <c r="D15" s="267">
        <v>0.82</v>
      </c>
    </row>
    <row r="16" spans="1:4" x14ac:dyDescent="0.2">
      <c r="A16" s="269" t="s">
        <v>11718</v>
      </c>
      <c r="B16" s="270" t="s">
        <v>13170</v>
      </c>
      <c r="C16" s="268">
        <v>2997.67</v>
      </c>
      <c r="D16" s="267">
        <v>2.7199999999999998E-2</v>
      </c>
    </row>
    <row r="17" spans="1:7" x14ac:dyDescent="0.2">
      <c r="A17" s="269" t="s">
        <v>11723</v>
      </c>
      <c r="B17" s="270" t="s">
        <v>366</v>
      </c>
      <c r="C17" s="268">
        <v>0</v>
      </c>
      <c r="D17" s="267">
        <f>+C17/C22</f>
        <v>0</v>
      </c>
    </row>
    <row r="18" spans="1:7" x14ac:dyDescent="0.2">
      <c r="A18" s="269" t="s">
        <v>11729</v>
      </c>
      <c r="B18" s="270" t="s">
        <v>4543</v>
      </c>
      <c r="C18" s="268">
        <v>0</v>
      </c>
      <c r="D18" s="267">
        <f>+C18/C22</f>
        <v>0</v>
      </c>
      <c r="G18" s="1143"/>
    </row>
    <row r="19" spans="1:7" x14ac:dyDescent="0.2">
      <c r="A19" s="269" t="s">
        <v>11732</v>
      </c>
      <c r="B19" s="270" t="s">
        <v>8017</v>
      </c>
      <c r="C19" s="268">
        <v>0</v>
      </c>
      <c r="D19" s="267">
        <f>+C19/C22</f>
        <v>0</v>
      </c>
    </row>
    <row r="20" spans="1:7" x14ac:dyDescent="0.2">
      <c r="A20" s="269" t="s">
        <v>11737</v>
      </c>
      <c r="B20" s="270" t="s">
        <v>12950</v>
      </c>
      <c r="C20" s="268">
        <v>16870.32</v>
      </c>
      <c r="D20" s="267">
        <v>0.15279999999999999</v>
      </c>
    </row>
    <row r="21" spans="1:7" x14ac:dyDescent="0.2">
      <c r="A21" s="269" t="s">
        <v>11770</v>
      </c>
      <c r="B21" s="270" t="s">
        <v>392</v>
      </c>
      <c r="C21" s="268">
        <v>0</v>
      </c>
      <c r="D21" s="267">
        <f>+C21/C22</f>
        <v>0</v>
      </c>
    </row>
    <row r="22" spans="1:7" x14ac:dyDescent="0.2">
      <c r="A22" s="266"/>
      <c r="B22" s="266" t="s">
        <v>7194</v>
      </c>
      <c r="C22" s="1183">
        <v>110381.19</v>
      </c>
      <c r="D22" s="1184">
        <f>SUM(D15:D21)</f>
        <v>1</v>
      </c>
    </row>
  </sheetData>
  <mergeCells count="2">
    <mergeCell ref="A5:B5"/>
    <mergeCell ref="A12:B12"/>
  </mergeCells>
  <dataValidations count="5">
    <dataValidation allowBlank="1" showInputMessage="1" showErrorMessage="1" prompt="Corresponde al número de la cuenta de acuerdo al Plan de Cuentas emitido por el CONAC." sqref="A7"/>
    <dataValidation allowBlank="1" showInputMessage="1" showErrorMessage="1" prompt="Corresponde al número de la cuenta de acuerdo al Plan de Cuentas emitido por el CONAC (DOF 23/12/2015)." sqref="A14"/>
    <dataValidation allowBlank="1" showInputMessage="1" showErrorMessage="1" prompt="Corresponde al nombre o descripción de la cuenta de acuerdo al Plan de Cuentas emitido por el CONAC." sqref="B7 B14"/>
    <dataValidation allowBlank="1" showInputMessage="1" showErrorMessage="1" prompt="Importe (saldo final) de las adquisiciones de bienes muebles e inmuebles efectuadas en el periodo al que corresponde la cuenta pública presentada." sqref="C7 C14"/>
    <dataValidation allowBlank="1" showInputMessage="1" showErrorMessage="1" prompt="Detallar el porcentaje de estas adquisiciones que fueron realizadas mediante subsidios de capital del sector central (subsidiados por la federación, estado o municipio)." sqref="D7 D14"/>
  </dataValidations>
  <pageMargins left="0.70866141732283472" right="0.11811023622047245" top="0.74803149606299213" bottom="0.74803149606299213" header="0.31496062992125984" footer="0.31496062992125984"/>
  <pageSetup scale="90" orientation="portrait" r:id="rId1"/>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2"/>
  <dimension ref="A1:D43"/>
  <sheetViews>
    <sheetView zoomScaleNormal="100" zoomScaleSheetLayoutView="100" workbookViewId="0">
      <pane ySplit="8" topLeftCell="A10" activePane="bottomLeft" state="frozen"/>
      <selection activeCell="A9" sqref="A9"/>
      <selection pane="bottomLeft" activeCell="A10" sqref="A10"/>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481" t="s">
        <v>301</v>
      </c>
      <c r="D8" s="481" t="s">
        <v>300</v>
      </c>
    </row>
    <row r="9" spans="1:4" x14ac:dyDescent="0.2">
      <c r="A9" s="288">
        <v>5500</v>
      </c>
      <c r="B9" s="290" t="s">
        <v>1105</v>
      </c>
      <c r="C9" s="302">
        <f>SUM(C10:C40)</f>
        <v>0</v>
      </c>
      <c r="D9" s="1185">
        <f>SUM(D10:D40)</f>
        <v>36285.800000000003</v>
      </c>
    </row>
    <row r="10" spans="1:4" x14ac:dyDescent="0.2">
      <c r="A10" s="286">
        <v>5510</v>
      </c>
      <c r="B10" s="289" t="s">
        <v>1104</v>
      </c>
      <c r="C10" s="284">
        <v>0</v>
      </c>
      <c r="D10" s="1186">
        <v>0</v>
      </c>
    </row>
    <row r="11" spans="1:4" x14ac:dyDescent="0.2">
      <c r="A11" s="286">
        <v>5511</v>
      </c>
      <c r="B11" s="289" t="s">
        <v>1103</v>
      </c>
      <c r="C11" s="284">
        <v>0</v>
      </c>
      <c r="D11" s="1186">
        <v>0</v>
      </c>
    </row>
    <row r="12" spans="1:4" x14ac:dyDescent="0.2">
      <c r="A12" s="286">
        <v>5512</v>
      </c>
      <c r="B12" s="289" t="s">
        <v>1102</v>
      </c>
      <c r="C12" s="284">
        <v>0</v>
      </c>
      <c r="D12" s="1186">
        <v>0</v>
      </c>
    </row>
    <row r="13" spans="1:4" x14ac:dyDescent="0.2">
      <c r="A13" s="286">
        <v>5513</v>
      </c>
      <c r="B13" s="289" t="s">
        <v>1101</v>
      </c>
      <c r="C13" s="284">
        <v>0</v>
      </c>
      <c r="D13" s="1186">
        <v>0</v>
      </c>
    </row>
    <row r="14" spans="1:4" x14ac:dyDescent="0.2">
      <c r="A14" s="286">
        <v>5514</v>
      </c>
      <c r="B14" s="289" t="s">
        <v>1100</v>
      </c>
      <c r="C14" s="284">
        <v>0</v>
      </c>
      <c r="D14" s="1186">
        <v>0</v>
      </c>
    </row>
    <row r="15" spans="1:4" x14ac:dyDescent="0.2">
      <c r="A15" s="286">
        <v>5515</v>
      </c>
      <c r="B15" s="289" t="s">
        <v>1099</v>
      </c>
      <c r="C15" s="284">
        <v>0</v>
      </c>
      <c r="D15" s="1186">
        <v>0</v>
      </c>
    </row>
    <row r="16" spans="1:4" x14ac:dyDescent="0.2">
      <c r="A16" s="286">
        <v>5516</v>
      </c>
      <c r="B16" s="289" t="s">
        <v>1098</v>
      </c>
      <c r="C16" s="284">
        <v>0</v>
      </c>
      <c r="D16" s="1186">
        <v>0</v>
      </c>
    </row>
    <row r="17" spans="1:4" x14ac:dyDescent="0.2">
      <c r="A17" s="286">
        <v>5517</v>
      </c>
      <c r="B17" s="289" t="s">
        <v>1097</v>
      </c>
      <c r="C17" s="284">
        <v>0</v>
      </c>
      <c r="D17" s="1186">
        <v>0</v>
      </c>
    </row>
    <row r="18" spans="1:4" x14ac:dyDescent="0.2">
      <c r="A18" s="286">
        <v>5518</v>
      </c>
      <c r="B18" s="289" t="s">
        <v>1096</v>
      </c>
      <c r="C18" s="284">
        <v>0</v>
      </c>
      <c r="D18" s="1186">
        <v>0</v>
      </c>
    </row>
    <row r="19" spans="1:4" x14ac:dyDescent="0.2">
      <c r="A19" s="286">
        <v>5520</v>
      </c>
      <c r="B19" s="289" t="s">
        <v>1095</v>
      </c>
      <c r="C19" s="284">
        <v>0</v>
      </c>
      <c r="D19" s="1186">
        <v>0</v>
      </c>
    </row>
    <row r="20" spans="1:4" x14ac:dyDescent="0.2">
      <c r="A20" s="286">
        <v>5521</v>
      </c>
      <c r="B20" s="289" t="s">
        <v>1094</v>
      </c>
      <c r="C20" s="284">
        <v>0</v>
      </c>
      <c r="D20" s="1186">
        <v>0</v>
      </c>
    </row>
    <row r="21" spans="1:4" x14ac:dyDescent="0.2">
      <c r="A21" s="286">
        <v>5522</v>
      </c>
      <c r="B21" s="289" t="s">
        <v>1093</v>
      </c>
      <c r="C21" s="284">
        <v>0</v>
      </c>
      <c r="D21" s="1186">
        <v>0</v>
      </c>
    </row>
    <row r="22" spans="1:4" x14ac:dyDescent="0.2">
      <c r="A22" s="286">
        <v>5530</v>
      </c>
      <c r="B22" s="289" t="s">
        <v>1092</v>
      </c>
      <c r="C22" s="284">
        <v>0</v>
      </c>
      <c r="D22" s="1186">
        <v>0</v>
      </c>
    </row>
    <row r="23" spans="1:4" x14ac:dyDescent="0.2">
      <c r="A23" s="286">
        <v>5531</v>
      </c>
      <c r="B23" s="289" t="s">
        <v>1091</v>
      </c>
      <c r="C23" s="284">
        <v>0</v>
      </c>
      <c r="D23" s="1186">
        <v>0</v>
      </c>
    </row>
    <row r="24" spans="1:4" x14ac:dyDescent="0.2">
      <c r="A24" s="286">
        <v>5532</v>
      </c>
      <c r="B24" s="289" t="s">
        <v>1090</v>
      </c>
      <c r="C24" s="284">
        <v>0</v>
      </c>
      <c r="D24" s="1186">
        <v>0</v>
      </c>
    </row>
    <row r="25" spans="1:4" x14ac:dyDescent="0.2">
      <c r="A25" s="286">
        <v>5533</v>
      </c>
      <c r="B25" s="289" t="s">
        <v>1089</v>
      </c>
      <c r="C25" s="284">
        <v>0</v>
      </c>
      <c r="D25" s="1186">
        <v>0</v>
      </c>
    </row>
    <row r="26" spans="1:4" x14ac:dyDescent="0.2">
      <c r="A26" s="286">
        <v>5534</v>
      </c>
      <c r="B26" s="289" t="s">
        <v>1088</v>
      </c>
      <c r="C26" s="284">
        <v>0</v>
      </c>
      <c r="D26" s="1186">
        <v>0</v>
      </c>
    </row>
    <row r="27" spans="1:4" x14ac:dyDescent="0.2">
      <c r="A27" s="286">
        <v>5535</v>
      </c>
      <c r="B27" s="289" t="s">
        <v>1087</v>
      </c>
      <c r="C27" s="284">
        <v>0</v>
      </c>
      <c r="D27" s="1186">
        <v>0</v>
      </c>
    </row>
    <row r="28" spans="1:4" x14ac:dyDescent="0.2">
      <c r="A28" s="286">
        <v>5540</v>
      </c>
      <c r="B28" s="289" t="s">
        <v>1086</v>
      </c>
      <c r="C28" s="284">
        <v>0</v>
      </c>
      <c r="D28" s="1186">
        <v>0</v>
      </c>
    </row>
    <row r="29" spans="1:4" x14ac:dyDescent="0.2">
      <c r="A29" s="286">
        <v>5541</v>
      </c>
      <c r="B29" s="289" t="s">
        <v>1086</v>
      </c>
      <c r="C29" s="284">
        <v>0</v>
      </c>
      <c r="D29" s="1186">
        <v>0</v>
      </c>
    </row>
    <row r="30" spans="1:4" x14ac:dyDescent="0.2">
      <c r="A30" s="286">
        <v>5550</v>
      </c>
      <c r="B30" s="285" t="s">
        <v>1085</v>
      </c>
      <c r="C30" s="284">
        <v>0</v>
      </c>
      <c r="D30" s="1186">
        <v>0</v>
      </c>
    </row>
    <row r="31" spans="1:4" x14ac:dyDescent="0.2">
      <c r="A31" s="286">
        <v>5551</v>
      </c>
      <c r="B31" s="285" t="s">
        <v>1085</v>
      </c>
      <c r="C31" s="284">
        <v>0</v>
      </c>
      <c r="D31" s="1186">
        <v>0</v>
      </c>
    </row>
    <row r="32" spans="1:4" x14ac:dyDescent="0.2">
      <c r="A32" s="286">
        <v>5590</v>
      </c>
      <c r="B32" s="285" t="s">
        <v>1084</v>
      </c>
      <c r="C32" s="284">
        <v>0</v>
      </c>
      <c r="D32" s="1186">
        <v>0</v>
      </c>
    </row>
    <row r="33" spans="1:4" x14ac:dyDescent="0.2">
      <c r="A33" s="286">
        <v>5591</v>
      </c>
      <c r="B33" s="285" t="s">
        <v>1083</v>
      </c>
      <c r="C33" s="284">
        <v>0</v>
      </c>
      <c r="D33" s="1186">
        <v>0</v>
      </c>
    </row>
    <row r="34" spans="1:4" x14ac:dyDescent="0.2">
      <c r="A34" s="286">
        <v>5592</v>
      </c>
      <c r="B34" s="285" t="s">
        <v>1082</v>
      </c>
      <c r="C34" s="284">
        <v>0</v>
      </c>
      <c r="D34" s="1186">
        <v>0</v>
      </c>
    </row>
    <row r="35" spans="1:4" x14ac:dyDescent="0.2">
      <c r="A35" s="286">
        <v>5593</v>
      </c>
      <c r="B35" s="285" t="s">
        <v>1081</v>
      </c>
      <c r="C35" s="284">
        <v>0</v>
      </c>
      <c r="D35" s="1186">
        <v>0</v>
      </c>
    </row>
    <row r="36" spans="1:4" x14ac:dyDescent="0.2">
      <c r="A36" s="286">
        <v>5594</v>
      </c>
      <c r="B36" s="285" t="s">
        <v>1080</v>
      </c>
      <c r="C36" s="284">
        <v>0</v>
      </c>
      <c r="D36" s="1186">
        <v>0</v>
      </c>
    </row>
    <row r="37" spans="1:4" x14ac:dyDescent="0.2">
      <c r="A37" s="286">
        <v>5595</v>
      </c>
      <c r="B37" s="285" t="s">
        <v>1079</v>
      </c>
      <c r="C37" s="284">
        <v>0</v>
      </c>
      <c r="D37" s="1186">
        <v>0</v>
      </c>
    </row>
    <row r="38" spans="1:4" x14ac:dyDescent="0.2">
      <c r="A38" s="286">
        <v>5596</v>
      </c>
      <c r="B38" s="285" t="s">
        <v>1078</v>
      </c>
      <c r="C38" s="284">
        <v>0</v>
      </c>
      <c r="D38" s="1186">
        <v>0</v>
      </c>
    </row>
    <row r="39" spans="1:4" x14ac:dyDescent="0.2">
      <c r="A39" s="286">
        <v>5597</v>
      </c>
      <c r="B39" s="285" t="s">
        <v>1077</v>
      </c>
      <c r="C39" s="284">
        <v>0</v>
      </c>
      <c r="D39" s="1186">
        <v>0</v>
      </c>
    </row>
    <row r="40" spans="1:4" x14ac:dyDescent="0.2">
      <c r="A40" s="286">
        <v>5599</v>
      </c>
      <c r="B40" s="285" t="s">
        <v>1076</v>
      </c>
      <c r="C40" s="284">
        <v>0</v>
      </c>
      <c r="D40" s="1186">
        <v>36285.800000000003</v>
      </c>
    </row>
    <row r="41" spans="1:4" x14ac:dyDescent="0.2">
      <c r="A41" s="288">
        <v>5600</v>
      </c>
      <c r="B41" s="287" t="s">
        <v>1075</v>
      </c>
      <c r="C41" s="302">
        <f>SUM(C42:C43)</f>
        <v>0</v>
      </c>
      <c r="D41" s="1185">
        <f>SUM(D42:D43)</f>
        <v>0</v>
      </c>
    </row>
    <row r="42" spans="1:4" x14ac:dyDescent="0.2">
      <c r="A42" s="286">
        <v>5610</v>
      </c>
      <c r="B42" s="285" t="s">
        <v>1074</v>
      </c>
      <c r="C42" s="284">
        <v>0</v>
      </c>
      <c r="D42" s="1186">
        <v>0</v>
      </c>
    </row>
    <row r="43" spans="1:4" x14ac:dyDescent="0.2">
      <c r="A43" s="282">
        <v>5611</v>
      </c>
      <c r="B43" s="281" t="s">
        <v>1073</v>
      </c>
      <c r="C43" s="280">
        <v>0</v>
      </c>
      <c r="D43" s="1187">
        <v>0</v>
      </c>
    </row>
  </sheetData>
  <mergeCells count="1">
    <mergeCell ref="A6:B6"/>
  </mergeCells>
  <dataValidations count="4">
    <dataValidation allowBlank="1" showInputMessage="1" showErrorMessage="1" prompt="Corresponde al número de la cuenta de acuerdo al Plan de Cuentas emitido por el CONAC." sqref="A8"/>
    <dataValidation allowBlank="1" showInputMessage="1" showErrorMessage="1" prompt="Saldo al 31 de diciembre del año anterior a la cuenta pública que se presenta." sqref="C8"/>
    <dataValidation allowBlank="1" showInputMessage="1" showErrorMessage="1" prompt="Importe final del periodo que corresponde la cuenta pública presentada (mensual:  enero, febrero, marzo, etc.; trimestral: 1er, 2do, 3ro. o 4to.)." sqref="D8"/>
    <dataValidation allowBlank="1" showInputMessage="1" showErrorMessage="1" prompt="Corresponde al nombre o descripción de la cuenta de acuerdo al Plan de Cuentas emitido por el CONAC." sqref="B8"/>
  </dataValidations>
  <pageMargins left="0.31496062992125984" right="0" top="0.74803149606299213" bottom="0.74803149606299213" header="0.31496062992125984" footer="0.31496062992125984"/>
  <pageSetup scale="85" orientation="portrait" r:id="rId1"/>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3"/>
  <dimension ref="A1:C20"/>
  <sheetViews>
    <sheetView zoomScaleNormal="100" workbookViewId="0">
      <selection activeCell="A9" sqref="A9"/>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29" t="s">
        <v>101</v>
      </c>
      <c r="C7" s="29" t="s">
        <v>232</v>
      </c>
    </row>
    <row r="8" spans="1:3" x14ac:dyDescent="0.2">
      <c r="A8" s="304">
        <v>900001</v>
      </c>
      <c r="B8" s="306" t="s">
        <v>1120</v>
      </c>
      <c r="C8" s="302">
        <v>57784990.25</v>
      </c>
    </row>
    <row r="9" spans="1:3" x14ac:dyDescent="0.2">
      <c r="A9" s="304">
        <v>900002</v>
      </c>
      <c r="B9" s="303" t="s">
        <v>1119</v>
      </c>
      <c r="C9" s="302">
        <f>SUM(C10:C14)</f>
        <v>239666.52000000002</v>
      </c>
    </row>
    <row r="10" spans="1:3" x14ac:dyDescent="0.2">
      <c r="A10" s="305">
        <v>4320</v>
      </c>
      <c r="B10" s="299" t="s">
        <v>1118</v>
      </c>
      <c r="C10" s="296">
        <v>0</v>
      </c>
    </row>
    <row r="11" spans="1:3" ht="20.399999999999999" x14ac:dyDescent="0.2">
      <c r="A11" s="305">
        <v>4330</v>
      </c>
      <c r="B11" s="299" t="s">
        <v>1117</v>
      </c>
      <c r="C11" s="296">
        <v>0</v>
      </c>
    </row>
    <row r="12" spans="1:3" x14ac:dyDescent="0.2">
      <c r="A12" s="305">
        <v>4340</v>
      </c>
      <c r="B12" s="299" t="s">
        <v>1116</v>
      </c>
      <c r="C12" s="296">
        <v>0</v>
      </c>
    </row>
    <row r="13" spans="1:3" x14ac:dyDescent="0.2">
      <c r="A13" s="305">
        <v>4399</v>
      </c>
      <c r="B13" s="299" t="s">
        <v>1115</v>
      </c>
      <c r="C13" s="296">
        <v>75980.789999999994</v>
      </c>
    </row>
    <row r="14" spans="1:3" x14ac:dyDescent="0.2">
      <c r="A14" s="298">
        <v>4400</v>
      </c>
      <c r="B14" s="299" t="s">
        <v>1114</v>
      </c>
      <c r="C14" s="296">
        <v>163685.73000000001</v>
      </c>
    </row>
    <row r="15" spans="1:3" x14ac:dyDescent="0.2">
      <c r="A15" s="304">
        <v>900003</v>
      </c>
      <c r="B15" s="303" t="s">
        <v>1113</v>
      </c>
      <c r="C15" s="302">
        <f>SUM(C16:C19)</f>
        <v>2809944.45</v>
      </c>
    </row>
    <row r="16" spans="1:3" x14ac:dyDescent="0.2">
      <c r="A16" s="301">
        <v>52</v>
      </c>
      <c r="B16" s="299" t="s">
        <v>1112</v>
      </c>
      <c r="C16" s="296">
        <v>0</v>
      </c>
    </row>
    <row r="17" spans="1:3" x14ac:dyDescent="0.2">
      <c r="A17" s="301">
        <v>62</v>
      </c>
      <c r="B17" s="299" t="s">
        <v>1111</v>
      </c>
      <c r="C17" s="296">
        <v>0</v>
      </c>
    </row>
    <row r="18" spans="1:3" x14ac:dyDescent="0.2">
      <c r="A18" s="300" t="s">
        <v>1110</v>
      </c>
      <c r="B18" s="299" t="s">
        <v>1109</v>
      </c>
      <c r="C18" s="296">
        <v>2809944.45</v>
      </c>
    </row>
    <row r="19" spans="1:3" x14ac:dyDescent="0.2">
      <c r="A19" s="298">
        <v>4500</v>
      </c>
      <c r="B19" s="297" t="s">
        <v>1108</v>
      </c>
      <c r="C19" s="296">
        <v>0</v>
      </c>
    </row>
    <row r="20" spans="1:3" x14ac:dyDescent="0.2">
      <c r="A20" s="295">
        <v>900004</v>
      </c>
      <c r="B20" s="294" t="s">
        <v>1107</v>
      </c>
      <c r="C20" s="293">
        <f>+C8+C9-C15</f>
        <v>55214712.32</v>
      </c>
    </row>
  </sheetData>
  <dataValidations count="2">
    <dataValidation allowBlank="1" showInputMessage="1" showErrorMessage="1" prompt="Corresponde al número de la cuenta de acuerdo al Plan de Cuentas emitido por el CONAC. y Clasificador por Rubros de Ingreso. (DOF-2-ene-13)." sqref="A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4"/>
  <dimension ref="A1:C35"/>
  <sheetViews>
    <sheetView zoomScaleNormal="100" workbookViewId="0">
      <selection activeCell="A9" sqref="A9"/>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65" t="s">
        <v>91</v>
      </c>
    </row>
    <row r="6" spans="1:3" ht="11.25" customHeight="1" x14ac:dyDescent="0.2">
      <c r="A6" s="1188"/>
      <c r="B6" s="232"/>
      <c r="C6" s="315"/>
    </row>
    <row r="7" spans="1:3" ht="15" customHeight="1" x14ac:dyDescent="0.2">
      <c r="A7" s="30" t="s">
        <v>102</v>
      </c>
      <c r="B7" s="29" t="s">
        <v>101</v>
      </c>
      <c r="C7" s="86" t="s">
        <v>232</v>
      </c>
    </row>
    <row r="8" spans="1:3" x14ac:dyDescent="0.2">
      <c r="A8" s="320">
        <v>900001</v>
      </c>
      <c r="B8" s="319" t="s">
        <v>1143</v>
      </c>
      <c r="C8" s="318">
        <v>40681633.25</v>
      </c>
    </row>
    <row r="9" spans="1:3" x14ac:dyDescent="0.2">
      <c r="A9" s="320">
        <v>900002</v>
      </c>
      <c r="B9" s="319" t="s">
        <v>1142</v>
      </c>
      <c r="C9" s="318">
        <f>SUM(C10:C26)</f>
        <v>1147189.51</v>
      </c>
    </row>
    <row r="10" spans="1:3" x14ac:dyDescent="0.2">
      <c r="A10" s="305">
        <v>5100</v>
      </c>
      <c r="B10" s="317" t="s">
        <v>1141</v>
      </c>
      <c r="C10" s="315">
        <f>25725+42557.76+22230.44</f>
        <v>90513.200000000012</v>
      </c>
    </row>
    <row r="11" spans="1:3" x14ac:dyDescent="0.2">
      <c r="A11" s="305">
        <v>5200</v>
      </c>
      <c r="B11" s="317" t="s">
        <v>1140</v>
      </c>
      <c r="C11" s="315">
        <v>2997.67</v>
      </c>
    </row>
    <row r="12" spans="1:3" x14ac:dyDescent="0.2">
      <c r="A12" s="305">
        <v>5300</v>
      </c>
      <c r="B12" s="317" t="s">
        <v>1139</v>
      </c>
      <c r="C12" s="315">
        <v>0</v>
      </c>
    </row>
    <row r="13" spans="1:3" x14ac:dyDescent="0.2">
      <c r="A13" s="305">
        <v>5400</v>
      </c>
      <c r="B13" s="317" t="s">
        <v>1138</v>
      </c>
      <c r="C13" s="315">
        <v>0</v>
      </c>
    </row>
    <row r="14" spans="1:3" x14ac:dyDescent="0.2">
      <c r="A14" s="305">
        <v>5500</v>
      </c>
      <c r="B14" s="317" t="s">
        <v>1137</v>
      </c>
      <c r="C14" s="315">
        <v>0</v>
      </c>
    </row>
    <row r="15" spans="1:3" x14ac:dyDescent="0.2">
      <c r="A15" s="305">
        <v>5600</v>
      </c>
      <c r="B15" s="317" t="s">
        <v>1136</v>
      </c>
      <c r="C15" s="315">
        <v>16870.32</v>
      </c>
    </row>
    <row r="16" spans="1:3" x14ac:dyDescent="0.2">
      <c r="A16" s="305">
        <v>5700</v>
      </c>
      <c r="B16" s="317" t="s">
        <v>1135</v>
      </c>
      <c r="C16" s="315">
        <v>0</v>
      </c>
    </row>
    <row r="17" spans="1:3" x14ac:dyDescent="0.2">
      <c r="A17" s="305" t="s">
        <v>1134</v>
      </c>
      <c r="B17" s="317" t="s">
        <v>1133</v>
      </c>
      <c r="C17" s="315">
        <v>0</v>
      </c>
    </row>
    <row r="18" spans="1:3" x14ac:dyDescent="0.2">
      <c r="A18" s="305">
        <v>5900</v>
      </c>
      <c r="B18" s="317" t="s">
        <v>1132</v>
      </c>
      <c r="C18" s="315">
        <v>0</v>
      </c>
    </row>
    <row r="19" spans="1:3" x14ac:dyDescent="0.2">
      <c r="A19" s="301">
        <v>6200</v>
      </c>
      <c r="B19" s="317" t="s">
        <v>1131</v>
      </c>
      <c r="C19" s="315">
        <v>0</v>
      </c>
    </row>
    <row r="20" spans="1:3" x14ac:dyDescent="0.2">
      <c r="A20" s="301">
        <v>7200</v>
      </c>
      <c r="B20" s="317" t="s">
        <v>1130</v>
      </c>
      <c r="C20" s="315">
        <v>0</v>
      </c>
    </row>
    <row r="21" spans="1:3" x14ac:dyDescent="0.2">
      <c r="A21" s="301">
        <v>7300</v>
      </c>
      <c r="B21" s="317" t="s">
        <v>1129</v>
      </c>
      <c r="C21" s="315">
        <v>0</v>
      </c>
    </row>
    <row r="22" spans="1:3" x14ac:dyDescent="0.2">
      <c r="A22" s="301">
        <v>7500</v>
      </c>
      <c r="B22" s="317" t="s">
        <v>1128</v>
      </c>
      <c r="C22" s="315">
        <v>0</v>
      </c>
    </row>
    <row r="23" spans="1:3" x14ac:dyDescent="0.2">
      <c r="A23" s="301">
        <v>7900</v>
      </c>
      <c r="B23" s="317" t="s">
        <v>1127</v>
      </c>
      <c r="C23" s="315">
        <v>0</v>
      </c>
    </row>
    <row r="24" spans="1:3" x14ac:dyDescent="0.2">
      <c r="A24" s="301">
        <v>9100</v>
      </c>
      <c r="B24" s="317" t="s">
        <v>1126</v>
      </c>
      <c r="C24" s="315">
        <v>0</v>
      </c>
    </row>
    <row r="25" spans="1:3" x14ac:dyDescent="0.2">
      <c r="A25" s="301">
        <v>9900</v>
      </c>
      <c r="B25" s="317" t="s">
        <v>1125</v>
      </c>
      <c r="C25" s="315">
        <v>1036808.32</v>
      </c>
    </row>
    <row r="26" spans="1:3" x14ac:dyDescent="0.2">
      <c r="A26" s="301">
        <v>7400</v>
      </c>
      <c r="B26" s="316" t="s">
        <v>1124</v>
      </c>
      <c r="C26" s="315">
        <v>0</v>
      </c>
    </row>
    <row r="27" spans="1:3" x14ac:dyDescent="0.2">
      <c r="A27" s="320">
        <v>900003</v>
      </c>
      <c r="B27" s="319" t="s">
        <v>1123</v>
      </c>
      <c r="C27" s="318">
        <f>SUM(C28:C34)</f>
        <v>36285.800000000003</v>
      </c>
    </row>
    <row r="28" spans="1:3" ht="20.399999999999999" x14ac:dyDescent="0.2">
      <c r="A28" s="305">
        <v>5510</v>
      </c>
      <c r="B28" s="317" t="s">
        <v>1104</v>
      </c>
      <c r="C28" s="315">
        <v>0</v>
      </c>
    </row>
    <row r="29" spans="1:3" x14ac:dyDescent="0.2">
      <c r="A29" s="305">
        <v>5520</v>
      </c>
      <c r="B29" s="317" t="s">
        <v>1095</v>
      </c>
      <c r="C29" s="315">
        <v>0</v>
      </c>
    </row>
    <row r="30" spans="1:3" x14ac:dyDescent="0.2">
      <c r="A30" s="305">
        <v>5530</v>
      </c>
      <c r="B30" s="317" t="s">
        <v>1092</v>
      </c>
      <c r="C30" s="315">
        <v>0</v>
      </c>
    </row>
    <row r="31" spans="1:3" ht="20.399999999999999" x14ac:dyDescent="0.2">
      <c r="A31" s="305">
        <v>5540</v>
      </c>
      <c r="B31" s="317" t="s">
        <v>1086</v>
      </c>
      <c r="C31" s="315">
        <v>0</v>
      </c>
    </row>
    <row r="32" spans="1:3" x14ac:dyDescent="0.2">
      <c r="A32" s="305">
        <v>5550</v>
      </c>
      <c r="B32" s="317" t="s">
        <v>1085</v>
      </c>
      <c r="C32" s="315">
        <v>0</v>
      </c>
    </row>
    <row r="33" spans="1:3" x14ac:dyDescent="0.2">
      <c r="A33" s="305">
        <v>5590</v>
      </c>
      <c r="B33" s="317" t="s">
        <v>1084</v>
      </c>
      <c r="C33" s="315">
        <v>36285.800000000003</v>
      </c>
    </row>
    <row r="34" spans="1:3" x14ac:dyDescent="0.2">
      <c r="A34" s="305">
        <v>5600</v>
      </c>
      <c r="B34" s="316" t="s">
        <v>1122</v>
      </c>
      <c r="C34" s="315">
        <v>0</v>
      </c>
    </row>
    <row r="35" spans="1:3" x14ac:dyDescent="0.2">
      <c r="A35" s="1252"/>
      <c r="B35" s="1252" t="s">
        <v>1121</v>
      </c>
      <c r="C35" s="1251">
        <f>+C8-C9+C27</f>
        <v>39570729.539999999</v>
      </c>
    </row>
  </sheetData>
  <dataValidations count="2">
    <dataValidation allowBlank="1" showInputMessage="1" showErrorMessage="1" prompt="Corresponde al número de la cuenta de acuerdo al Plan de Cuentas emitido por el CONAC, y Clasificador por objeto del gasto (DOF-22-dic-14)." sqref="A7"/>
    <dataValidation allowBlank="1" showInputMessage="1" showErrorMessage="1" prompt="Corresponde al nombre o descripción de la cuenta de acuerdo al Plan de Cuentas emitido por el CONAC." sqref="B7"/>
  </dataValidations>
  <pageMargins left="0.70866141732283472" right="0.51181102362204722" top="0.74803149606299213" bottom="0.74803149606299213" header="0.31496062992125984" footer="0.31496062992125984"/>
  <pageSetup paperSize="9" scale="98" orientation="portrait" r:id="rId1"/>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5">
    <pageSetUpPr fitToPage="1"/>
  </sheetPr>
  <dimension ref="A1:H39"/>
  <sheetViews>
    <sheetView topLeftCell="A2" zoomScaleNormal="100" zoomScaleSheetLayoutView="100" workbookViewId="0">
      <selection activeCell="F24" sqref="F24"/>
    </sheetView>
  </sheetViews>
  <sheetFormatPr baseColWidth="10" defaultColWidth="42.109375" defaultRowHeight="10.199999999999999" x14ac:dyDescent="0.2"/>
  <cols>
    <col min="1" max="2" width="42.109375" style="375"/>
    <col min="3" max="3" width="18.6640625" style="375" bestFit="1" customWidth="1"/>
    <col min="4" max="4" width="17" style="375" bestFit="1" customWidth="1"/>
    <col min="5" max="5" width="11.6640625" style="375" customWidth="1"/>
    <col min="6" max="16384" width="42.10937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12.75" customHeight="1" x14ac:dyDescent="0.2">
      <c r="A5" s="1340" t="s">
        <v>1220</v>
      </c>
      <c r="B5" s="1340"/>
      <c r="C5" s="1340"/>
      <c r="D5" s="1340"/>
      <c r="E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ht="26.1" customHeight="1" x14ac:dyDescent="0.2">
      <c r="A10" s="483" t="s">
        <v>7195</v>
      </c>
      <c r="B10" s="1365" t="s">
        <v>7196</v>
      </c>
      <c r="C10" s="1365"/>
      <c r="D10" s="1365"/>
      <c r="E10" s="1365"/>
    </row>
    <row r="11" spans="1:8" s="324" customFormat="1" ht="12.9" customHeight="1" x14ac:dyDescent="0.2">
      <c r="A11" s="484" t="s">
        <v>7197</v>
      </c>
      <c r="B11" s="484" t="s">
        <v>7198</v>
      </c>
      <c r="C11" s="484"/>
      <c r="D11" s="484"/>
      <c r="E11" s="484"/>
    </row>
    <row r="12" spans="1:8" s="324" customFormat="1" ht="26.1" customHeight="1" x14ac:dyDescent="0.2">
      <c r="A12" s="484" t="s">
        <v>7199</v>
      </c>
      <c r="B12" s="1365" t="s">
        <v>7200</v>
      </c>
      <c r="C12" s="1365"/>
      <c r="D12" s="1365"/>
      <c r="E12" s="1365"/>
    </row>
    <row r="13" spans="1:8" s="324" customFormat="1" ht="26.1" customHeight="1" x14ac:dyDescent="0.2">
      <c r="A13" s="484" t="s">
        <v>7201</v>
      </c>
      <c r="B13" s="1365" t="s">
        <v>7202</v>
      </c>
      <c r="C13" s="1365"/>
      <c r="D13" s="1365"/>
      <c r="E13" s="1365"/>
    </row>
    <row r="14" spans="1:8" s="324" customFormat="1" ht="11.25" customHeight="1" x14ac:dyDescent="0.2">
      <c r="A14" s="333"/>
      <c r="B14" s="332"/>
      <c r="C14" s="332"/>
      <c r="D14" s="332"/>
      <c r="E14" s="332"/>
    </row>
    <row r="15" spans="1:8" s="324" customFormat="1" ht="26.1" customHeight="1" x14ac:dyDescent="0.2">
      <c r="A15" s="483" t="s">
        <v>7203</v>
      </c>
      <c r="B15" s="484" t="s">
        <v>7204</v>
      </c>
    </row>
    <row r="16" spans="1:8" s="324" customFormat="1" ht="12.9" customHeight="1" x14ac:dyDescent="0.2">
      <c r="A16" s="484" t="s">
        <v>7205</v>
      </c>
    </row>
    <row r="17" spans="1:8" s="324" customFormat="1" x14ac:dyDescent="0.2">
      <c r="A17" s="333"/>
    </row>
    <row r="18" spans="1:8" s="324" customFormat="1" x14ac:dyDescent="0.2">
      <c r="A18" s="333" t="s">
        <v>3496</v>
      </c>
      <c r="B18" s="333"/>
      <c r="C18" s="333"/>
      <c r="D18" s="333"/>
    </row>
    <row r="19" spans="1:8" s="324" customFormat="1" x14ac:dyDescent="0.2">
      <c r="A19" s="333"/>
      <c r="B19" s="333"/>
      <c r="C19" s="333"/>
      <c r="D19" s="333"/>
    </row>
    <row r="20" spans="1:8" s="324" customFormat="1" x14ac:dyDescent="0.2">
      <c r="A20" s="333"/>
      <c r="B20" s="333"/>
      <c r="C20" s="333"/>
      <c r="D20" s="333"/>
    </row>
    <row r="21" spans="1:8" s="324" customFormat="1" x14ac:dyDescent="0.2">
      <c r="A21" s="434" t="s">
        <v>3495</v>
      </c>
    </row>
    <row r="22" spans="1:8" s="324" customFormat="1" x14ac:dyDescent="0.2">
      <c r="B22" s="1339" t="s">
        <v>1168</v>
      </c>
      <c r="C22" s="1385"/>
      <c r="D22" s="1385"/>
      <c r="E22" s="1385"/>
      <c r="H22" s="325"/>
    </row>
    <row r="23" spans="1:8" s="324" customFormat="1" x14ac:dyDescent="0.2">
      <c r="A23" s="331" t="s">
        <v>102</v>
      </c>
      <c r="B23" s="1189" t="s">
        <v>101</v>
      </c>
      <c r="C23" s="1190" t="s">
        <v>301</v>
      </c>
      <c r="D23" s="1190" t="s">
        <v>300</v>
      </c>
      <c r="E23" s="1190" t="s">
        <v>299</v>
      </c>
      <c r="H23" s="325"/>
    </row>
    <row r="24" spans="1:8" s="324" customFormat="1" x14ac:dyDescent="0.2">
      <c r="A24" s="1249" t="s">
        <v>13171</v>
      </c>
      <c r="B24" s="1250" t="s">
        <v>1166</v>
      </c>
      <c r="C24" s="1191">
        <v>30663160.129999999</v>
      </c>
      <c r="D24" s="1168">
        <v>30663160.129999999</v>
      </c>
      <c r="E24" s="326">
        <f>+D24-C24</f>
        <v>0</v>
      </c>
      <c r="H24" s="325"/>
    </row>
    <row r="25" spans="1:8" s="324" customFormat="1" x14ac:dyDescent="0.2">
      <c r="A25" s="1249" t="s">
        <v>13172</v>
      </c>
      <c r="B25" s="1250" t="s">
        <v>1164</v>
      </c>
      <c r="C25" s="1191">
        <v>64287758.939999998</v>
      </c>
      <c r="D25" s="1168">
        <v>56618945.829999998</v>
      </c>
      <c r="E25" s="326">
        <f t="shared" ref="E25:E35" si="0">+D25-C25</f>
        <v>-7668813.1099999994</v>
      </c>
      <c r="F25" s="325"/>
      <c r="H25" s="325"/>
    </row>
    <row r="26" spans="1:8" s="324" customFormat="1" x14ac:dyDescent="0.2">
      <c r="A26" s="1249" t="s">
        <v>13173</v>
      </c>
      <c r="B26" s="1250" t="s">
        <v>1162</v>
      </c>
      <c r="C26" s="1191">
        <v>81751356.950000003</v>
      </c>
      <c r="D26" s="1168">
        <v>83740775.950000003</v>
      </c>
      <c r="E26" s="326">
        <f t="shared" si="0"/>
        <v>1989419</v>
      </c>
      <c r="F26" s="325"/>
      <c r="H26" s="325"/>
    </row>
    <row r="27" spans="1:8" s="324" customFormat="1" x14ac:dyDescent="0.2">
      <c r="A27" s="1249" t="s">
        <v>13174</v>
      </c>
      <c r="B27" s="1250" t="s">
        <v>1160</v>
      </c>
      <c r="C27" s="1191">
        <v>-7107039.5899999999</v>
      </c>
      <c r="D27" s="1168">
        <v>-1012656.14</v>
      </c>
      <c r="E27" s="326">
        <f t="shared" si="0"/>
        <v>6094383.4500000002</v>
      </c>
      <c r="F27" s="325"/>
      <c r="H27" s="325"/>
    </row>
    <row r="28" spans="1:8" s="324" customFormat="1" x14ac:dyDescent="0.2">
      <c r="A28" s="1249" t="s">
        <v>13175</v>
      </c>
      <c r="B28" s="1250" t="s">
        <v>1158</v>
      </c>
      <c r="C28" s="1191">
        <v>-41019718.549999997</v>
      </c>
      <c r="D28" s="1168">
        <v>-56772334.109999999</v>
      </c>
      <c r="E28" s="326">
        <f t="shared" si="0"/>
        <v>-15752615.560000002</v>
      </c>
      <c r="F28" s="325"/>
      <c r="H28" s="325"/>
    </row>
    <row r="29" spans="1:8" s="324" customFormat="1" x14ac:dyDescent="0.2">
      <c r="A29" s="1249" t="s">
        <v>13176</v>
      </c>
      <c r="B29" s="1250" t="s">
        <v>1156</v>
      </c>
      <c r="C29" s="1191">
        <v>30663160.129999999</v>
      </c>
      <c r="D29" s="1168">
        <v>30663160.129999999</v>
      </c>
      <c r="E29" s="326">
        <f t="shared" si="0"/>
        <v>0</v>
      </c>
      <c r="F29" s="325"/>
      <c r="H29" s="325"/>
    </row>
    <row r="30" spans="1:8" s="324" customFormat="1" x14ac:dyDescent="0.2">
      <c r="A30" s="1249" t="s">
        <v>13177</v>
      </c>
      <c r="B30" s="1250" t="s">
        <v>1154</v>
      </c>
      <c r="C30" s="1191">
        <v>41616316.439999998</v>
      </c>
      <c r="D30" s="1168">
        <v>42630218.810000002</v>
      </c>
      <c r="E30" s="326">
        <f t="shared" si="0"/>
        <v>1013902.3700000048</v>
      </c>
      <c r="F30" s="325"/>
      <c r="G30" s="325"/>
      <c r="H30" s="325"/>
    </row>
    <row r="31" spans="1:8" s="324" customFormat="1" x14ac:dyDescent="0.2">
      <c r="A31" s="1249" t="s">
        <v>13178</v>
      </c>
      <c r="B31" s="1250" t="s">
        <v>1152</v>
      </c>
      <c r="C31" s="1191">
        <v>82788165.269999996</v>
      </c>
      <c r="D31" s="1168">
        <v>84777584.269999996</v>
      </c>
      <c r="E31" s="326">
        <f t="shared" si="0"/>
        <v>1989419</v>
      </c>
      <c r="F31" s="325"/>
      <c r="G31" s="325"/>
      <c r="H31" s="325"/>
    </row>
    <row r="32" spans="1:8" s="324" customFormat="1" x14ac:dyDescent="0.2">
      <c r="A32" s="1249" t="s">
        <v>13179</v>
      </c>
      <c r="B32" s="1250" t="s">
        <v>13180</v>
      </c>
      <c r="C32" s="1191">
        <v>38814971.539999999</v>
      </c>
      <c r="D32" s="1168">
        <v>32128892.34</v>
      </c>
      <c r="E32" s="326">
        <f t="shared" si="0"/>
        <v>-6686079.1999999993</v>
      </c>
      <c r="F32" s="325"/>
      <c r="G32" s="325"/>
      <c r="H32" s="325"/>
    </row>
    <row r="33" spans="1:8" s="324" customFormat="1" x14ac:dyDescent="0.2">
      <c r="A33" s="1249" t="s">
        <v>13181</v>
      </c>
      <c r="B33" s="1250" t="s">
        <v>13182</v>
      </c>
      <c r="C33" s="1191">
        <v>1140737.75</v>
      </c>
      <c r="D33" s="1168">
        <v>916019.7</v>
      </c>
      <c r="E33" s="326">
        <f t="shared" si="0"/>
        <v>-224718.05000000005</v>
      </c>
      <c r="F33" s="325"/>
      <c r="G33" s="325"/>
      <c r="H33" s="325"/>
    </row>
    <row r="34" spans="1:8" s="324" customFormat="1" x14ac:dyDescent="0.2">
      <c r="A34" s="1249" t="s">
        <v>13183</v>
      </c>
      <c r="B34" s="1250" t="s">
        <v>1146</v>
      </c>
      <c r="C34" s="1191">
        <v>0</v>
      </c>
      <c r="D34" s="1168">
        <v>0</v>
      </c>
      <c r="E34" s="326">
        <f t="shared" si="0"/>
        <v>0</v>
      </c>
      <c r="F34" s="325"/>
      <c r="G34" s="325"/>
      <c r="H34" s="325"/>
    </row>
    <row r="35" spans="1:8" s="324" customFormat="1" x14ac:dyDescent="0.2">
      <c r="A35" s="1249" t="s">
        <v>13184</v>
      </c>
      <c r="B35" s="1250" t="s">
        <v>1144</v>
      </c>
      <c r="C35" s="1192">
        <v>31879299.670000002</v>
      </c>
      <c r="D35" s="1168">
        <v>39765613.549999997</v>
      </c>
      <c r="E35" s="326">
        <f t="shared" si="0"/>
        <v>7886313.8799999952</v>
      </c>
      <c r="F35" s="325"/>
      <c r="G35" s="325"/>
      <c r="H35" s="325"/>
    </row>
    <row r="36" spans="1:8" s="324" customFormat="1" x14ac:dyDescent="0.2">
      <c r="A36" s="430" t="s">
        <v>3494</v>
      </c>
      <c r="B36" s="1193" t="s">
        <v>3494</v>
      </c>
      <c r="C36" s="1194"/>
      <c r="D36" s="1168"/>
      <c r="E36" s="326"/>
      <c r="F36" s="325"/>
      <c r="G36" s="325"/>
      <c r="H36" s="325"/>
    </row>
    <row r="37" spans="1:8" s="324" customFormat="1" x14ac:dyDescent="0.2">
      <c r="B37" s="1195" t="s">
        <v>3493</v>
      </c>
      <c r="C37" s="1196">
        <f>SUM(C24:C36)</f>
        <v>355478168.68000001</v>
      </c>
      <c r="D37" s="1197">
        <f>SUM(D24:D36)</f>
        <v>344119380.45999998</v>
      </c>
      <c r="E37" s="1198">
        <f>SUM(E24:E36)</f>
        <v>-11358788.220000003</v>
      </c>
      <c r="F37" s="325"/>
      <c r="G37" s="325"/>
      <c r="H37" s="325"/>
    </row>
    <row r="38" spans="1:8" s="324" customFormat="1" x14ac:dyDescent="0.2">
      <c r="B38" s="427"/>
      <c r="C38" s="426"/>
      <c r="D38" s="426"/>
      <c r="E38" s="426"/>
      <c r="F38" s="325"/>
      <c r="G38" s="325"/>
      <c r="H38" s="325"/>
    </row>
    <row r="39" spans="1:8" x14ac:dyDescent="0.2">
      <c r="C39" s="1143"/>
    </row>
  </sheetData>
  <mergeCells count="5">
    <mergeCell ref="A5:E5"/>
    <mergeCell ref="B10:E10"/>
    <mergeCell ref="B12:E12"/>
    <mergeCell ref="B13:E13"/>
    <mergeCell ref="B22:E22"/>
  </mergeCells>
  <printOptions horizontalCentered="1"/>
  <pageMargins left="0.70866141732283472" right="0.70866141732283472" top="0.74803149606299213" bottom="0.74803149606299213" header="0.31496062992125984" footer="0.31496062992125984"/>
  <pageSetup scale="92" orientation="landscape" r:id="rId1"/>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6"/>
  <dimension ref="A1:F33"/>
  <sheetViews>
    <sheetView zoomScaleNormal="100" zoomScaleSheetLayoutView="90" workbookViewId="0">
      <selection activeCell="B4" sqref="B4"/>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7"/>
    </row>
    <row r="5" spans="1:6" s="375" customFormat="1" ht="11.25" customHeight="1" x14ac:dyDescent="0.2">
      <c r="A5" s="35" t="s">
        <v>3521</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c r="B8" s="1225" t="s">
        <v>13593</v>
      </c>
      <c r="C8" s="24">
        <v>0</v>
      </c>
      <c r="D8" s="54"/>
      <c r="E8" s="24"/>
    </row>
    <row r="9" spans="1:6" x14ac:dyDescent="0.2">
      <c r="A9" s="52"/>
      <c r="B9" s="52" t="s">
        <v>109</v>
      </c>
      <c r="C9" s="38">
        <f>SUM(C8:C8)</f>
        <v>0</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25" t="s">
        <v>13185</v>
      </c>
      <c r="B15" s="25" t="s">
        <v>13186</v>
      </c>
      <c r="C15" s="42">
        <v>373347.7</v>
      </c>
      <c r="D15" s="24" t="s">
        <v>13187</v>
      </c>
      <c r="E15" s="23"/>
    </row>
    <row r="16" spans="1:6" ht="11.25" customHeight="1" x14ac:dyDescent="0.2">
      <c r="A16" s="44" t="s">
        <v>13188</v>
      </c>
      <c r="B16" s="43" t="s">
        <v>13189</v>
      </c>
      <c r="C16" s="42">
        <v>11443332.4</v>
      </c>
      <c r="D16" s="24" t="s">
        <v>13187</v>
      </c>
      <c r="E16" s="23"/>
    </row>
    <row r="17" spans="1:6" ht="11.25" customHeight="1" x14ac:dyDescent="0.2">
      <c r="A17" s="44" t="s">
        <v>13190</v>
      </c>
      <c r="B17" s="43" t="s">
        <v>13191</v>
      </c>
      <c r="C17" s="42">
        <v>57397.24</v>
      </c>
      <c r="D17" s="24" t="s">
        <v>13187</v>
      </c>
      <c r="E17" s="23"/>
    </row>
    <row r="18" spans="1:6" ht="11.25" customHeight="1" x14ac:dyDescent="0.2">
      <c r="A18" s="44" t="s">
        <v>13192</v>
      </c>
      <c r="B18" s="43" t="s">
        <v>13193</v>
      </c>
      <c r="C18" s="42">
        <v>93829.88</v>
      </c>
      <c r="D18" s="24" t="s">
        <v>13187</v>
      </c>
      <c r="E18" s="23"/>
    </row>
    <row r="19" spans="1:6" x14ac:dyDescent="0.2">
      <c r="A19" s="41"/>
      <c r="B19" s="41" t="s">
        <v>107</v>
      </c>
      <c r="C19" s="40">
        <f>SUM(C15:C18)</f>
        <v>11967907.220000001</v>
      </c>
      <c r="D19" s="45"/>
      <c r="E19" s="18"/>
    </row>
    <row r="20" spans="1:6" x14ac:dyDescent="0.2">
      <c r="A20" s="37"/>
      <c r="B20" s="37"/>
      <c r="C20" s="36"/>
      <c r="D20" s="37"/>
      <c r="E20" s="36"/>
      <c r="F20" s="375"/>
    </row>
    <row r="21" spans="1:6" x14ac:dyDescent="0.2">
      <c r="A21" s="37"/>
      <c r="B21" s="37"/>
      <c r="C21" s="36"/>
      <c r="D21" s="37"/>
      <c r="E21" s="36"/>
      <c r="F21" s="375"/>
    </row>
    <row r="22" spans="1:6" ht="11.25" customHeight="1" x14ac:dyDescent="0.2">
      <c r="A22" s="35" t="s">
        <v>106</v>
      </c>
      <c r="B22" s="34"/>
      <c r="C22" s="33"/>
      <c r="D22" s="375"/>
      <c r="E22" s="220" t="s">
        <v>103</v>
      </c>
    </row>
    <row r="23" spans="1:6" x14ac:dyDescent="0.2">
      <c r="A23" s="375"/>
      <c r="B23" s="375"/>
      <c r="C23" s="31"/>
      <c r="D23" s="375"/>
      <c r="E23" s="31"/>
      <c r="F23" s="375"/>
    </row>
    <row r="24" spans="1:6" ht="15" customHeight="1" x14ac:dyDescent="0.2">
      <c r="A24" s="30" t="s">
        <v>102</v>
      </c>
      <c r="B24" s="29" t="s">
        <v>101</v>
      </c>
      <c r="C24" s="27" t="s">
        <v>100</v>
      </c>
      <c r="D24" s="28" t="s">
        <v>99</v>
      </c>
      <c r="E24" s="27" t="s">
        <v>98</v>
      </c>
      <c r="F24" s="26"/>
    </row>
    <row r="25" spans="1:6" x14ac:dyDescent="0.2">
      <c r="A25" s="44"/>
      <c r="B25" s="1225" t="s">
        <v>13593</v>
      </c>
      <c r="C25" s="42">
        <v>0</v>
      </c>
      <c r="D25" s="42"/>
      <c r="E25" s="24"/>
      <c r="F25" s="23"/>
    </row>
    <row r="26" spans="1:6" x14ac:dyDescent="0.2">
      <c r="A26" s="41"/>
      <c r="B26" s="41" t="s">
        <v>105</v>
      </c>
      <c r="C26" s="40">
        <f>SUM(C25:C25)</f>
        <v>0</v>
      </c>
      <c r="D26" s="39"/>
      <c r="E26" s="38"/>
      <c r="F26" s="18"/>
    </row>
    <row r="27" spans="1:6" x14ac:dyDescent="0.2">
      <c r="A27" s="37"/>
      <c r="B27" s="37"/>
      <c r="C27" s="36"/>
      <c r="D27" s="37"/>
      <c r="E27" s="36"/>
      <c r="F27" s="375"/>
    </row>
    <row r="28" spans="1:6" x14ac:dyDescent="0.2">
      <c r="A28" s="37"/>
      <c r="B28" s="37"/>
      <c r="C28" s="36"/>
      <c r="D28" s="37"/>
      <c r="E28" s="36"/>
      <c r="F28" s="375"/>
    </row>
    <row r="29" spans="1:6" ht="11.25" customHeight="1" x14ac:dyDescent="0.2">
      <c r="A29" s="35" t="s">
        <v>104</v>
      </c>
      <c r="B29" s="34"/>
      <c r="C29" s="33"/>
      <c r="D29" s="375"/>
      <c r="E29" s="220" t="s">
        <v>103</v>
      </c>
    </row>
    <row r="30" spans="1:6" x14ac:dyDescent="0.2">
      <c r="A30" s="375"/>
      <c r="B30" s="375"/>
      <c r="C30" s="31"/>
      <c r="D30" s="375"/>
      <c r="E30" s="31"/>
      <c r="F30" s="375"/>
    </row>
    <row r="31" spans="1:6" ht="15" customHeight="1" x14ac:dyDescent="0.2">
      <c r="A31" s="30" t="s">
        <v>102</v>
      </c>
      <c r="B31" s="29" t="s">
        <v>101</v>
      </c>
      <c r="C31" s="27" t="s">
        <v>100</v>
      </c>
      <c r="D31" s="28" t="s">
        <v>99</v>
      </c>
      <c r="E31" s="27" t="s">
        <v>98</v>
      </c>
      <c r="F31" s="26"/>
    </row>
    <row r="32" spans="1:6" x14ac:dyDescent="0.2">
      <c r="A32" s="25"/>
      <c r="B32" s="1225" t="s">
        <v>13593</v>
      </c>
      <c r="C32" s="24">
        <v>0</v>
      </c>
      <c r="D32" s="24"/>
      <c r="E32" s="24"/>
      <c r="F32" s="23"/>
    </row>
    <row r="33" spans="1:6" x14ac:dyDescent="0.2">
      <c r="A33" s="22"/>
      <c r="B33" s="22" t="s">
        <v>97</v>
      </c>
      <c r="C33" s="21">
        <f>SUM(C32:C32)</f>
        <v>0</v>
      </c>
      <c r="D33" s="20"/>
      <c r="E33" s="19"/>
      <c r="F33" s="18"/>
    </row>
  </sheetData>
  <dataValidations count="5">
    <dataValidation allowBlank="1" showInputMessage="1" showErrorMessage="1" prompt="En los casos en que la inversión se localice en dos o mas tipos de instrumentos, se detallará cada una de ellas y el importe invertido." sqref="E7 E24 E31"/>
    <dataValidation allowBlank="1" showInputMessage="1" showErrorMessage="1" prompt="Especificar el tipo de instrumento de inversión: Bondes, Petrobonos, Cetes, Mesa de dinero, etc." sqref="D7 D14 D24 D31"/>
    <dataValidation allowBlank="1" showInputMessage="1" showErrorMessage="1" prompt="Corresponde al nombre o descripción de la cuenta de acuerdo al Plan de Cuentas emitido por el CONAC." sqref="B7 B14 B24 B31"/>
    <dataValidation allowBlank="1" showInputMessage="1" showErrorMessage="1" prompt="Corresponde al número de la cuenta de acuerdo al Plan de Cuentas emitido por el CONAC (DOF 23/12/2015)." sqref="A7 A14 A24 A31"/>
    <dataValidation allowBlank="1" showInputMessage="1" showErrorMessage="1" prompt="Saldo final de la Información Financiera Trimestral que se presenta (trimestral: 1er, 2do, 3ro. o 4to.)." sqref="C7 C14 C24 C31"/>
  </dataValidations>
  <pageMargins left="0.7" right="0.7" top="0.75" bottom="0.75" header="0.3" footer="0.3"/>
  <pageSetup scale="56" orientation="portrait" r:id="rId1"/>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7"/>
  <dimension ref="A1:J22"/>
  <sheetViews>
    <sheetView zoomScaleNormal="100" zoomScaleSheetLayoutView="100" workbookViewId="0">
      <selection activeCell="B21" sqref="B21"/>
    </sheetView>
  </sheetViews>
  <sheetFormatPr baseColWidth="10" defaultColWidth="11.44140625" defaultRowHeight="10.199999999999999" x14ac:dyDescent="0.2"/>
  <cols>
    <col min="1" max="1" width="20.6640625" style="1" customWidth="1"/>
    <col min="2" max="2" width="50.6640625" style="1" customWidth="1"/>
    <col min="3" max="8" width="17.6640625" style="31" customWidth="1"/>
    <col min="9" max="10" width="11.44140625" style="1" customWidth="1"/>
    <col min="11" max="16384" width="11.44140625" style="1"/>
  </cols>
  <sheetData>
    <row r="1" spans="1:10" x14ac:dyDescent="0.2">
      <c r="A1" s="57" t="s">
        <v>115</v>
      </c>
      <c r="B1" s="57"/>
      <c r="H1" s="76"/>
    </row>
    <row r="2" spans="1:10" x14ac:dyDescent="0.2">
      <c r="A2" s="57" t="s">
        <v>114</v>
      </c>
      <c r="B2" s="57"/>
      <c r="C2" s="17"/>
      <c r="D2" s="17"/>
      <c r="E2" s="17"/>
    </row>
    <row r="3" spans="1:10" x14ac:dyDescent="0.2">
      <c r="B3" s="57"/>
      <c r="C3" s="17"/>
      <c r="D3" s="17"/>
      <c r="E3" s="17"/>
    </row>
    <row r="5" spans="1:10" s="71" customFormat="1" ht="11.25" customHeight="1" x14ac:dyDescent="0.2">
      <c r="A5" s="74" t="s">
        <v>218</v>
      </c>
      <c r="B5" s="74"/>
      <c r="C5" s="73"/>
      <c r="D5" s="73"/>
      <c r="E5" s="73"/>
      <c r="F5" s="31"/>
      <c r="G5" s="31"/>
      <c r="H5" s="72" t="s">
        <v>132</v>
      </c>
    </row>
    <row r="6" spans="1:10" x14ac:dyDescent="0.2">
      <c r="A6" s="60"/>
      <c r="B6" s="60"/>
      <c r="C6" s="58"/>
      <c r="D6" s="58"/>
      <c r="E6" s="58"/>
      <c r="F6" s="58"/>
      <c r="G6" s="58"/>
      <c r="H6" s="58"/>
    </row>
    <row r="7" spans="1:10" ht="15" customHeight="1" x14ac:dyDescent="0.2">
      <c r="A7" s="30" t="s">
        <v>102</v>
      </c>
      <c r="B7" s="29" t="s">
        <v>101</v>
      </c>
      <c r="C7" s="27" t="s">
        <v>100</v>
      </c>
      <c r="D7" s="70">
        <v>2016</v>
      </c>
      <c r="E7" s="70">
        <v>2015</v>
      </c>
      <c r="F7" s="69" t="s">
        <v>131</v>
      </c>
      <c r="G7" s="69" t="s">
        <v>130</v>
      </c>
      <c r="H7" s="68" t="s">
        <v>129</v>
      </c>
    </row>
    <row r="8" spans="1:10" x14ac:dyDescent="0.2">
      <c r="A8" s="44" t="s">
        <v>13194</v>
      </c>
      <c r="B8" s="44" t="s">
        <v>3530</v>
      </c>
      <c r="C8" s="64">
        <v>4581010.9400000004</v>
      </c>
      <c r="D8" s="64">
        <v>3288124.46</v>
      </c>
      <c r="E8" s="64">
        <v>2644486.77</v>
      </c>
      <c r="F8" s="64">
        <v>2291814.96</v>
      </c>
      <c r="G8" s="64">
        <v>1615208.53</v>
      </c>
      <c r="H8" s="64">
        <v>1988700.85</v>
      </c>
    </row>
    <row r="9" spans="1:10" x14ac:dyDescent="0.2">
      <c r="A9" s="44" t="s">
        <v>13195</v>
      </c>
      <c r="B9" s="44" t="s">
        <v>3529</v>
      </c>
      <c r="C9" s="64">
        <v>117503.55</v>
      </c>
      <c r="D9" s="64">
        <v>74945.8</v>
      </c>
      <c r="E9" s="64">
        <v>43401.05</v>
      </c>
      <c r="F9" s="64">
        <v>17496.23</v>
      </c>
      <c r="G9" s="64">
        <v>0</v>
      </c>
      <c r="H9" s="64">
        <v>0</v>
      </c>
    </row>
    <row r="10" spans="1:10" x14ac:dyDescent="0.2">
      <c r="A10" s="44" t="s">
        <v>13196</v>
      </c>
      <c r="B10" s="44" t="s">
        <v>3528</v>
      </c>
      <c r="C10" s="64">
        <v>119519.6</v>
      </c>
      <c r="D10" s="64">
        <v>62715.98</v>
      </c>
      <c r="E10" s="64">
        <v>40906.31</v>
      </c>
      <c r="F10" s="64">
        <v>26844.16</v>
      </c>
      <c r="G10" s="64">
        <v>21073.19</v>
      </c>
      <c r="H10" s="64">
        <v>22420.959999999999</v>
      </c>
    </row>
    <row r="11" spans="1:10" x14ac:dyDescent="0.2">
      <c r="A11" s="44" t="s">
        <v>13197</v>
      </c>
      <c r="B11" s="44" t="s">
        <v>13198</v>
      </c>
      <c r="C11" s="64">
        <v>13386.73</v>
      </c>
      <c r="D11" s="64">
        <v>0</v>
      </c>
      <c r="E11" s="64">
        <v>0</v>
      </c>
      <c r="F11" s="64">
        <v>0</v>
      </c>
      <c r="G11" s="64">
        <v>0</v>
      </c>
      <c r="H11" s="64">
        <v>0</v>
      </c>
    </row>
    <row r="12" spans="1:10" x14ac:dyDescent="0.2">
      <c r="A12" s="44" t="s">
        <v>13199</v>
      </c>
      <c r="B12" s="44" t="s">
        <v>3524</v>
      </c>
      <c r="C12" s="64">
        <v>0</v>
      </c>
      <c r="D12" s="64">
        <v>0</v>
      </c>
      <c r="E12" s="64">
        <v>0</v>
      </c>
      <c r="F12" s="64">
        <v>-300</v>
      </c>
      <c r="G12" s="64">
        <v>-300</v>
      </c>
      <c r="H12" s="64">
        <v>0</v>
      </c>
    </row>
    <row r="13" spans="1:10" x14ac:dyDescent="0.2">
      <c r="A13" s="44" t="s">
        <v>13200</v>
      </c>
      <c r="B13" s="44" t="s">
        <v>13201</v>
      </c>
      <c r="C13" s="64">
        <v>1320819.58</v>
      </c>
      <c r="D13" s="64">
        <v>839466.7</v>
      </c>
      <c r="E13" s="64">
        <v>1206337.44</v>
      </c>
      <c r="F13" s="64">
        <v>1299662.8</v>
      </c>
      <c r="G13" s="64">
        <v>-186352.49</v>
      </c>
      <c r="H13" s="64">
        <v>162427.68</v>
      </c>
    </row>
    <row r="14" spans="1:10" x14ac:dyDescent="0.2">
      <c r="A14" s="44" t="s">
        <v>13202</v>
      </c>
      <c r="B14" s="44" t="s">
        <v>13203</v>
      </c>
      <c r="C14" s="64">
        <v>44412541.640000001</v>
      </c>
      <c r="D14" s="64">
        <v>41721435.810000002</v>
      </c>
      <c r="E14" s="64">
        <v>0</v>
      </c>
      <c r="F14" s="64">
        <v>0</v>
      </c>
      <c r="G14" s="64">
        <v>0</v>
      </c>
      <c r="H14" s="64">
        <v>0</v>
      </c>
      <c r="J14" s="75"/>
    </row>
    <row r="15" spans="1:10" x14ac:dyDescent="0.2">
      <c r="A15" s="63"/>
      <c r="B15" s="63" t="s">
        <v>134</v>
      </c>
      <c r="C15" s="62">
        <f t="shared" ref="C15:H15" si="0">SUM(C8:C14)</f>
        <v>50564782.039999999</v>
      </c>
      <c r="D15" s="62">
        <f t="shared" si="0"/>
        <v>45986688.75</v>
      </c>
      <c r="E15" s="62">
        <f t="shared" si="0"/>
        <v>3935131.57</v>
      </c>
      <c r="F15" s="62">
        <f t="shared" si="0"/>
        <v>3635518.1500000004</v>
      </c>
      <c r="G15" s="62">
        <f t="shared" si="0"/>
        <v>1449629.23</v>
      </c>
      <c r="H15" s="62">
        <f t="shared" si="0"/>
        <v>2173549.4900000002</v>
      </c>
    </row>
    <row r="16" spans="1:10" x14ac:dyDescent="0.2">
      <c r="A16" s="37"/>
      <c r="B16" s="37"/>
      <c r="C16" s="36"/>
      <c r="D16" s="36"/>
      <c r="E16" s="36"/>
      <c r="F16" s="36"/>
      <c r="G16" s="36"/>
      <c r="H16" s="36"/>
    </row>
    <row r="17" spans="1:8" x14ac:dyDescent="0.2">
      <c r="A17" s="37"/>
      <c r="B17" s="37"/>
      <c r="C17" s="36"/>
      <c r="D17" s="36"/>
      <c r="E17" s="36"/>
      <c r="F17" s="36"/>
      <c r="G17" s="36"/>
      <c r="H17" s="36"/>
    </row>
    <row r="18" spans="1:8" s="71" customFormat="1" ht="11.25" customHeight="1" x14ac:dyDescent="0.2">
      <c r="A18" s="74" t="s">
        <v>133</v>
      </c>
      <c r="B18" s="74"/>
      <c r="C18" s="73"/>
      <c r="D18" s="73"/>
      <c r="E18" s="73"/>
      <c r="F18" s="31"/>
      <c r="G18" s="31"/>
      <c r="H18" s="72" t="s">
        <v>132</v>
      </c>
    </row>
    <row r="19" spans="1:8" x14ac:dyDescent="0.2">
      <c r="A19" s="60"/>
      <c r="B19" s="60"/>
      <c r="C19" s="58"/>
      <c r="D19" s="58"/>
      <c r="E19" s="58"/>
      <c r="F19" s="58"/>
      <c r="G19" s="58"/>
      <c r="H19" s="58"/>
    </row>
    <row r="20" spans="1:8" ht="15" customHeight="1" x14ac:dyDescent="0.2">
      <c r="A20" s="30" t="s">
        <v>102</v>
      </c>
      <c r="B20" s="29" t="s">
        <v>101</v>
      </c>
      <c r="C20" s="27" t="s">
        <v>100</v>
      </c>
      <c r="D20" s="70">
        <v>2016</v>
      </c>
      <c r="E20" s="70">
        <v>2015</v>
      </c>
      <c r="F20" s="69" t="s">
        <v>131</v>
      </c>
      <c r="G20" s="69" t="s">
        <v>130</v>
      </c>
      <c r="H20" s="68" t="s">
        <v>129</v>
      </c>
    </row>
    <row r="21" spans="1:8" x14ac:dyDescent="0.2">
      <c r="A21" s="44"/>
      <c r="B21" s="1225" t="s">
        <v>13593</v>
      </c>
      <c r="C21" s="64">
        <v>0</v>
      </c>
      <c r="D21" s="64">
        <v>0</v>
      </c>
      <c r="E21" s="64">
        <v>0</v>
      </c>
      <c r="F21" s="64">
        <v>0</v>
      </c>
      <c r="G21" s="64">
        <v>0</v>
      </c>
      <c r="H21" s="64">
        <v>0</v>
      </c>
    </row>
    <row r="22" spans="1:8" x14ac:dyDescent="0.2">
      <c r="A22" s="63"/>
      <c r="B22" s="63" t="s">
        <v>116</v>
      </c>
      <c r="C22" s="62">
        <f t="shared" ref="C22:H22" si="1">SUM(C21:C21)</f>
        <v>0</v>
      </c>
      <c r="D22" s="62">
        <f t="shared" si="1"/>
        <v>0</v>
      </c>
      <c r="E22" s="62">
        <f t="shared" si="1"/>
        <v>0</v>
      </c>
      <c r="F22" s="62">
        <f t="shared" si="1"/>
        <v>0</v>
      </c>
      <c r="G22" s="62">
        <f t="shared" si="1"/>
        <v>0</v>
      </c>
      <c r="H22" s="62">
        <f t="shared" si="1"/>
        <v>0</v>
      </c>
    </row>
  </sheetData>
  <dataValidations count="8">
    <dataValidation allowBlank="1" showInputMessage="1" showErrorMessage="1" prompt="Saldo final al 31 de diciembre de 2012." sqref="H7 H20"/>
    <dataValidation allowBlank="1" showInputMessage="1" showErrorMessage="1" prompt="Corresponde al nombre o descripción de la cuenta de acuerdo al Plan de Cuentas emitido por el CONAC." sqref="B7 B20"/>
    <dataValidation allowBlank="1" showInputMessage="1" showErrorMessage="1" prompt="Saldo final al 31 de diciembre de 2013." sqref="G7 G20"/>
    <dataValidation allowBlank="1" showInputMessage="1" showErrorMessage="1" prompt="Saldo final al 31 de diciembre de 2014." sqref="F20 F7"/>
    <dataValidation allowBlank="1" showInputMessage="1" showErrorMessage="1" prompt="Saldo final al 31 de diciembre de 2015." sqref="E7 E20"/>
    <dataValidation allowBlank="1" showInputMessage="1" showErrorMessage="1" prompt="Corresponde al número de la cuenta de acuerdo al Plan de Cuentas emitido por el CONAC (DOF 23/12/2015)." sqref="A7 A20"/>
    <dataValidation allowBlank="1" showInputMessage="1" showErrorMessage="1" prompt="Saldo final de la Información Financiera Trimestral que se presenta (trimestral: 1er, 2do, 3ro. o 4to.)." sqref="C20 C7"/>
    <dataValidation allowBlank="1" showInputMessage="1" showErrorMessage="1" prompt="Saldo final al 31 de diciembre de 2016." sqref="D7 D20"/>
  </dataValidations>
  <pageMargins left="0.51181102362204722" right="0.51181102362204722" top="0.74803149606299213" bottom="0.74803149606299213" header="0.31496062992125984" footer="0.31496062992125984"/>
  <pageSetup scale="70" orientation="landscape" r:id="rId1"/>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8">
    <pageSetUpPr fitToPage="1"/>
  </sheetPr>
  <dimension ref="A1:K158"/>
  <sheetViews>
    <sheetView zoomScaleNormal="100" zoomScaleSheetLayoutView="100" workbookViewId="0">
      <selection activeCell="B20" sqref="B20"/>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4" width="10.6640625" style="31" customWidth="1"/>
    <col min="5" max="5" width="11" style="31" customWidth="1"/>
    <col min="6" max="6" width="10.5546875" style="31" customWidth="1"/>
    <col min="7" max="7" width="10.6640625" style="31" customWidth="1"/>
    <col min="8" max="8" width="36.109375" style="375" customWidth="1"/>
    <col min="9" max="9" width="34.88671875" style="375" customWidth="1"/>
    <col min="10" max="10" width="11.44140625" style="375" customWidth="1"/>
    <col min="11" max="16384" width="11.44140625" style="375"/>
  </cols>
  <sheetData>
    <row r="1" spans="1:10" x14ac:dyDescent="0.2">
      <c r="A1" s="57" t="s">
        <v>115</v>
      </c>
      <c r="B1" s="57"/>
      <c r="I1" s="61"/>
    </row>
    <row r="2" spans="1:10" x14ac:dyDescent="0.2">
      <c r="A2" s="57" t="s">
        <v>114</v>
      </c>
      <c r="B2" s="57"/>
    </row>
    <row r="3" spans="1:10" x14ac:dyDescent="0.2">
      <c r="J3" s="376"/>
    </row>
    <row r="4" spans="1:10" x14ac:dyDescent="0.2">
      <c r="J4" s="376"/>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ht="11.25" customHeight="1" x14ac:dyDescent="0.2">
      <c r="A8" s="25" t="s">
        <v>13204</v>
      </c>
      <c r="B8" s="1199" t="s">
        <v>3597</v>
      </c>
      <c r="C8" s="24">
        <v>-44549</v>
      </c>
      <c r="D8" s="24">
        <v>-44549</v>
      </c>
      <c r="E8" s="93"/>
      <c r="F8" s="24"/>
      <c r="G8" s="92"/>
      <c r="H8" s="82" t="s">
        <v>13205</v>
      </c>
      <c r="I8" s="91" t="s">
        <v>13206</v>
      </c>
    </row>
    <row r="9" spans="1:10" ht="11.25" customHeight="1" x14ac:dyDescent="0.2">
      <c r="A9" s="25" t="s">
        <v>13207</v>
      </c>
      <c r="B9" s="1199" t="s">
        <v>13208</v>
      </c>
      <c r="C9" s="24">
        <v>-3534</v>
      </c>
      <c r="D9" s="24">
        <v>-2382</v>
      </c>
      <c r="E9" s="93"/>
      <c r="F9" s="24"/>
      <c r="G9" s="92"/>
      <c r="H9" s="82" t="s">
        <v>13205</v>
      </c>
      <c r="I9" s="91" t="s">
        <v>13206</v>
      </c>
    </row>
    <row r="10" spans="1:10" ht="11.25" customHeight="1" x14ac:dyDescent="0.2">
      <c r="A10" s="25" t="s">
        <v>13209</v>
      </c>
      <c r="B10" s="1199" t="s">
        <v>3591</v>
      </c>
      <c r="C10" s="24"/>
      <c r="D10" s="93"/>
      <c r="E10" s="93"/>
      <c r="F10" s="93"/>
      <c r="G10" s="92"/>
      <c r="H10" s="82"/>
      <c r="I10" s="91"/>
    </row>
    <row r="11" spans="1:10" ht="11.25" customHeight="1" x14ac:dyDescent="0.2">
      <c r="A11" s="1200" t="s">
        <v>13210</v>
      </c>
      <c r="B11" s="95" t="s">
        <v>3589</v>
      </c>
      <c r="C11" s="94">
        <v>10714689.07</v>
      </c>
      <c r="D11" s="93">
        <f>+C11</f>
        <v>10714689.07</v>
      </c>
      <c r="E11" s="93"/>
      <c r="F11" s="93"/>
      <c r="G11" s="92"/>
      <c r="H11" s="82" t="s">
        <v>13211</v>
      </c>
      <c r="I11" s="91" t="s">
        <v>13212</v>
      </c>
    </row>
    <row r="12" spans="1:10" ht="11.25" customHeight="1" x14ac:dyDescent="0.2">
      <c r="A12" s="43" t="s">
        <v>13213</v>
      </c>
      <c r="B12" s="95" t="s">
        <v>4</v>
      </c>
      <c r="C12" s="94">
        <v>35231109.740000002</v>
      </c>
      <c r="D12" s="93">
        <f>+C12</f>
        <v>35231109.740000002</v>
      </c>
      <c r="E12" s="93"/>
      <c r="F12" s="93"/>
      <c r="G12" s="92"/>
      <c r="H12" s="82" t="s">
        <v>13211</v>
      </c>
      <c r="I12" s="91" t="s">
        <v>13212</v>
      </c>
    </row>
    <row r="13" spans="1:10" x14ac:dyDescent="0.2">
      <c r="A13" s="43" t="s">
        <v>13214</v>
      </c>
      <c r="B13" s="95" t="s">
        <v>4</v>
      </c>
      <c r="C13" s="94">
        <v>1962441.89</v>
      </c>
      <c r="D13" s="93">
        <f>+C13</f>
        <v>1962441.89</v>
      </c>
      <c r="E13" s="93"/>
      <c r="F13" s="93"/>
      <c r="G13" s="92"/>
      <c r="H13" s="82" t="s">
        <v>13215</v>
      </c>
      <c r="I13" s="91" t="s">
        <v>13212</v>
      </c>
    </row>
    <row r="14" spans="1:10" x14ac:dyDescent="0.2">
      <c r="A14" s="63"/>
      <c r="B14" s="63" t="s">
        <v>249</v>
      </c>
      <c r="C14" s="62">
        <f>SUM(C8:C13)</f>
        <v>47860157.700000003</v>
      </c>
      <c r="D14" s="62">
        <f>SUM(D8:D13)</f>
        <v>47861309.700000003</v>
      </c>
      <c r="E14" s="62">
        <f>SUM(E8:E13)</f>
        <v>0</v>
      </c>
      <c r="F14" s="62">
        <f>SUM(F8:F13)</f>
        <v>0</v>
      </c>
      <c r="G14" s="62">
        <f>SUM(G8:G13)</f>
        <v>0</v>
      </c>
      <c r="H14" s="51"/>
      <c r="I14" s="51"/>
    </row>
    <row r="15" spans="1:10" x14ac:dyDescent="0.2">
      <c r="A15" s="37"/>
      <c r="B15" s="37"/>
      <c r="C15" s="36"/>
      <c r="D15" s="36"/>
      <c r="E15" s="36"/>
      <c r="F15" s="36"/>
      <c r="G15" s="36"/>
      <c r="H15" s="37"/>
      <c r="I15" s="37"/>
    </row>
    <row r="16" spans="1:10" x14ac:dyDescent="0.2">
      <c r="A16" s="37"/>
      <c r="B16" s="37"/>
      <c r="C16" s="36"/>
      <c r="D16" s="36"/>
      <c r="E16" s="36"/>
      <c r="F16" s="36"/>
      <c r="G16" s="36"/>
      <c r="H16" s="37"/>
      <c r="I16" s="37"/>
    </row>
    <row r="17" spans="1:9" ht="11.25" customHeight="1" x14ac:dyDescent="0.2">
      <c r="A17" s="35" t="s">
        <v>248</v>
      </c>
      <c r="B17" s="34"/>
      <c r="E17" s="87"/>
      <c r="F17" s="87"/>
      <c r="I17" s="89" t="s">
        <v>233</v>
      </c>
    </row>
    <row r="18" spans="1:9" x14ac:dyDescent="0.2">
      <c r="A18" s="88"/>
      <c r="B18" s="88"/>
      <c r="C18" s="87"/>
      <c r="D18" s="87"/>
      <c r="E18" s="87"/>
      <c r="F18" s="87"/>
    </row>
    <row r="19" spans="1:9" ht="15" customHeight="1" x14ac:dyDescent="0.2">
      <c r="A19" s="30" t="s">
        <v>102</v>
      </c>
      <c r="B19" s="29" t="s">
        <v>101</v>
      </c>
      <c r="C19" s="86" t="s">
        <v>232</v>
      </c>
      <c r="D19" s="86" t="s">
        <v>231</v>
      </c>
      <c r="E19" s="86" t="s">
        <v>230</v>
      </c>
      <c r="F19" s="86" t="s">
        <v>229</v>
      </c>
      <c r="G19" s="85" t="s">
        <v>228</v>
      </c>
      <c r="H19" s="29" t="s">
        <v>227</v>
      </c>
      <c r="I19" s="29" t="s">
        <v>226</v>
      </c>
    </row>
    <row r="20" spans="1:9" x14ac:dyDescent="0.2">
      <c r="A20" s="25"/>
      <c r="B20" s="1225" t="s">
        <v>13593</v>
      </c>
      <c r="C20" s="24">
        <v>0</v>
      </c>
      <c r="D20" s="83"/>
      <c r="E20" s="83"/>
      <c r="F20" s="83"/>
      <c r="G20" s="83"/>
      <c r="H20" s="82"/>
      <c r="I20" s="82"/>
    </row>
    <row r="21" spans="1:9" x14ac:dyDescent="0.2">
      <c r="A21" s="81"/>
      <c r="B21" s="81" t="s">
        <v>247</v>
      </c>
      <c r="C21" s="51">
        <f>SUM(C20:C20)</f>
        <v>0</v>
      </c>
      <c r="D21" s="51">
        <f>SUM(D20:D20)</f>
        <v>0</v>
      </c>
      <c r="E21" s="51">
        <f>SUM(E20:E20)</f>
        <v>0</v>
      </c>
      <c r="F21" s="51">
        <f>SUM(F20:F20)</f>
        <v>0</v>
      </c>
      <c r="G21" s="51">
        <f>SUM(G20:G20)</f>
        <v>0</v>
      </c>
      <c r="H21" s="51"/>
      <c r="I21" s="51"/>
    </row>
    <row r="24" spans="1:9" x14ac:dyDescent="0.2">
      <c r="A24" s="35" t="s">
        <v>246</v>
      </c>
      <c r="B24" s="34"/>
      <c r="E24" s="87"/>
      <c r="F24" s="87"/>
      <c r="I24" s="89" t="s">
        <v>233</v>
      </c>
    </row>
    <row r="25" spans="1:9" x14ac:dyDescent="0.2">
      <c r="A25" s="88"/>
      <c r="B25" s="88"/>
      <c r="C25" s="87"/>
      <c r="D25" s="87"/>
      <c r="E25" s="87"/>
      <c r="F25" s="87"/>
    </row>
    <row r="26" spans="1:9" x14ac:dyDescent="0.2">
      <c r="A26" s="30" t="s">
        <v>102</v>
      </c>
      <c r="B26" s="29" t="s">
        <v>101</v>
      </c>
      <c r="C26" s="86" t="s">
        <v>232</v>
      </c>
      <c r="D26" s="86" t="s">
        <v>231</v>
      </c>
      <c r="E26" s="86" t="s">
        <v>230</v>
      </c>
      <c r="F26" s="86" t="s">
        <v>229</v>
      </c>
      <c r="G26" s="85" t="s">
        <v>228</v>
      </c>
      <c r="H26" s="29" t="s">
        <v>227</v>
      </c>
      <c r="I26" s="29" t="s">
        <v>226</v>
      </c>
    </row>
    <row r="27" spans="1:9" x14ac:dyDescent="0.2">
      <c r="A27" s="25"/>
      <c r="B27" s="1225" t="s">
        <v>13593</v>
      </c>
      <c r="C27" s="24">
        <v>0</v>
      </c>
      <c r="D27" s="83"/>
      <c r="E27" s="83"/>
      <c r="F27" s="83"/>
      <c r="G27" s="83"/>
      <c r="H27" s="82"/>
      <c r="I27" s="82"/>
    </row>
    <row r="28" spans="1:9" x14ac:dyDescent="0.2">
      <c r="A28" s="81"/>
      <c r="B28" s="81" t="s">
        <v>245</v>
      </c>
      <c r="C28" s="51">
        <f>SUM(C27:C27)</f>
        <v>0</v>
      </c>
      <c r="D28" s="51">
        <f>SUM(D27:D27)</f>
        <v>0</v>
      </c>
      <c r="E28" s="51">
        <f>SUM(E27:E27)</f>
        <v>0</v>
      </c>
      <c r="F28" s="51">
        <f>SUM(F27:F27)</f>
        <v>0</v>
      </c>
      <c r="G28" s="51">
        <f>SUM(G27:G27)</f>
        <v>0</v>
      </c>
      <c r="H28" s="51"/>
      <c r="I28" s="51"/>
    </row>
    <row r="31" spans="1:9" x14ac:dyDescent="0.2">
      <c r="A31" s="35" t="s">
        <v>244</v>
      </c>
      <c r="B31" s="34"/>
      <c r="E31" s="87"/>
      <c r="F31" s="87"/>
      <c r="I31" s="89" t="s">
        <v>233</v>
      </c>
    </row>
    <row r="32" spans="1:9" x14ac:dyDescent="0.2">
      <c r="A32" s="88"/>
      <c r="B32" s="88"/>
      <c r="C32" s="87"/>
      <c r="D32" s="87"/>
      <c r="E32" s="87"/>
      <c r="F32" s="87"/>
    </row>
    <row r="33" spans="1:9" x14ac:dyDescent="0.2">
      <c r="A33" s="30" t="s">
        <v>102</v>
      </c>
      <c r="B33" s="29" t="s">
        <v>101</v>
      </c>
      <c r="C33" s="86" t="s">
        <v>232</v>
      </c>
      <c r="D33" s="86" t="s">
        <v>231</v>
      </c>
      <c r="E33" s="86" t="s">
        <v>230</v>
      </c>
      <c r="F33" s="86" t="s">
        <v>229</v>
      </c>
      <c r="G33" s="85" t="s">
        <v>228</v>
      </c>
      <c r="H33" s="29" t="s">
        <v>227</v>
      </c>
      <c r="I33" s="29" t="s">
        <v>226</v>
      </c>
    </row>
    <row r="34" spans="1:9" x14ac:dyDescent="0.2">
      <c r="A34" s="25" t="s">
        <v>13216</v>
      </c>
      <c r="B34" s="25" t="s">
        <v>3546</v>
      </c>
      <c r="C34" s="24">
        <v>10911729.960000001</v>
      </c>
      <c r="D34" s="83"/>
      <c r="E34" s="83">
        <f>+C34</f>
        <v>10911729.960000001</v>
      </c>
      <c r="F34" s="83"/>
      <c r="G34" s="83"/>
      <c r="H34" s="82"/>
      <c r="I34" s="82"/>
    </row>
    <row r="35" spans="1:9" x14ac:dyDescent="0.2">
      <c r="A35" s="25" t="s">
        <v>13217</v>
      </c>
      <c r="B35" s="25" t="s">
        <v>8218</v>
      </c>
      <c r="C35" s="24">
        <v>-7984.09</v>
      </c>
      <c r="D35" s="83">
        <f>+C35</f>
        <v>-7984.09</v>
      </c>
      <c r="E35" s="83"/>
      <c r="F35" s="83"/>
      <c r="G35" s="83"/>
      <c r="H35" s="82"/>
      <c r="I35" s="82"/>
    </row>
    <row r="36" spans="1:9" ht="11.25" customHeight="1" x14ac:dyDescent="0.2">
      <c r="A36" s="25" t="s">
        <v>13218</v>
      </c>
      <c r="B36" s="25" t="s">
        <v>3544</v>
      </c>
      <c r="C36" s="24">
        <v>44544923.560000002</v>
      </c>
      <c r="D36" s="83"/>
      <c r="E36" s="83"/>
      <c r="F36" s="83"/>
      <c r="G36" s="83">
        <f>+C36</f>
        <v>44544923.560000002</v>
      </c>
      <c r="H36" s="82" t="s">
        <v>13219</v>
      </c>
      <c r="I36" s="82" t="s">
        <v>13220</v>
      </c>
    </row>
    <row r="37" spans="1:9" x14ac:dyDescent="0.2">
      <c r="A37" s="81"/>
      <c r="B37" s="81" t="s">
        <v>243</v>
      </c>
      <c r="C37" s="51">
        <f>SUM(C34:C36)</f>
        <v>55448669.430000007</v>
      </c>
      <c r="D37" s="51">
        <f>SUM(D34:D36)</f>
        <v>-7984.09</v>
      </c>
      <c r="E37" s="51">
        <f>SUM(E34:E36)</f>
        <v>10911729.960000001</v>
      </c>
      <c r="F37" s="51">
        <f>SUM(F34:F36)</f>
        <v>0</v>
      </c>
      <c r="G37" s="51">
        <f>SUM(G34:G36)</f>
        <v>44544923.560000002</v>
      </c>
      <c r="H37" s="51"/>
      <c r="I37" s="51"/>
    </row>
    <row r="40" spans="1:9" x14ac:dyDescent="0.2">
      <c r="A40" s="35" t="s">
        <v>242</v>
      </c>
      <c r="B40" s="34"/>
      <c r="C40" s="87"/>
      <c r="D40" s="87"/>
      <c r="E40" s="87"/>
      <c r="F40" s="87"/>
    </row>
    <row r="41" spans="1:9" x14ac:dyDescent="0.2">
      <c r="A41" s="88"/>
      <c r="B41" s="88"/>
      <c r="C41" s="87"/>
      <c r="D41" s="87"/>
      <c r="E41" s="87"/>
      <c r="F41" s="87"/>
    </row>
    <row r="42" spans="1:9" x14ac:dyDescent="0.2">
      <c r="A42" s="30" t="s">
        <v>102</v>
      </c>
      <c r="B42" s="29" t="s">
        <v>101</v>
      </c>
      <c r="C42" s="86" t="s">
        <v>232</v>
      </c>
      <c r="D42" s="86" t="s">
        <v>231</v>
      </c>
      <c r="E42" s="86" t="s">
        <v>230</v>
      </c>
      <c r="F42" s="86" t="s">
        <v>229</v>
      </c>
      <c r="G42" s="85" t="s">
        <v>228</v>
      </c>
      <c r="H42" s="29" t="s">
        <v>227</v>
      </c>
      <c r="I42" s="29" t="s">
        <v>226</v>
      </c>
    </row>
    <row r="43" spans="1:9" ht="20.399999999999999" x14ac:dyDescent="0.2">
      <c r="A43" s="25" t="s">
        <v>13221</v>
      </c>
      <c r="B43" s="25" t="s">
        <v>13222</v>
      </c>
      <c r="C43" s="24">
        <v>7675280.6900000004</v>
      </c>
      <c r="D43" s="83">
        <f>+C43</f>
        <v>7675280.6900000004</v>
      </c>
      <c r="E43" s="83"/>
      <c r="F43" s="83"/>
      <c r="G43" s="83"/>
      <c r="H43" s="82" t="s">
        <v>13223</v>
      </c>
      <c r="I43" s="82" t="s">
        <v>13224</v>
      </c>
    </row>
    <row r="44" spans="1:9" x14ac:dyDescent="0.2">
      <c r="A44" s="81"/>
      <c r="B44" s="81" t="s">
        <v>241</v>
      </c>
      <c r="C44" s="51">
        <f>SUM(C43:C43)</f>
        <v>7675280.6900000004</v>
      </c>
      <c r="D44" s="51">
        <f>SUM(D43:D43)</f>
        <v>7675280.6900000004</v>
      </c>
      <c r="E44" s="51">
        <f>SUM(E43:E43)</f>
        <v>0</v>
      </c>
      <c r="F44" s="51">
        <f>SUM(F43:F43)</f>
        <v>0</v>
      </c>
      <c r="G44" s="51">
        <f>SUM(G43:G43)</f>
        <v>0</v>
      </c>
      <c r="H44" s="51"/>
      <c r="I44" s="51"/>
    </row>
    <row r="47" spans="1:9" x14ac:dyDescent="0.2">
      <c r="A47" s="35" t="s">
        <v>240</v>
      </c>
      <c r="B47" s="34"/>
      <c r="C47" s="90"/>
      <c r="E47" s="87"/>
      <c r="F47" s="87"/>
      <c r="I47" s="89" t="s">
        <v>233</v>
      </c>
    </row>
    <row r="48" spans="1:9"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25"/>
      <c r="B50" s="1225" t="s">
        <v>13593</v>
      </c>
      <c r="C50" s="24">
        <v>0</v>
      </c>
      <c r="D50" s="83"/>
      <c r="E50" s="83"/>
      <c r="F50" s="83"/>
      <c r="G50" s="83"/>
      <c r="H50" s="82"/>
      <c r="I50" s="82"/>
    </row>
    <row r="51" spans="1:11" x14ac:dyDescent="0.2">
      <c r="A51" s="81"/>
      <c r="B51" s="81" t="s">
        <v>239</v>
      </c>
      <c r="C51" s="51">
        <f>SUM(C50:C50)</f>
        <v>0</v>
      </c>
      <c r="D51" s="51">
        <f>SUM(D50:D50)</f>
        <v>0</v>
      </c>
      <c r="E51" s="51">
        <f>SUM(E50:E50)</f>
        <v>0</v>
      </c>
      <c r="F51" s="51">
        <f>SUM(F50:F50)</f>
        <v>0</v>
      </c>
      <c r="G51" s="51">
        <f>SUM(G50:G50)</f>
        <v>0</v>
      </c>
      <c r="H51" s="51"/>
      <c r="I51" s="51"/>
      <c r="K51" s="31"/>
    </row>
    <row r="54" spans="1:11" x14ac:dyDescent="0.2">
      <c r="A54" s="35" t="s">
        <v>238</v>
      </c>
      <c r="B54" s="34"/>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v>0</v>
      </c>
      <c r="D57" s="83"/>
      <c r="E57" s="83"/>
      <c r="F57" s="83"/>
      <c r="G57" s="83"/>
      <c r="H57" s="82"/>
      <c r="I57" s="82"/>
    </row>
    <row r="58" spans="1:11" x14ac:dyDescent="0.2">
      <c r="A58" s="81"/>
      <c r="B58" s="81" t="s">
        <v>237</v>
      </c>
      <c r="C58" s="51">
        <f>SUM(C57:C57)</f>
        <v>0</v>
      </c>
      <c r="D58" s="51">
        <f>SUM(D57:D57)</f>
        <v>0</v>
      </c>
      <c r="E58" s="51">
        <f>SUM(E57:E57)</f>
        <v>0</v>
      </c>
      <c r="F58" s="51">
        <f>SUM(F57:F57)</f>
        <v>0</v>
      </c>
      <c r="G58" s="51">
        <f>SUM(G57:G57)</f>
        <v>0</v>
      </c>
      <c r="H58" s="51"/>
      <c r="I58" s="51"/>
    </row>
    <row r="61" spans="1:11" x14ac:dyDescent="0.2">
      <c r="A61" s="35" t="s">
        <v>236</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c r="B64" s="1225" t="s">
        <v>13593</v>
      </c>
      <c r="C64" s="24">
        <v>0</v>
      </c>
      <c r="D64" s="83"/>
      <c r="E64" s="83"/>
      <c r="F64" s="83"/>
      <c r="G64" s="83"/>
      <c r="H64" s="82"/>
      <c r="I64" s="82"/>
      <c r="K64" s="31"/>
    </row>
    <row r="65" spans="1:9" x14ac:dyDescent="0.2">
      <c r="A65" s="81"/>
      <c r="B65" s="81" t="s">
        <v>235</v>
      </c>
      <c r="C65" s="51">
        <f>SUM(C64:C64)</f>
        <v>0</v>
      </c>
      <c r="D65" s="51">
        <f>SUM(D64:D64)</f>
        <v>0</v>
      </c>
      <c r="E65" s="51">
        <f>SUM(E64:E64)</f>
        <v>0</v>
      </c>
      <c r="F65" s="51">
        <f>SUM(F64:F64)</f>
        <v>0</v>
      </c>
      <c r="G65" s="51">
        <f>SUM(G64:G64)</f>
        <v>0</v>
      </c>
      <c r="H65" s="51"/>
      <c r="I65" s="51"/>
    </row>
    <row r="68" spans="1:9" x14ac:dyDescent="0.2">
      <c r="A68" s="35" t="s">
        <v>234</v>
      </c>
      <c r="B68" s="34"/>
      <c r="E68" s="87"/>
      <c r="F68" s="87"/>
      <c r="I68" s="89" t="s">
        <v>233</v>
      </c>
    </row>
    <row r="69" spans="1:9" x14ac:dyDescent="0.2">
      <c r="A69" s="88"/>
      <c r="B69" s="88"/>
      <c r="C69" s="87"/>
      <c r="D69" s="87"/>
      <c r="E69" s="87"/>
      <c r="F69" s="87"/>
    </row>
    <row r="70" spans="1:9" x14ac:dyDescent="0.2">
      <c r="A70" s="30" t="s">
        <v>102</v>
      </c>
      <c r="B70" s="29" t="s">
        <v>101</v>
      </c>
      <c r="C70" s="86" t="s">
        <v>232</v>
      </c>
      <c r="D70" s="86" t="s">
        <v>231</v>
      </c>
      <c r="E70" s="86" t="s">
        <v>230</v>
      </c>
      <c r="F70" s="86" t="s">
        <v>229</v>
      </c>
      <c r="G70" s="85" t="s">
        <v>228</v>
      </c>
      <c r="H70" s="29" t="s">
        <v>227</v>
      </c>
      <c r="I70" s="29" t="s">
        <v>226</v>
      </c>
    </row>
    <row r="71" spans="1:9" x14ac:dyDescent="0.2">
      <c r="A71" s="25"/>
      <c r="B71" s="1225" t="s">
        <v>13593</v>
      </c>
      <c r="C71" s="24">
        <v>0</v>
      </c>
      <c r="D71" s="83"/>
      <c r="E71" s="83"/>
      <c r="F71" s="83"/>
      <c r="G71" s="83"/>
      <c r="H71" s="82"/>
      <c r="I71" s="82"/>
    </row>
    <row r="72" spans="1:9" x14ac:dyDescent="0.2">
      <c r="A72" s="81"/>
      <c r="B72" s="81" t="s">
        <v>219</v>
      </c>
      <c r="C72" s="51">
        <f>SUM(C71:C71)</f>
        <v>0</v>
      </c>
      <c r="D72" s="51">
        <f>SUM(D71:D71)</f>
        <v>0</v>
      </c>
      <c r="E72" s="51">
        <f>SUM(E71:E71)</f>
        <v>0</v>
      </c>
      <c r="F72" s="51">
        <f>SUM(F71:F71)</f>
        <v>0</v>
      </c>
      <c r="G72" s="51">
        <f>SUM(G71:G71)</f>
        <v>0</v>
      </c>
      <c r="H72" s="51"/>
      <c r="I72" s="51"/>
    </row>
    <row r="153" spans="1:8" x14ac:dyDescent="0.2">
      <c r="A153" s="79"/>
      <c r="B153" s="79"/>
      <c r="C153" s="80"/>
      <c r="D153" s="80"/>
      <c r="E153" s="80"/>
      <c r="F153" s="80"/>
      <c r="G153" s="80"/>
      <c r="H153" s="79"/>
    </row>
    <row r="154" spans="1:8" x14ac:dyDescent="0.2">
      <c r="A154" s="78"/>
      <c r="B154" s="77"/>
    </row>
    <row r="155" spans="1:8" x14ac:dyDescent="0.2">
      <c r="A155" s="78"/>
      <c r="B155" s="77"/>
    </row>
    <row r="156" spans="1:8" x14ac:dyDescent="0.2">
      <c r="A156" s="78"/>
      <c r="B156" s="77"/>
    </row>
    <row r="157" spans="1:8" x14ac:dyDescent="0.2">
      <c r="A157" s="78"/>
      <c r="B157" s="77"/>
    </row>
    <row r="158" spans="1:8" x14ac:dyDescent="0.2">
      <c r="A158" s="78"/>
      <c r="B158" s="77"/>
    </row>
  </sheetData>
  <dataValidations count="9">
    <dataValidation allowBlank="1" showInputMessage="1" showErrorMessage="1" prompt="Indicar si el deudor ya sobrepasó el plazo estipulado para pago, 90, 180 o 365 días." sqref="I7 I19 I42 I49 I56 I63 I70 I26 I33"/>
    <dataValidation allowBlank="1" showInputMessage="1" showErrorMessage="1" prompt="Informar sobre caraterísticas cualitativas de la cuenta, ejemplo: acciones implementadas para su recuperación, causas de la demora en su recuperación." sqref="H7 H19 H42 H49 H56 H63 H70 H26 H33"/>
    <dataValidation allowBlank="1" showInputMessage="1" showErrorMessage="1" prompt="Importe de la cuentas por cobrar con vencimiento mayor a 365 días." sqref="G7 G19 G42 G49 G56 G63 G70 G26 G33"/>
    <dataValidation allowBlank="1" showInputMessage="1" showErrorMessage="1" prompt="Importe de la cuentas por cobrar con fecha de vencimiento de 181 a 365 días." sqref="F7 F19 F42 F49 F56 F63 F70 F26 F33"/>
    <dataValidation allowBlank="1" showInputMessage="1" showErrorMessage="1" prompt="Importe de la cuentas por cobrar con fecha de vencimiento de 91 a 180 días." sqref="E7 E19 E42 E49 E56 E63 E70 E26 E33"/>
    <dataValidation allowBlank="1" showInputMessage="1" showErrorMessage="1" prompt="Importe de la cuentas por cobrar con fecha de vencimiento de 1 a 90 días." sqref="D7 D19 D42 D49 D56 D63 D70 D26 D33"/>
    <dataValidation allowBlank="1" showInputMessage="1" showErrorMessage="1" prompt="Corresponde al nombre o descripción de la cuenta de acuerdo al Plan de Cuentas emitido por el CONAC." sqref="B7 B19 B42 B49 B56 B63 B70 B26 B33"/>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9 A26 A33 A42 A49 A56 A63 A70"/>
    <dataValidation allowBlank="1" showInputMessage="1" showErrorMessage="1" prompt="Saldo final del periodo de la información financiera trimestral presentada, el cual debe coincidir con la suma de las columnas de 90, 180, 365 y más de 365 días." sqref="C7 C19 C26 C33 C42 C49 C56 C63 C70"/>
  </dataValidations>
  <pageMargins left="0.70866141732283472" right="0.70866141732283472" top="0.74803149606299213" bottom="0.74803149606299213" header="0.31496062992125984" footer="0.31496062992125984"/>
  <pageSetup scale="39" fitToWidth="2" orientation="landscape" r:id="rId1"/>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9"/>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11.25" customHeight="1" x14ac:dyDescent="0.2">
      <c r="A4" s="1"/>
      <c r="B4" s="1"/>
      <c r="C4" s="1"/>
      <c r="D4" s="1"/>
      <c r="E4" s="1"/>
      <c r="F4" s="1"/>
      <c r="G4" s="57"/>
      <c r="H4" s="1"/>
    </row>
    <row r="5" spans="1:17" ht="11.25" customHeight="1" x14ac:dyDescent="0.2">
      <c r="A5" s="103" t="s">
        <v>278</v>
      </c>
      <c r="B5" s="102"/>
      <c r="C5" s="102"/>
      <c r="D5" s="102"/>
      <c r="E5" s="102"/>
      <c r="F5" s="101"/>
      <c r="G5" s="101"/>
      <c r="H5" s="32"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landscape" r:id="rId1"/>
  <colBreaks count="1" manualBreakCount="1">
    <brk id="8" max="1048575" man="1"/>
  </colBreaks>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0">
    <pageSetUpPr fitToPage="1"/>
  </sheetPr>
  <dimension ref="A1:D1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4" width="17.6640625" style="375" customWidth="1"/>
    <col min="5" max="16384" width="11.44140625" style="375"/>
  </cols>
  <sheetData>
    <row r="1" spans="1:4" x14ac:dyDescent="0.2">
      <c r="A1" s="57" t="s">
        <v>115</v>
      </c>
      <c r="B1" s="57"/>
      <c r="D1" s="61"/>
    </row>
    <row r="2" spans="1:4" x14ac:dyDescent="0.2">
      <c r="A2" s="57" t="s">
        <v>114</v>
      </c>
      <c r="B2" s="57"/>
    </row>
    <row r="5" spans="1:4" s="71" customFormat="1" ht="11.25" customHeight="1" x14ac:dyDescent="0.2">
      <c r="A5" s="74" t="s">
        <v>284</v>
      </c>
      <c r="B5" s="375"/>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v>0</v>
      </c>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c r="B15" s="1225" t="s">
        <v>13593</v>
      </c>
      <c r="C15" s="83">
        <v>0</v>
      </c>
      <c r="D15" s="82"/>
    </row>
    <row r="16" spans="1:4" x14ac:dyDescent="0.2">
      <c r="A16" s="63"/>
      <c r="B16" s="63" t="s">
        <v>279</v>
      </c>
      <c r="C16" s="39">
        <f>SUM(C15:C15)</f>
        <v>0</v>
      </c>
      <c r="D16" s="104"/>
    </row>
    <row r="18" spans="2:2" x14ac:dyDescent="0.2">
      <c r="B18" s="375" t="str">
        <f>+UPPER(B10)</f>
        <v/>
      </c>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84" orientation="portrait" r:id="rId1"/>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1">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v>0</v>
      </c>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71" orientation="landscape" r:id="rId1"/>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2"/>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27" t="s">
        <v>100</v>
      </c>
      <c r="D7" s="28" t="s">
        <v>99</v>
      </c>
      <c r="E7" s="29" t="s">
        <v>292</v>
      </c>
    </row>
    <row r="8" spans="1:5" ht="11.25" customHeight="1" x14ac:dyDescent="0.2">
      <c r="A8" s="113"/>
      <c r="B8" s="1225" t="s">
        <v>13593</v>
      </c>
      <c r="C8" s="64">
        <v>0</v>
      </c>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3">
    <pageSetUpPr fitToPage="1"/>
  </sheetPr>
  <dimension ref="A1:H50"/>
  <sheetViews>
    <sheetView topLeftCell="A34" zoomScaleNormal="100" zoomScaleSheetLayoutView="100" workbookViewId="0">
      <selection activeCell="B49" sqref="B49"/>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8" width="8.6640625" style="375" customWidth="1"/>
    <col min="9" max="16384" width="11.44140625" style="375"/>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t="s">
        <v>13225</v>
      </c>
      <c r="B8" s="25" t="s">
        <v>3707</v>
      </c>
      <c r="C8" s="24">
        <v>16834688.82</v>
      </c>
      <c r="D8" s="24">
        <v>16834688.82</v>
      </c>
      <c r="E8" s="24">
        <f>+D8-C8</f>
        <v>0</v>
      </c>
      <c r="F8" s="24" t="s">
        <v>12942</v>
      </c>
    </row>
    <row r="9" spans="1:6" x14ac:dyDescent="0.2">
      <c r="A9" s="25" t="s">
        <v>13226</v>
      </c>
      <c r="B9" s="25" t="s">
        <v>3705</v>
      </c>
      <c r="C9" s="24">
        <v>22206845.149999999</v>
      </c>
      <c r="D9" s="24">
        <v>22206845.149999999</v>
      </c>
      <c r="E9" s="24">
        <f t="shared" ref="E9:E12" si="0">+D9-C9</f>
        <v>0</v>
      </c>
      <c r="F9" s="24" t="s">
        <v>12942</v>
      </c>
    </row>
    <row r="10" spans="1:6" x14ac:dyDescent="0.2">
      <c r="A10" s="25" t="s">
        <v>13227</v>
      </c>
      <c r="B10" s="25" t="s">
        <v>3697</v>
      </c>
      <c r="C10" s="24">
        <v>22658674.719999999</v>
      </c>
      <c r="D10" s="24">
        <v>38900364.630000003</v>
      </c>
      <c r="E10" s="24">
        <f t="shared" si="0"/>
        <v>16241689.910000004</v>
      </c>
      <c r="F10" s="24" t="s">
        <v>275</v>
      </c>
    </row>
    <row r="11" spans="1:6" x14ac:dyDescent="0.2">
      <c r="A11" s="25" t="s">
        <v>13228</v>
      </c>
      <c r="B11" s="25" t="s">
        <v>3696</v>
      </c>
      <c r="C11" s="24">
        <v>56580312.729999997</v>
      </c>
      <c r="D11" s="24">
        <v>85372869.569999993</v>
      </c>
      <c r="E11" s="24">
        <f t="shared" si="0"/>
        <v>28792556.839999996</v>
      </c>
      <c r="F11" s="24" t="s">
        <v>275</v>
      </c>
    </row>
    <row r="12" spans="1:6" x14ac:dyDescent="0.2">
      <c r="A12" s="25" t="s">
        <v>13229</v>
      </c>
      <c r="B12" s="25" t="s">
        <v>3693</v>
      </c>
      <c r="C12" s="24">
        <v>24442991.760000002</v>
      </c>
      <c r="D12" s="24">
        <v>27705845.370000001</v>
      </c>
      <c r="E12" s="24">
        <f t="shared" si="0"/>
        <v>3262853.6099999994</v>
      </c>
      <c r="F12" s="24" t="s">
        <v>275</v>
      </c>
    </row>
    <row r="13" spans="1:6" x14ac:dyDescent="0.2">
      <c r="A13" s="81"/>
      <c r="B13" s="81" t="s">
        <v>381</v>
      </c>
      <c r="C13" s="51">
        <f>SUM(C8:C12)</f>
        <v>142723513.17999998</v>
      </c>
      <c r="D13" s="51">
        <f>SUM(D8:D12)</f>
        <v>191020613.53999999</v>
      </c>
      <c r="E13" s="51">
        <f>SUM(E8:E12)</f>
        <v>48297100.359999999</v>
      </c>
      <c r="F13" s="51"/>
    </row>
    <row r="14" spans="1:6" x14ac:dyDescent="0.2">
      <c r="A14" s="37"/>
      <c r="B14" s="37"/>
      <c r="C14" s="36"/>
      <c r="D14" s="36"/>
      <c r="E14" s="36"/>
      <c r="F14" s="37"/>
    </row>
    <row r="15" spans="1:6" x14ac:dyDescent="0.2">
      <c r="A15" s="37"/>
      <c r="B15" s="37"/>
      <c r="C15" s="36"/>
      <c r="D15" s="36"/>
      <c r="E15" s="36"/>
      <c r="F15" s="37"/>
    </row>
    <row r="16" spans="1:6" ht="11.25" customHeight="1" x14ac:dyDescent="0.2">
      <c r="A16" s="35" t="s">
        <v>380</v>
      </c>
      <c r="B16" s="37"/>
      <c r="C16" s="121"/>
      <c r="D16" s="121"/>
      <c r="E16" s="121"/>
      <c r="F16" s="89" t="s">
        <v>302</v>
      </c>
    </row>
    <row r="17" spans="1:8" ht="12.75" customHeight="1" x14ac:dyDescent="0.2">
      <c r="A17" s="108"/>
      <c r="B17" s="108"/>
      <c r="C17" s="33"/>
    </row>
    <row r="18" spans="1:8" ht="15" customHeight="1" x14ac:dyDescent="0.2">
      <c r="A18" s="30" t="s">
        <v>102</v>
      </c>
      <c r="B18" s="29" t="s">
        <v>101</v>
      </c>
      <c r="C18" s="120" t="s">
        <v>301</v>
      </c>
      <c r="D18" s="120" t="s">
        <v>300</v>
      </c>
      <c r="E18" s="120" t="s">
        <v>299</v>
      </c>
      <c r="F18" s="119" t="s">
        <v>298</v>
      </c>
    </row>
    <row r="19" spans="1:8" x14ac:dyDescent="0.2">
      <c r="A19" s="25"/>
      <c r="B19" s="1225" t="s">
        <v>13593</v>
      </c>
      <c r="C19" s="83">
        <v>0</v>
      </c>
      <c r="D19" s="83">
        <v>0</v>
      </c>
      <c r="E19" s="83"/>
      <c r="F19" s="82"/>
    </row>
    <row r="20" spans="1:8" x14ac:dyDescent="0.2">
      <c r="A20" s="81"/>
      <c r="B20" s="81" t="s">
        <v>345</v>
      </c>
      <c r="C20" s="51">
        <f>SUM(C19:C19)</f>
        <v>0</v>
      </c>
      <c r="D20" s="51">
        <f>SUM(D19:D19)</f>
        <v>0</v>
      </c>
      <c r="E20" s="51">
        <f>SUM(E19:E19)</f>
        <v>0</v>
      </c>
      <c r="F20" s="51"/>
    </row>
    <row r="21" spans="1:8" s="376" customFormat="1" x14ac:dyDescent="0.2">
      <c r="A21" s="126"/>
      <c r="B21" s="126"/>
      <c r="C21" s="18"/>
      <c r="D21" s="18"/>
      <c r="E21" s="18"/>
      <c r="F21" s="18"/>
    </row>
    <row r="22" spans="1:8" s="376" customFormat="1" x14ac:dyDescent="0.2">
      <c r="A22" s="126"/>
      <c r="B22" s="126"/>
      <c r="C22" s="18"/>
      <c r="D22" s="18"/>
      <c r="E22" s="18"/>
      <c r="F22" s="18"/>
    </row>
    <row r="23" spans="1:8" s="376" customFormat="1" ht="11.25" customHeight="1" x14ac:dyDescent="0.2">
      <c r="A23" s="35" t="s">
        <v>344</v>
      </c>
      <c r="B23" s="35"/>
      <c r="C23" s="121"/>
      <c r="D23" s="121"/>
      <c r="E23" s="121"/>
      <c r="G23" s="89" t="s">
        <v>302</v>
      </c>
    </row>
    <row r="24" spans="1:8" s="376" customFormat="1" x14ac:dyDescent="0.2">
      <c r="A24" s="108"/>
      <c r="B24" s="108"/>
      <c r="C24" s="33"/>
      <c r="D24" s="31"/>
      <c r="E24" s="31"/>
      <c r="F24" s="375"/>
    </row>
    <row r="25" spans="1:8" s="376" customFormat="1" ht="27.9" customHeight="1" x14ac:dyDescent="0.2">
      <c r="A25" s="30" t="s">
        <v>102</v>
      </c>
      <c r="B25" s="29" t="s">
        <v>101</v>
      </c>
      <c r="C25" s="120" t="s">
        <v>301</v>
      </c>
      <c r="D25" s="120" t="s">
        <v>300</v>
      </c>
      <c r="E25" s="120" t="s">
        <v>299</v>
      </c>
      <c r="F25" s="119" t="s">
        <v>298</v>
      </c>
      <c r="G25" s="119" t="s">
        <v>297</v>
      </c>
      <c r="H25" s="119" t="s">
        <v>296</v>
      </c>
    </row>
    <row r="26" spans="1:8" s="376" customFormat="1" x14ac:dyDescent="0.2">
      <c r="A26" s="25"/>
      <c r="B26" s="1225" t="s">
        <v>13593</v>
      </c>
      <c r="C26" s="24">
        <v>0</v>
      </c>
      <c r="D26" s="83">
        <v>0</v>
      </c>
      <c r="E26" s="83"/>
      <c r="F26" s="82"/>
      <c r="G26" s="82"/>
      <c r="H26" s="82"/>
    </row>
    <row r="27" spans="1:8" s="376" customFormat="1" x14ac:dyDescent="0.2">
      <c r="A27" s="81"/>
      <c r="B27" s="81" t="s">
        <v>339</v>
      </c>
      <c r="C27" s="51">
        <f>SUM(C26:C26)</f>
        <v>0</v>
      </c>
      <c r="D27" s="51">
        <f>SUM(D26:D26)</f>
        <v>0</v>
      </c>
      <c r="E27" s="51">
        <f>SUM(E26:E26)</f>
        <v>0</v>
      </c>
      <c r="F27" s="51"/>
      <c r="G27" s="51"/>
      <c r="H27" s="51"/>
    </row>
    <row r="28" spans="1:8" s="376" customFormat="1" x14ac:dyDescent="0.2">
      <c r="A28" s="125"/>
      <c r="B28" s="125"/>
      <c r="C28" s="124"/>
      <c r="D28" s="124"/>
      <c r="E28" s="124"/>
      <c r="F28" s="18"/>
    </row>
    <row r="30" spans="1:8" x14ac:dyDescent="0.2">
      <c r="A30" s="35" t="s">
        <v>338</v>
      </c>
      <c r="B30" s="35"/>
      <c r="C30" s="121"/>
      <c r="D30" s="121"/>
      <c r="E30" s="121"/>
      <c r="G30" s="89" t="s">
        <v>302</v>
      </c>
    </row>
    <row r="31" spans="1:8" x14ac:dyDescent="0.2">
      <c r="A31" s="108"/>
      <c r="B31" s="108"/>
      <c r="C31" s="33"/>
      <c r="H31" s="31"/>
    </row>
    <row r="32" spans="1:8" ht="27.9" customHeight="1" x14ac:dyDescent="0.2">
      <c r="A32" s="30" t="s">
        <v>102</v>
      </c>
      <c r="B32" s="29" t="s">
        <v>101</v>
      </c>
      <c r="C32" s="120" t="s">
        <v>301</v>
      </c>
      <c r="D32" s="120" t="s">
        <v>300</v>
      </c>
      <c r="E32" s="120" t="s">
        <v>299</v>
      </c>
      <c r="F32" s="119" t="s">
        <v>298</v>
      </c>
      <c r="G32" s="119" t="s">
        <v>297</v>
      </c>
      <c r="H32" s="119" t="s">
        <v>296</v>
      </c>
    </row>
    <row r="33" spans="1:8" ht="11.25" customHeight="1" x14ac:dyDescent="0.2">
      <c r="A33" s="25" t="s">
        <v>13230</v>
      </c>
      <c r="B33" s="82" t="s">
        <v>13231</v>
      </c>
      <c r="C33" s="24">
        <v>603681.36</v>
      </c>
      <c r="D33" s="83">
        <v>452761.02</v>
      </c>
      <c r="E33" s="83">
        <f>+C33-D33</f>
        <v>150920.33999999997</v>
      </c>
      <c r="F33" s="82" t="s">
        <v>8015</v>
      </c>
      <c r="G33" s="82" t="s">
        <v>7463</v>
      </c>
      <c r="H33" s="82" t="s">
        <v>13232</v>
      </c>
    </row>
    <row r="34" spans="1:8" ht="11.25" customHeight="1" x14ac:dyDescent="0.2">
      <c r="A34" s="25" t="s">
        <v>13233</v>
      </c>
      <c r="B34" s="82" t="s">
        <v>13234</v>
      </c>
      <c r="C34" s="24">
        <v>788576.16</v>
      </c>
      <c r="D34" s="83">
        <v>591432.12</v>
      </c>
      <c r="E34" s="83">
        <f>+C34-D34</f>
        <v>197144.04000000004</v>
      </c>
      <c r="F34" s="82" t="s">
        <v>8015</v>
      </c>
      <c r="G34" s="82" t="s">
        <v>7463</v>
      </c>
      <c r="H34" s="82" t="s">
        <v>13232</v>
      </c>
    </row>
    <row r="35" spans="1:8" ht="11.25" customHeight="1" x14ac:dyDescent="0.2">
      <c r="A35" s="25" t="s">
        <v>13235</v>
      </c>
      <c r="B35" s="82" t="s">
        <v>13236</v>
      </c>
      <c r="C35" s="24">
        <v>0</v>
      </c>
      <c r="D35" s="83">
        <v>0</v>
      </c>
      <c r="E35" s="83">
        <v>0</v>
      </c>
      <c r="F35" s="82" t="s">
        <v>8015</v>
      </c>
      <c r="G35" s="82" t="s">
        <v>7463</v>
      </c>
      <c r="H35" s="82" t="s">
        <v>13232</v>
      </c>
    </row>
    <row r="36" spans="1:8" x14ac:dyDescent="0.2">
      <c r="A36" s="81"/>
      <c r="B36" s="81" t="s">
        <v>337</v>
      </c>
      <c r="C36" s="51">
        <f>SUM(C33:C35)</f>
        <v>1392257.52</v>
      </c>
      <c r="D36" s="51">
        <f>SUM(D33:D35)</f>
        <v>1044193.14</v>
      </c>
      <c r="E36" s="51">
        <f>SUM(E33:E35)</f>
        <v>348064.38</v>
      </c>
      <c r="F36" s="51"/>
      <c r="G36" s="51"/>
      <c r="H36" s="51"/>
    </row>
    <row r="39" spans="1:8" x14ac:dyDescent="0.2">
      <c r="A39" s="35" t="s">
        <v>336</v>
      </c>
      <c r="B39" s="35"/>
      <c r="C39" s="121"/>
      <c r="D39" s="121"/>
      <c r="E39" s="121"/>
      <c r="G39" s="89" t="s">
        <v>302</v>
      </c>
    </row>
    <row r="40" spans="1:8" x14ac:dyDescent="0.2">
      <c r="A40" s="108"/>
      <c r="B40" s="108"/>
      <c r="C40" s="33"/>
    </row>
    <row r="41" spans="1:8" ht="27.9" customHeight="1" x14ac:dyDescent="0.2">
      <c r="A41" s="30" t="s">
        <v>102</v>
      </c>
      <c r="B41" s="29" t="s">
        <v>101</v>
      </c>
      <c r="C41" s="120" t="s">
        <v>301</v>
      </c>
      <c r="D41" s="120" t="s">
        <v>300</v>
      </c>
      <c r="E41" s="120" t="s">
        <v>299</v>
      </c>
      <c r="F41" s="119" t="s">
        <v>298</v>
      </c>
      <c r="G41" s="119" t="s">
        <v>297</v>
      </c>
      <c r="H41" s="119" t="s">
        <v>296</v>
      </c>
    </row>
    <row r="42" spans="1:8" x14ac:dyDescent="0.2">
      <c r="A42" s="25"/>
      <c r="B42" s="1225" t="s">
        <v>13593</v>
      </c>
      <c r="C42" s="24">
        <v>0</v>
      </c>
      <c r="D42" s="83">
        <v>0</v>
      </c>
      <c r="E42" s="83"/>
      <c r="F42" s="82"/>
      <c r="G42" s="82"/>
      <c r="H42" s="82"/>
    </row>
    <row r="43" spans="1:8" x14ac:dyDescent="0.2">
      <c r="A43" s="81"/>
      <c r="B43" s="81" t="s">
        <v>304</v>
      </c>
      <c r="C43" s="51">
        <f>SUM(C42:C42)</f>
        <v>0</v>
      </c>
      <c r="D43" s="51">
        <f>SUM(D42:D42)</f>
        <v>0</v>
      </c>
      <c r="E43" s="51">
        <f>SUM(E42:E42)</f>
        <v>0</v>
      </c>
      <c r="F43" s="51"/>
      <c r="G43" s="51"/>
      <c r="H43" s="51"/>
    </row>
    <row r="46" spans="1:8" x14ac:dyDescent="0.2">
      <c r="A46" s="35" t="s">
        <v>303</v>
      </c>
      <c r="B46" s="35"/>
      <c r="C46" s="121"/>
      <c r="D46" s="121"/>
      <c r="E46" s="121"/>
      <c r="G46" s="89" t="s">
        <v>302</v>
      </c>
    </row>
    <row r="47" spans="1:8" x14ac:dyDescent="0.2">
      <c r="A47" s="108"/>
      <c r="B47" s="108"/>
      <c r="C47" s="33"/>
    </row>
    <row r="48" spans="1:8" ht="27.9" customHeight="1" x14ac:dyDescent="0.2">
      <c r="A48" s="30" t="s">
        <v>102</v>
      </c>
      <c r="B48" s="29" t="s">
        <v>101</v>
      </c>
      <c r="C48" s="120" t="s">
        <v>301</v>
      </c>
      <c r="D48" s="120" t="s">
        <v>300</v>
      </c>
      <c r="E48" s="120" t="s">
        <v>299</v>
      </c>
      <c r="F48" s="119" t="s">
        <v>298</v>
      </c>
      <c r="G48" s="119" t="s">
        <v>297</v>
      </c>
      <c r="H48" s="119" t="s">
        <v>296</v>
      </c>
    </row>
    <row r="49" spans="1:8" x14ac:dyDescent="0.2">
      <c r="A49" s="25"/>
      <c r="B49" s="1225" t="s">
        <v>13593</v>
      </c>
      <c r="C49" s="24">
        <v>0</v>
      </c>
      <c r="D49" s="83">
        <v>0</v>
      </c>
      <c r="E49" s="83"/>
      <c r="F49" s="82"/>
      <c r="G49" s="82"/>
      <c r="H49" s="82"/>
    </row>
    <row r="50" spans="1:8" x14ac:dyDescent="0.2">
      <c r="A50" s="81"/>
      <c r="B50" s="81" t="s">
        <v>295</v>
      </c>
      <c r="C50" s="51">
        <f>SUM(C49:C49)</f>
        <v>0</v>
      </c>
      <c r="D50" s="51">
        <f>SUM(D49:D49)</f>
        <v>0</v>
      </c>
      <c r="E50" s="51">
        <f>SUM(E49:E49)</f>
        <v>0</v>
      </c>
      <c r="F50" s="51"/>
      <c r="G50" s="51"/>
      <c r="H50" s="51"/>
    </row>
  </sheetData>
  <dataValidations count="8">
    <dataValidation allowBlank="1" showInputMessage="1" showErrorMessage="1" prompt="Criterio para la aplicación de depreciación: anual, mensual, trimestral, etc." sqref="F7 F18 F48 F32 F41 F25"/>
    <dataValidation allowBlank="1" showInputMessage="1" showErrorMessage="1" prompt="Diferencia entre el saldo final y el inicial presentados." sqref="E7 E18 E25 E32 E41 E48"/>
    <dataValidation allowBlank="1" showInputMessage="1" showErrorMessage="1" prompt="Corresponde al nombre o descripción de la cuenta de acuerdo al Plan de Cuentas emitido por el CONAC." sqref="B7 B18 B25 B32 B41 B48"/>
    <dataValidation allowBlank="1" showInputMessage="1" showErrorMessage="1" prompt="Indicar el método de depreciación." sqref="G25 G32 G41 G48"/>
    <dataValidation allowBlank="1" showInputMessage="1" showErrorMessage="1" prompt="Indicar la tasa de aplicación." sqref="H25 H32 H41 H48"/>
    <dataValidation allowBlank="1" showInputMessage="1" showErrorMessage="1" prompt="Corresponde al número de la cuenta de acuerdo al Plan de Cuentas emitido por el CONAC (DOF 23/12/2015)." sqref="A7 A18 A25 A32 A41 A48"/>
    <dataValidation allowBlank="1" showInputMessage="1" showErrorMessage="1" prompt="Saldo al 31 de diciembre del año anterior del ejercio que se presenta." sqref="C7 C18 C25 C32 C41 C48"/>
    <dataValidation allowBlank="1" showInputMessage="1" showErrorMessage="1" prompt="Importe final del periodo que corresponde la información financiera trimestral que se presenta." sqref="D7 D18 D25 D32 D41 D48"/>
  </dataValidations>
  <pageMargins left="0.11811023622047245" right="0.11811023622047245" top="0.19685039370078741" bottom="0.19685039370078741" header="0.31496062992125984" footer="0.31496062992125984"/>
  <pageSetup scale="80" orientation="landscape" r:id="rId1"/>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4">
    <pageSetUpPr fitToPage="1"/>
  </sheetPr>
  <dimension ref="A1:F24"/>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32" t="s">
        <v>396</v>
      </c>
    </row>
    <row r="6" spans="1:6" s="15"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c r="B8" s="1225" t="s">
        <v>13593</v>
      </c>
      <c r="C8" s="24">
        <v>0</v>
      </c>
      <c r="D8" s="136">
        <v>0</v>
      </c>
      <c r="E8" s="136"/>
      <c r="F8" s="135"/>
    </row>
    <row r="9" spans="1:6" x14ac:dyDescent="0.2">
      <c r="A9" s="81"/>
      <c r="B9" s="81" t="s">
        <v>398</v>
      </c>
      <c r="C9" s="51">
        <f>SUM(C8:C8)</f>
        <v>0</v>
      </c>
      <c r="D9" s="51">
        <f>SUM(D8:D8)</f>
        <v>0</v>
      </c>
      <c r="E9" s="51">
        <f>SUM(E8:E8)</f>
        <v>0</v>
      </c>
      <c r="F9" s="81"/>
    </row>
    <row r="10" spans="1:6" x14ac:dyDescent="0.2">
      <c r="A10" s="37"/>
      <c r="B10" s="37"/>
      <c r="C10" s="36"/>
      <c r="D10" s="36"/>
      <c r="E10" s="36"/>
      <c r="F10" s="37"/>
    </row>
    <row r="11" spans="1:6" x14ac:dyDescent="0.2">
      <c r="A11" s="37"/>
      <c r="B11" s="37"/>
      <c r="C11" s="36"/>
      <c r="D11" s="36"/>
      <c r="E11" s="36"/>
      <c r="F11" s="37"/>
    </row>
    <row r="12" spans="1:6" ht="11.25" customHeight="1" x14ac:dyDescent="0.2">
      <c r="A12" s="141" t="s">
        <v>397</v>
      </c>
      <c r="B12" s="141"/>
      <c r="C12" s="140"/>
      <c r="D12" s="140"/>
      <c r="E12" s="140"/>
      <c r="F12" s="32" t="s">
        <v>396</v>
      </c>
    </row>
    <row r="13" spans="1:6" x14ac:dyDescent="0.2">
      <c r="A13" s="114"/>
      <c r="B13" s="114"/>
      <c r="C13" s="115"/>
      <c r="D13" s="115"/>
      <c r="E13" s="115"/>
    </row>
    <row r="14" spans="1:6" ht="15" customHeight="1" x14ac:dyDescent="0.2">
      <c r="A14" s="30" t="s">
        <v>102</v>
      </c>
      <c r="B14" s="29" t="s">
        <v>101</v>
      </c>
      <c r="C14" s="120" t="s">
        <v>301</v>
      </c>
      <c r="D14" s="120" t="s">
        <v>300</v>
      </c>
      <c r="E14" s="120" t="s">
        <v>299</v>
      </c>
      <c r="F14" s="119" t="s">
        <v>298</v>
      </c>
    </row>
    <row r="15" spans="1:6" ht="11.25" customHeight="1" x14ac:dyDescent="0.2">
      <c r="A15" s="25"/>
      <c r="B15" s="1225" t="s">
        <v>13593</v>
      </c>
      <c r="C15" s="24">
        <v>0</v>
      </c>
      <c r="D15" s="24">
        <v>0</v>
      </c>
      <c r="E15" s="24"/>
      <c r="F15" s="135"/>
    </row>
    <row r="16" spans="1:6" x14ac:dyDescent="0.2">
      <c r="A16" s="81"/>
      <c r="B16" s="81" t="s">
        <v>391</v>
      </c>
      <c r="C16" s="51">
        <f>SUM(C15:C15)</f>
        <v>0</v>
      </c>
      <c r="D16" s="51">
        <f>SUM(D15:D15)</f>
        <v>0</v>
      </c>
      <c r="E16" s="51">
        <f>SUM(E15:E15)</f>
        <v>0</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39" t="s">
        <v>390</v>
      </c>
      <c r="B19" s="138"/>
      <c r="C19" s="137"/>
      <c r="D19" s="137"/>
      <c r="E19" s="121"/>
      <c r="F19" s="89" t="s">
        <v>389</v>
      </c>
    </row>
    <row r="20" spans="1:6" x14ac:dyDescent="0.2">
      <c r="A20" s="108"/>
      <c r="B20" s="108"/>
      <c r="C20" s="33"/>
    </row>
    <row r="21" spans="1:6" ht="15" customHeight="1" x14ac:dyDescent="0.2">
      <c r="A21" s="30" t="s">
        <v>102</v>
      </c>
      <c r="B21" s="29" t="s">
        <v>101</v>
      </c>
      <c r="C21" s="120" t="s">
        <v>301</v>
      </c>
      <c r="D21" s="120" t="s">
        <v>300</v>
      </c>
      <c r="E21" s="120" t="s">
        <v>299</v>
      </c>
      <c r="F21" s="119" t="s">
        <v>298</v>
      </c>
    </row>
    <row r="22" spans="1:6" x14ac:dyDescent="0.2">
      <c r="A22" s="56"/>
      <c r="B22" s="1225" t="s">
        <v>13593</v>
      </c>
      <c r="C22" s="24">
        <v>0</v>
      </c>
      <c r="D22" s="136">
        <v>0</v>
      </c>
      <c r="E22" s="136"/>
      <c r="F22" s="135"/>
    </row>
    <row r="23" spans="1:6" x14ac:dyDescent="0.2">
      <c r="A23" s="134"/>
      <c r="B23" s="134" t="s">
        <v>388</v>
      </c>
      <c r="C23" s="133">
        <f>SUM(C22:C22)</f>
        <v>0</v>
      </c>
      <c r="D23" s="133">
        <f>SUM(D22:D22)</f>
        <v>0</v>
      </c>
      <c r="E23" s="133">
        <f>SUM(E22:E22)</f>
        <v>0</v>
      </c>
      <c r="F23" s="133"/>
    </row>
    <row r="24" spans="1:6" x14ac:dyDescent="0.2">
      <c r="A24" s="132"/>
      <c r="B24" s="130"/>
      <c r="C24" s="131"/>
      <c r="D24" s="131"/>
      <c r="E24" s="131"/>
      <c r="F24" s="130"/>
    </row>
  </sheetData>
  <dataValidations count="6">
    <dataValidation allowBlank="1" showInputMessage="1" showErrorMessage="1" prompt="Corresponde al nombre o descripción de la cuenta de acuerdo al Plan de Cuentas emitido por el CONAC." sqref="B7 B21 B14"/>
    <dataValidation allowBlank="1" showInputMessage="1" showErrorMessage="1" prompt="Diferencia entre el saldo final y el inicial presentados." sqref="E7 E21 E14"/>
    <dataValidation allowBlank="1" showInputMessage="1" showErrorMessage="1" prompt="Indicar el medio como se está amortizando el intangible, por tiempo, por uso." sqref="F7 F21 F14"/>
    <dataValidation allowBlank="1" showInputMessage="1" showErrorMessage="1" prompt="Corresponde al número de la cuenta de acuerdo al Plan de Cuentas emitido por el CONAC (DOF 23/12/2015)." sqref="A7 A14 A21"/>
    <dataValidation allowBlank="1" showInputMessage="1" showErrorMessage="1" prompt="Saldo al 31 de diciembre del año anterior del ejercio que se presenta." sqref="C7 C14 C21"/>
    <dataValidation allowBlank="1" showInputMessage="1" showErrorMessage="1" prompt="Importe final del periodo que corresponde la información financiera trimestral que se presenta." sqref="D7 D14 D21"/>
  </dataValidations>
  <pageMargins left="0.70866141732283472" right="0.70866141732283472" top="0.74803149606299213" bottom="0.74803149606299213" header="0.31496062992125984" footer="0.31496062992125984"/>
  <pageSetup scale="63" orientation="portrait" r:id="rId1"/>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5"/>
  <dimension ref="A1:Q11"/>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375" customWidth="1"/>
    <col min="2" max="7" width="11.44140625" style="375"/>
    <col min="8" max="8" width="17.6640625" style="375" customWidth="1"/>
    <col min="9" max="16384" width="11.44140625" style="375"/>
  </cols>
  <sheetData>
    <row r="1" spans="1:17" x14ac:dyDescent="0.2">
      <c r="A1" s="57" t="s">
        <v>115</v>
      </c>
      <c r="B1" s="57"/>
      <c r="C1" s="57"/>
      <c r="D1" s="57"/>
      <c r="E1" s="57"/>
      <c r="F1" s="57"/>
      <c r="G1" s="57"/>
      <c r="H1" s="61"/>
    </row>
    <row r="2" spans="1:17" x14ac:dyDescent="0.2">
      <c r="A2" s="57" t="s">
        <v>114</v>
      </c>
      <c r="B2" s="57"/>
      <c r="C2" s="57"/>
      <c r="D2" s="57"/>
      <c r="E2" s="57"/>
      <c r="F2" s="57"/>
      <c r="G2" s="57"/>
    </row>
    <row r="3" spans="1:17" x14ac:dyDescent="0.2">
      <c r="A3" s="57"/>
      <c r="B3" s="57"/>
      <c r="C3" s="57"/>
      <c r="D3" s="57"/>
      <c r="E3" s="57"/>
      <c r="F3" s="57"/>
      <c r="G3" s="57"/>
    </row>
    <row r="4" spans="1:17" ht="11.25" customHeight="1" x14ac:dyDescent="0.2">
      <c r="G4" s="57"/>
    </row>
    <row r="5" spans="1:17" ht="11.25" customHeight="1" x14ac:dyDescent="0.2">
      <c r="A5" s="103" t="s">
        <v>404</v>
      </c>
      <c r="B5" s="102"/>
      <c r="E5" s="101"/>
      <c r="F5" s="101"/>
      <c r="G5" s="101"/>
      <c r="H5" s="220"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row r="11" spans="1:17" x14ac:dyDescent="0.2">
      <c r="A11" s="60"/>
    </row>
  </sheetData>
  <mergeCells count="2">
    <mergeCell ref="J6:Q6"/>
    <mergeCell ref="A8:H8"/>
  </mergeCells>
  <pageMargins left="0.7" right="0.7" top="0.75" bottom="0.75" header="0.3" footer="0.3"/>
  <pageSetup scale="98" orientation="landscape" r:id="rId1"/>
  <colBreaks count="1" manualBreakCount="1">
    <brk id="8" max="1048575" man="1"/>
  </colBreaks>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6">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v>0</v>
      </c>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v>0</v>
      </c>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84" orientation="portrait" r:id="rId1"/>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7"/>
  <dimension ref="A1:H24"/>
  <sheetViews>
    <sheetView zoomScaleNormal="100" zoomScaleSheetLayoutView="100" workbookViewId="0">
      <selection activeCell="B23" sqref="B23"/>
    </sheetView>
  </sheetViews>
  <sheetFormatPr baseColWidth="10" defaultColWidth="13.6640625" defaultRowHeight="10.199999999999999" x14ac:dyDescent="0.2"/>
  <cols>
    <col min="1" max="1" width="20.6640625" style="1" customWidth="1"/>
    <col min="2" max="2" width="37.33203125" style="1" customWidth="1"/>
    <col min="3" max="3" width="17.6640625" style="31" customWidth="1"/>
    <col min="4" max="4" width="13.6640625" style="31" customWidth="1"/>
    <col min="5" max="5" width="13.33203125" style="31" customWidth="1"/>
    <col min="6" max="6" width="12.5546875" style="31" customWidth="1"/>
    <col min="7" max="7" width="9.88671875" style="31" customWidth="1"/>
    <col min="8" max="8" width="26.33203125" style="1" customWidth="1"/>
    <col min="9" max="16384" width="13.6640625" style="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32"/>
      <c r="C5" s="161"/>
      <c r="D5" s="161"/>
      <c r="E5" s="161"/>
      <c r="F5" s="161"/>
      <c r="G5" s="161"/>
      <c r="H5" s="160" t="s">
        <v>411</v>
      </c>
    </row>
    <row r="6" spans="1:8" x14ac:dyDescent="0.2">
      <c r="A6" s="114"/>
    </row>
    <row r="7" spans="1:8" ht="15" customHeight="1" x14ac:dyDescent="0.2">
      <c r="A7" s="30" t="s">
        <v>102</v>
      </c>
      <c r="B7" s="29" t="s">
        <v>101</v>
      </c>
      <c r="C7" s="27" t="s">
        <v>100</v>
      </c>
      <c r="D7" s="86" t="s">
        <v>231</v>
      </c>
      <c r="E7" s="86" t="s">
        <v>230</v>
      </c>
      <c r="F7" s="86" t="s">
        <v>229</v>
      </c>
      <c r="G7" s="85" t="s">
        <v>228</v>
      </c>
      <c r="H7" s="29" t="s">
        <v>227</v>
      </c>
    </row>
    <row r="8" spans="1:8" ht="11.25" customHeight="1" x14ac:dyDescent="0.2">
      <c r="A8" s="25" t="s">
        <v>13237</v>
      </c>
      <c r="B8" s="25" t="s">
        <v>3771</v>
      </c>
      <c r="C8" s="24">
        <v>200498.1</v>
      </c>
      <c r="D8" s="24"/>
      <c r="E8" s="24">
        <f>+C8</f>
        <v>200498.1</v>
      </c>
      <c r="F8" s="24"/>
      <c r="G8" s="24"/>
      <c r="H8" s="159" t="s">
        <v>13238</v>
      </c>
    </row>
    <row r="9" spans="1:8" ht="11.25" customHeight="1" x14ac:dyDescent="0.2">
      <c r="A9" s="25" t="s">
        <v>13239</v>
      </c>
      <c r="B9" s="25" t="s">
        <v>3768</v>
      </c>
      <c r="C9" s="24">
        <v>55245839.789999999</v>
      </c>
      <c r="D9" s="24">
        <f t="shared" ref="D9:D16" si="0">+C9</f>
        <v>55245839.789999999</v>
      </c>
      <c r="E9" s="24"/>
      <c r="F9" s="24"/>
      <c r="G9" s="24"/>
      <c r="H9" s="159" t="s">
        <v>13240</v>
      </c>
    </row>
    <row r="10" spans="1:8" ht="11.25" customHeight="1" x14ac:dyDescent="0.2">
      <c r="A10" s="25" t="s">
        <v>13241</v>
      </c>
      <c r="B10" s="25" t="s">
        <v>3757</v>
      </c>
      <c r="C10" s="24">
        <v>71520.009999999995</v>
      </c>
      <c r="D10" s="24">
        <f t="shared" si="0"/>
        <v>71520.009999999995</v>
      </c>
      <c r="E10" s="24"/>
      <c r="F10" s="24"/>
      <c r="G10" s="24"/>
      <c r="H10" s="159" t="s">
        <v>13238</v>
      </c>
    </row>
    <row r="11" spans="1:8" ht="11.25" customHeight="1" x14ac:dyDescent="0.2">
      <c r="A11" s="25" t="s">
        <v>13242</v>
      </c>
      <c r="B11" s="25" t="s">
        <v>13243</v>
      </c>
      <c r="C11" s="24">
        <v>12008.9</v>
      </c>
      <c r="D11" s="24">
        <f t="shared" si="0"/>
        <v>12008.9</v>
      </c>
      <c r="E11" s="24"/>
      <c r="F11" s="24"/>
      <c r="G11" s="24"/>
      <c r="H11" s="159" t="s">
        <v>275</v>
      </c>
    </row>
    <row r="12" spans="1:8" ht="11.25" customHeight="1" x14ac:dyDescent="0.2">
      <c r="A12" s="25" t="s">
        <v>13244</v>
      </c>
      <c r="B12" s="25" t="s">
        <v>13245</v>
      </c>
      <c r="C12" s="24">
        <v>44948.1</v>
      </c>
      <c r="D12" s="24">
        <f t="shared" si="0"/>
        <v>44948.1</v>
      </c>
      <c r="E12" s="24"/>
      <c r="F12" s="24"/>
      <c r="G12" s="24"/>
      <c r="H12" s="159" t="s">
        <v>13240</v>
      </c>
    </row>
    <row r="13" spans="1:8" ht="11.25" customHeight="1" x14ac:dyDescent="0.2">
      <c r="A13" s="1201">
        <v>211714007</v>
      </c>
      <c r="B13" s="232" t="s">
        <v>13246</v>
      </c>
      <c r="C13" s="24">
        <v>119293.38</v>
      </c>
      <c r="D13" s="24">
        <f t="shared" si="0"/>
        <v>119293.38</v>
      </c>
      <c r="E13" s="24"/>
      <c r="F13" s="24"/>
      <c r="G13" s="24"/>
      <c r="H13" s="159" t="s">
        <v>13240</v>
      </c>
    </row>
    <row r="14" spans="1:8" ht="11.25" customHeight="1" x14ac:dyDescent="0.2">
      <c r="A14" s="25" t="s">
        <v>13247</v>
      </c>
      <c r="B14" s="25" t="s">
        <v>3589</v>
      </c>
      <c r="C14" s="24">
        <v>10714689.07</v>
      </c>
      <c r="D14" s="24">
        <f t="shared" si="0"/>
        <v>10714689.07</v>
      </c>
      <c r="E14" s="24"/>
      <c r="F14" s="24"/>
      <c r="G14" s="24"/>
      <c r="H14" s="159" t="s">
        <v>13240</v>
      </c>
    </row>
    <row r="15" spans="1:8" ht="11.25" customHeight="1" x14ac:dyDescent="0.2">
      <c r="A15" s="25" t="s">
        <v>13248</v>
      </c>
      <c r="B15" s="25" t="s">
        <v>3591</v>
      </c>
      <c r="C15" s="24">
        <v>0</v>
      </c>
      <c r="D15" s="24">
        <f t="shared" si="0"/>
        <v>0</v>
      </c>
      <c r="E15" s="24"/>
      <c r="F15" s="24"/>
      <c r="G15" s="24"/>
      <c r="H15" s="159" t="s">
        <v>13240</v>
      </c>
    </row>
    <row r="16" spans="1:8" ht="11.25" customHeight="1" x14ac:dyDescent="0.2">
      <c r="A16" s="25" t="s">
        <v>13249</v>
      </c>
      <c r="B16" s="25" t="s">
        <v>4</v>
      </c>
      <c r="C16" s="24">
        <v>35231109.740000002</v>
      </c>
      <c r="D16" s="24">
        <f t="shared" si="0"/>
        <v>35231109.740000002</v>
      </c>
      <c r="E16" s="24"/>
      <c r="F16" s="24"/>
      <c r="G16" s="24"/>
      <c r="H16" s="159" t="s">
        <v>13240</v>
      </c>
    </row>
    <row r="17" spans="1:8" x14ac:dyDescent="0.2">
      <c r="A17" s="158"/>
      <c r="B17" s="158" t="s">
        <v>413</v>
      </c>
      <c r="C17" s="157">
        <f>SUM(C8:C16)</f>
        <v>101639907.09</v>
      </c>
      <c r="D17" s="157">
        <f>SUM(D8:D16)</f>
        <v>101439408.99000001</v>
      </c>
      <c r="E17" s="157">
        <f>SUM(E8:E16)</f>
        <v>200498.1</v>
      </c>
      <c r="F17" s="157">
        <f>SUM(F8:F16)</f>
        <v>0</v>
      </c>
      <c r="G17" s="157">
        <f>SUM(G8:G16)</f>
        <v>0</v>
      </c>
      <c r="H17" s="157"/>
    </row>
    <row r="20" spans="1:8" x14ac:dyDescent="0.2">
      <c r="A20" s="35" t="s">
        <v>412</v>
      </c>
      <c r="B20" s="32"/>
      <c r="C20" s="161"/>
      <c r="D20" s="161"/>
      <c r="E20" s="161"/>
      <c r="F20" s="161"/>
      <c r="G20" s="161"/>
      <c r="H20" s="160" t="s">
        <v>411</v>
      </c>
    </row>
    <row r="21" spans="1:8" x14ac:dyDescent="0.2">
      <c r="A21" s="114"/>
    </row>
    <row r="22" spans="1:8" ht="15" customHeight="1" x14ac:dyDescent="0.2">
      <c r="A22" s="30" t="s">
        <v>102</v>
      </c>
      <c r="B22" s="29" t="s">
        <v>101</v>
      </c>
      <c r="C22" s="27" t="s">
        <v>100</v>
      </c>
      <c r="D22" s="86" t="s">
        <v>231</v>
      </c>
      <c r="E22" s="86" t="s">
        <v>230</v>
      </c>
      <c r="F22" s="86" t="s">
        <v>229</v>
      </c>
      <c r="G22" s="85" t="s">
        <v>228</v>
      </c>
      <c r="H22" s="29" t="s">
        <v>227</v>
      </c>
    </row>
    <row r="23" spans="1:8" x14ac:dyDescent="0.2">
      <c r="A23" s="25"/>
      <c r="B23" s="1225" t="s">
        <v>13593</v>
      </c>
      <c r="C23" s="24">
        <v>0</v>
      </c>
      <c r="D23" s="24"/>
      <c r="E23" s="24"/>
      <c r="F23" s="24"/>
      <c r="G23" s="24"/>
      <c r="H23" s="159"/>
    </row>
    <row r="24" spans="1:8" x14ac:dyDescent="0.2">
      <c r="A24" s="158"/>
      <c r="B24" s="158" t="s">
        <v>410</v>
      </c>
      <c r="C24" s="157">
        <f>SUM(C23:C23)</f>
        <v>0</v>
      </c>
      <c r="D24" s="157">
        <f>SUM(D23:D23)</f>
        <v>0</v>
      </c>
      <c r="E24" s="157">
        <f>SUM(E23:E23)</f>
        <v>0</v>
      </c>
      <c r="F24" s="157">
        <f>SUM(F23:F23)</f>
        <v>0</v>
      </c>
      <c r="G24" s="157">
        <f>SUM(G23:G23)</f>
        <v>0</v>
      </c>
      <c r="H24" s="157"/>
    </row>
  </sheetData>
  <dataValidations count="8">
    <dataValidation allowBlank="1" showInputMessage="1" showErrorMessage="1" prompt="Corresponde al nombre o descripción de la cuenta de acuerdo al Plan de Cuentas emitido por el CONAC." sqref="B7 B22"/>
    <dataValidation allowBlank="1" showInputMessage="1" showErrorMessage="1" prompt="Importe de la cuentas por cobrar con fecha de vencimiento de 1 a 90 días." sqref="D7 D22"/>
    <dataValidation allowBlank="1" showInputMessage="1" showErrorMessage="1" prompt="Importe de la cuentas por cobrar con fecha de vencimiento de 91 a 180 días." sqref="E7 E22"/>
    <dataValidation allowBlank="1" showInputMessage="1" showErrorMessage="1" prompt="Importe de la cuentas por cobrar con fecha de vencimiento de 181 a 365 días." sqref="F7 F22"/>
    <dataValidation allowBlank="1" showInputMessage="1" showErrorMessage="1" prompt="Importe de la cuentas por cobrar con vencimiento mayor a 365 días." sqref="G7 G22"/>
    <dataValidation allowBlank="1" showInputMessage="1" showErrorMessage="1" prompt="Informar sobre la factibilidad de pago." sqref="H7 H22"/>
    <dataValidation allowBlank="1" showInputMessage="1" showErrorMessage="1" prompt="Corresponde al número de la cuenta de acuerdo al Plan de Cuentas emitido por el CONAC (DOF 23/12/2015)." sqref="A7 A22"/>
    <dataValidation allowBlank="1" showInputMessage="1" showErrorMessage="1" prompt="Saldo final de la Información Financiera Trimestral que se presenta (trimestral: 1er, 2do, 3ro. o 4to.)." sqref="C7 C22"/>
  </dataValidations>
  <pageMargins left="0.7" right="0.7" top="0.75" bottom="0.75" header="0.3" footer="0.3"/>
  <pageSetup scale="55" orientation="portrait" horizontalDpi="300" verticalDpi="300" r:id="rId1"/>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8"/>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3.6640625" style="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v>0</v>
      </c>
      <c r="D8" s="159"/>
      <c r="E8" s="135"/>
    </row>
    <row r="9" spans="1:5" x14ac:dyDescent="0.2">
      <c r="A9" s="172"/>
      <c r="B9" s="172" t="s">
        <v>522</v>
      </c>
      <c r="C9" s="171">
        <f>SUM(C8:C8)</f>
        <v>0</v>
      </c>
      <c r="D9" s="165"/>
      <c r="E9" s="165"/>
    </row>
    <row r="12" spans="1:5" ht="11.25" customHeight="1" x14ac:dyDescent="0.2">
      <c r="A12" s="35" t="s">
        <v>521</v>
      </c>
      <c r="B12" s="32"/>
      <c r="E12" s="160" t="s">
        <v>520</v>
      </c>
    </row>
    <row r="13" spans="1:5" x14ac:dyDescent="0.2">
      <c r="A13" s="114"/>
    </row>
    <row r="14" spans="1:5" ht="15" customHeight="1" x14ac:dyDescent="0.2">
      <c r="A14" s="30" t="s">
        <v>102</v>
      </c>
      <c r="B14" s="29" t="s">
        <v>101</v>
      </c>
      <c r="C14" s="27" t="s">
        <v>100</v>
      </c>
      <c r="D14" s="27" t="s">
        <v>519</v>
      </c>
      <c r="E14" s="27" t="s">
        <v>227</v>
      </c>
    </row>
    <row r="15" spans="1:5" x14ac:dyDescent="0.2">
      <c r="A15" s="170"/>
      <c r="B15" s="1225" t="s">
        <v>13593</v>
      </c>
      <c r="C15" s="168">
        <v>0</v>
      </c>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horizontalDpi="300" verticalDpi="300" r:id="rId1"/>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9"/>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42.332031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v>0</v>
      </c>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v>0</v>
      </c>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v>0</v>
      </c>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7" orientation="portrait" r:id="rId1"/>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0">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13250</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35" t="s">
        <v>567</v>
      </c>
      <c r="B4" s="222"/>
      <c r="C4" s="222"/>
      <c r="D4" s="222"/>
      <c r="E4" s="221"/>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19685039370078741" right="0.11811023622047245" top="0.74803149606299213" bottom="0.74803149606299213" header="0.31496062992125984" footer="0.31496062992125984"/>
  <pageSetup scale="41" orientation="landscape" horizontalDpi="300" verticalDpi="300" r:id="rId1"/>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1"/>
  <dimension ref="A1:D107"/>
  <sheetViews>
    <sheetView zoomScaleNormal="100" zoomScaleSheetLayoutView="100" workbookViewId="0">
      <selection activeCell="B54" sqref="B54"/>
    </sheetView>
  </sheetViews>
  <sheetFormatPr baseColWidth="10" defaultColWidth="12.44140625" defaultRowHeight="10.199999999999999" x14ac:dyDescent="0.2"/>
  <cols>
    <col min="1" max="1" width="19.6640625" style="1" customWidth="1"/>
    <col min="2" max="2" width="50.6640625" style="1" customWidth="1"/>
    <col min="3" max="3" width="17.6640625" style="47" customWidth="1"/>
    <col min="4" max="4" width="24" style="47" customWidth="1"/>
    <col min="5" max="16384" width="12.44140625" style="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ht="11.25" customHeight="1" x14ac:dyDescent="0.2">
      <c r="A8" s="44" t="s">
        <v>13251</v>
      </c>
      <c r="B8" s="44" t="s">
        <v>13252</v>
      </c>
      <c r="C8" s="42">
        <v>19205617.030000001</v>
      </c>
      <c r="D8" s="24" t="s">
        <v>13215</v>
      </c>
    </row>
    <row r="9" spans="1:4" ht="11.25" customHeight="1" x14ac:dyDescent="0.2">
      <c r="A9" s="44" t="s">
        <v>13253</v>
      </c>
      <c r="B9" s="44" t="s">
        <v>13254</v>
      </c>
      <c r="C9" s="42">
        <v>37672.61</v>
      </c>
      <c r="D9" s="24" t="s">
        <v>13215</v>
      </c>
    </row>
    <row r="10" spans="1:4" ht="11.25" customHeight="1" x14ac:dyDescent="0.2">
      <c r="A10" s="44" t="s">
        <v>13255</v>
      </c>
      <c r="B10" s="44" t="s">
        <v>13256</v>
      </c>
      <c r="C10" s="42">
        <v>309448.34000000003</v>
      </c>
      <c r="D10" s="24" t="s">
        <v>13215</v>
      </c>
    </row>
    <row r="11" spans="1:4" ht="11.25" customHeight="1" x14ac:dyDescent="0.2">
      <c r="A11" s="44" t="s">
        <v>13257</v>
      </c>
      <c r="B11" s="44" t="s">
        <v>13258</v>
      </c>
      <c r="C11" s="42">
        <v>15828.33</v>
      </c>
      <c r="D11" s="24" t="s">
        <v>13215</v>
      </c>
    </row>
    <row r="12" spans="1:4" ht="11.25" customHeight="1" x14ac:dyDescent="0.2">
      <c r="A12" s="1202">
        <v>417312001</v>
      </c>
      <c r="B12" s="1203" t="s">
        <v>13259</v>
      </c>
      <c r="C12" s="42">
        <v>909298.56</v>
      </c>
      <c r="D12" s="24" t="s">
        <v>13260</v>
      </c>
    </row>
    <row r="13" spans="1:4" ht="11.25" customHeight="1" x14ac:dyDescent="0.2">
      <c r="A13" s="1202">
        <v>417312003</v>
      </c>
      <c r="B13" s="1203" t="s">
        <v>13261</v>
      </c>
      <c r="C13" s="42">
        <v>806391</v>
      </c>
      <c r="D13" s="24" t="s">
        <v>13260</v>
      </c>
    </row>
    <row r="14" spans="1:4" ht="11.25" customHeight="1" x14ac:dyDescent="0.2">
      <c r="A14" s="1204" t="s">
        <v>13262</v>
      </c>
      <c r="B14" s="1204" t="s">
        <v>13263</v>
      </c>
      <c r="C14" s="42">
        <v>484984.52</v>
      </c>
      <c r="D14" s="24" t="s">
        <v>13215</v>
      </c>
    </row>
    <row r="15" spans="1:4" ht="11.25" customHeight="1" x14ac:dyDescent="0.2">
      <c r="A15" s="25" t="s">
        <v>13264</v>
      </c>
      <c r="B15" s="1205" t="s">
        <v>13265</v>
      </c>
      <c r="C15" s="42">
        <v>1057.76</v>
      </c>
      <c r="D15" s="24" t="s">
        <v>13215</v>
      </c>
    </row>
    <row r="16" spans="1:4" ht="11.25" customHeight="1" x14ac:dyDescent="0.2">
      <c r="A16" s="25" t="s">
        <v>13266</v>
      </c>
      <c r="B16" s="1" t="s">
        <v>13267</v>
      </c>
      <c r="C16" s="42">
        <v>2269800.6800000002</v>
      </c>
      <c r="D16" s="24" t="s">
        <v>13268</v>
      </c>
    </row>
    <row r="17" spans="1:4" ht="11.25" customHeight="1" x14ac:dyDescent="0.2">
      <c r="A17" s="1206" t="s">
        <v>13269</v>
      </c>
      <c r="B17" s="44" t="s">
        <v>13270</v>
      </c>
      <c r="C17" s="42">
        <v>166027.78</v>
      </c>
      <c r="D17" s="24" t="s">
        <v>13268</v>
      </c>
    </row>
    <row r="18" spans="1:4" ht="11.25" customHeight="1" x14ac:dyDescent="0.2">
      <c r="A18" s="44" t="s">
        <v>13271</v>
      </c>
      <c r="B18" s="44" t="s">
        <v>13272</v>
      </c>
      <c r="C18" s="42">
        <v>54764.25</v>
      </c>
      <c r="D18" s="24" t="s">
        <v>13268</v>
      </c>
    </row>
    <row r="19" spans="1:4" ht="11.25" customHeight="1" x14ac:dyDescent="0.2">
      <c r="A19" s="44" t="s">
        <v>13273</v>
      </c>
      <c r="B19" s="44" t="s">
        <v>13274</v>
      </c>
      <c r="C19" s="42">
        <v>1379.17</v>
      </c>
      <c r="D19" s="24" t="s">
        <v>13268</v>
      </c>
    </row>
    <row r="20" spans="1:4" x14ac:dyDescent="0.2">
      <c r="A20" s="44" t="s">
        <v>13275</v>
      </c>
      <c r="B20" s="44" t="s">
        <v>13276</v>
      </c>
      <c r="C20" s="42">
        <v>8909.7999999999993</v>
      </c>
      <c r="D20" s="24" t="s">
        <v>13268</v>
      </c>
    </row>
    <row r="21" spans="1:4" hidden="1" x14ac:dyDescent="0.2">
      <c r="A21" s="44"/>
      <c r="B21" s="44"/>
      <c r="C21" s="42">
        <v>0</v>
      </c>
      <c r="D21" s="24"/>
    </row>
    <row r="22" spans="1:4" hidden="1" x14ac:dyDescent="0.2">
      <c r="A22" s="44"/>
      <c r="B22" s="44"/>
      <c r="C22" s="42">
        <v>0</v>
      </c>
      <c r="D22" s="24"/>
    </row>
    <row r="23" spans="1:4" hidden="1" x14ac:dyDescent="0.2">
      <c r="A23" s="44"/>
      <c r="B23" s="44"/>
      <c r="C23" s="42">
        <v>0</v>
      </c>
      <c r="D23" s="24"/>
    </row>
    <row r="24" spans="1:4" hidden="1" x14ac:dyDescent="0.2">
      <c r="A24" s="44"/>
      <c r="B24" s="44"/>
      <c r="C24" s="42">
        <v>0</v>
      </c>
      <c r="D24" s="24"/>
    </row>
    <row r="25" spans="1:4" hidden="1" x14ac:dyDescent="0.2">
      <c r="A25" s="44"/>
      <c r="B25" s="44"/>
      <c r="C25" s="42">
        <v>0</v>
      </c>
      <c r="D25" s="24"/>
    </row>
    <row r="26" spans="1:4" hidden="1" x14ac:dyDescent="0.2">
      <c r="A26" s="44"/>
      <c r="B26" s="44"/>
      <c r="C26" s="42">
        <v>0</v>
      </c>
      <c r="D26" s="24"/>
    </row>
    <row r="27" spans="1:4" hidden="1" x14ac:dyDescent="0.2">
      <c r="A27" s="44"/>
      <c r="B27" s="44"/>
      <c r="C27" s="42">
        <v>0</v>
      </c>
      <c r="D27" s="24"/>
    </row>
    <row r="28" spans="1:4" hidden="1" x14ac:dyDescent="0.2">
      <c r="A28" s="44"/>
      <c r="B28" s="44"/>
      <c r="C28" s="42">
        <v>0</v>
      </c>
      <c r="D28" s="24"/>
    </row>
    <row r="29" spans="1:4" hidden="1" x14ac:dyDescent="0.2">
      <c r="A29" s="44"/>
      <c r="B29" s="44"/>
      <c r="C29" s="42">
        <v>0</v>
      </c>
      <c r="D29" s="24"/>
    </row>
    <row r="30" spans="1:4" hidden="1" x14ac:dyDescent="0.2">
      <c r="A30" s="44"/>
      <c r="B30" s="44"/>
      <c r="C30" s="42">
        <v>0</v>
      </c>
      <c r="D30" s="24"/>
    </row>
    <row r="31" spans="1:4" hidden="1" x14ac:dyDescent="0.2">
      <c r="A31" s="44"/>
      <c r="B31" s="44"/>
      <c r="C31" s="42">
        <v>0</v>
      </c>
      <c r="D31" s="24"/>
    </row>
    <row r="32" spans="1:4" hidden="1" x14ac:dyDescent="0.2">
      <c r="A32" s="44"/>
      <c r="B32" s="44"/>
      <c r="C32" s="42">
        <v>0</v>
      </c>
      <c r="D32" s="24"/>
    </row>
    <row r="33" spans="1:4" hidden="1" x14ac:dyDescent="0.2">
      <c r="A33" s="44"/>
      <c r="B33" s="44"/>
      <c r="C33" s="42">
        <v>0</v>
      </c>
      <c r="D33" s="24"/>
    </row>
    <row r="34" spans="1:4" hidden="1" x14ac:dyDescent="0.2">
      <c r="A34" s="44"/>
      <c r="B34" s="44"/>
      <c r="C34" s="42">
        <v>0</v>
      </c>
      <c r="D34" s="24"/>
    </row>
    <row r="35" spans="1:4" hidden="1" x14ac:dyDescent="0.2">
      <c r="A35" s="44"/>
      <c r="B35" s="44"/>
      <c r="C35" s="42">
        <v>0</v>
      </c>
      <c r="D35" s="24"/>
    </row>
    <row r="36" spans="1:4" hidden="1" x14ac:dyDescent="0.2">
      <c r="A36" s="44"/>
      <c r="B36" s="44"/>
      <c r="C36" s="42">
        <v>0</v>
      </c>
      <c r="D36" s="24"/>
    </row>
    <row r="37" spans="1:4" hidden="1" x14ac:dyDescent="0.2">
      <c r="A37" s="44"/>
      <c r="B37" s="44"/>
      <c r="C37" s="42">
        <v>0</v>
      </c>
      <c r="D37" s="24"/>
    </row>
    <row r="38" spans="1:4" hidden="1" x14ac:dyDescent="0.2">
      <c r="A38" s="44"/>
      <c r="B38" s="44"/>
      <c r="C38" s="42">
        <v>0</v>
      </c>
      <c r="D38" s="24"/>
    </row>
    <row r="39" spans="1:4" hidden="1" x14ac:dyDescent="0.2">
      <c r="A39" s="44"/>
      <c r="B39" s="44"/>
      <c r="C39" s="42">
        <v>0</v>
      </c>
      <c r="D39" s="24"/>
    </row>
    <row r="40" spans="1:4" hidden="1" x14ac:dyDescent="0.2">
      <c r="A40" s="44"/>
      <c r="B40" s="44"/>
      <c r="C40" s="42">
        <v>0</v>
      </c>
      <c r="D40" s="24"/>
    </row>
    <row r="41" spans="1:4" hidden="1" x14ac:dyDescent="0.2">
      <c r="A41" s="44"/>
      <c r="B41" s="44"/>
      <c r="C41" s="42">
        <v>0</v>
      </c>
      <c r="D41" s="24"/>
    </row>
    <row r="42" spans="1:4" hidden="1" x14ac:dyDescent="0.2">
      <c r="A42" s="44"/>
      <c r="B42" s="44"/>
      <c r="C42" s="42">
        <v>0</v>
      </c>
      <c r="D42" s="24"/>
    </row>
    <row r="43" spans="1:4" hidden="1" x14ac:dyDescent="0.2">
      <c r="A43" s="44"/>
      <c r="B43" s="44"/>
      <c r="C43" s="42">
        <v>0</v>
      </c>
      <c r="D43" s="24"/>
    </row>
    <row r="44" spans="1:4" hidden="1" x14ac:dyDescent="0.2">
      <c r="A44" s="44"/>
      <c r="B44" s="44"/>
      <c r="C44" s="42">
        <v>0</v>
      </c>
      <c r="D44" s="24"/>
    </row>
    <row r="45" spans="1:4" hidden="1" x14ac:dyDescent="0.2">
      <c r="A45" s="44"/>
      <c r="B45" s="44"/>
      <c r="C45" s="42">
        <v>0</v>
      </c>
      <c r="D45" s="24"/>
    </row>
    <row r="46" spans="1:4" s="15" customFormat="1" x14ac:dyDescent="0.2">
      <c r="A46" s="63"/>
      <c r="B46" s="63" t="s">
        <v>598</v>
      </c>
      <c r="C46" s="39">
        <f>SUM(C8:C45)</f>
        <v>24271179.830000002</v>
      </c>
      <c r="D46" s="51"/>
    </row>
    <row r="47" spans="1:4" s="15" customFormat="1" x14ac:dyDescent="0.2">
      <c r="A47" s="126"/>
      <c r="B47" s="126"/>
      <c r="C47" s="18"/>
      <c r="D47" s="18"/>
    </row>
    <row r="48" spans="1:4" s="15" customFormat="1" x14ac:dyDescent="0.2">
      <c r="A48" s="126"/>
      <c r="B48" s="126"/>
      <c r="C48" s="18"/>
      <c r="D48" s="18"/>
    </row>
    <row r="49" spans="1:4" x14ac:dyDescent="0.2">
      <c r="A49" s="37"/>
      <c r="B49" s="37"/>
      <c r="C49" s="224"/>
      <c r="D49" s="224"/>
    </row>
    <row r="50" spans="1:4" ht="21.75" customHeight="1" x14ac:dyDescent="0.2">
      <c r="A50" s="143" t="s">
        <v>597</v>
      </c>
      <c r="B50" s="143"/>
      <c r="C50" s="228"/>
      <c r="D50" s="32" t="s">
        <v>596</v>
      </c>
    </row>
    <row r="51" spans="1:4" x14ac:dyDescent="0.2">
      <c r="A51" s="149"/>
      <c r="B51" s="149"/>
      <c r="C51" s="150"/>
      <c r="D51" s="227"/>
    </row>
    <row r="52" spans="1:4" ht="15" customHeight="1" x14ac:dyDescent="0.2">
      <c r="A52" s="30" t="s">
        <v>102</v>
      </c>
      <c r="B52" s="29" t="s">
        <v>101</v>
      </c>
      <c r="C52" s="27" t="s">
        <v>100</v>
      </c>
      <c r="D52" s="27" t="s">
        <v>227</v>
      </c>
    </row>
    <row r="53" spans="1:4" x14ac:dyDescent="0.2">
      <c r="A53" s="44" t="s">
        <v>13277</v>
      </c>
      <c r="B53" s="44" t="s">
        <v>13278</v>
      </c>
      <c r="C53" s="42">
        <v>0</v>
      </c>
      <c r="D53" s="24" t="s">
        <v>13279</v>
      </c>
    </row>
    <row r="54" spans="1:4" x14ac:dyDescent="0.2">
      <c r="A54" s="44" t="s">
        <v>13280</v>
      </c>
      <c r="B54" s="44" t="s">
        <v>3776</v>
      </c>
      <c r="C54" s="42">
        <v>0</v>
      </c>
      <c r="D54" s="24" t="s">
        <v>13279</v>
      </c>
    </row>
    <row r="55" spans="1:4" x14ac:dyDescent="0.2">
      <c r="A55" s="44" t="s">
        <v>13281</v>
      </c>
      <c r="B55" s="44" t="s">
        <v>13282</v>
      </c>
      <c r="C55" s="42">
        <v>2629011.88</v>
      </c>
      <c r="D55" s="24" t="s">
        <v>13279</v>
      </c>
    </row>
    <row r="56" spans="1:4" x14ac:dyDescent="0.2">
      <c r="A56" s="44" t="s">
        <v>13283</v>
      </c>
      <c r="B56" s="44" t="s">
        <v>13284</v>
      </c>
      <c r="C56" s="42">
        <v>45296067.950000003</v>
      </c>
      <c r="D56" s="24" t="s">
        <v>13279</v>
      </c>
    </row>
    <row r="57" spans="1:4" x14ac:dyDescent="0.2">
      <c r="A57" s="44" t="s">
        <v>13285</v>
      </c>
      <c r="B57" s="44" t="s">
        <v>3775</v>
      </c>
      <c r="C57" s="42">
        <v>6830.96</v>
      </c>
      <c r="D57" s="24" t="s">
        <v>13279</v>
      </c>
    </row>
    <row r="58" spans="1:4" x14ac:dyDescent="0.2">
      <c r="A58" s="44" t="s">
        <v>13286</v>
      </c>
      <c r="B58" s="44" t="s">
        <v>13287</v>
      </c>
      <c r="C58" s="42">
        <v>60935530.939999998</v>
      </c>
      <c r="D58" s="24" t="s">
        <v>13279</v>
      </c>
    </row>
    <row r="59" spans="1:4" hidden="1" x14ac:dyDescent="0.2">
      <c r="A59" s="44"/>
      <c r="B59" s="44"/>
      <c r="C59" s="42">
        <v>0</v>
      </c>
      <c r="D59" s="24"/>
    </row>
    <row r="60" spans="1:4" hidden="1" x14ac:dyDescent="0.2">
      <c r="A60" s="44"/>
      <c r="B60" s="44"/>
      <c r="C60" s="42">
        <v>0</v>
      </c>
      <c r="D60" s="24"/>
    </row>
    <row r="61" spans="1:4" hidden="1" x14ac:dyDescent="0.2">
      <c r="A61" s="44"/>
      <c r="B61" s="44"/>
      <c r="C61" s="42">
        <v>0</v>
      </c>
      <c r="D61" s="24"/>
    </row>
    <row r="62" spans="1:4" hidden="1" x14ac:dyDescent="0.2">
      <c r="A62" s="44"/>
      <c r="B62" s="44"/>
      <c r="C62" s="42">
        <v>0</v>
      </c>
      <c r="D62" s="24"/>
    </row>
    <row r="63" spans="1:4" hidden="1" x14ac:dyDescent="0.2">
      <c r="A63" s="44"/>
      <c r="B63" s="44"/>
      <c r="C63" s="42">
        <v>0</v>
      </c>
      <c r="D63" s="24"/>
    </row>
    <row r="64" spans="1:4" hidden="1" x14ac:dyDescent="0.2">
      <c r="A64" s="44"/>
      <c r="B64" s="44"/>
      <c r="C64" s="42">
        <v>0</v>
      </c>
      <c r="D64" s="24"/>
    </row>
    <row r="65" spans="1:4" hidden="1" x14ac:dyDescent="0.2">
      <c r="A65" s="44"/>
      <c r="B65" s="44"/>
      <c r="C65" s="42">
        <v>0</v>
      </c>
      <c r="D65" s="24"/>
    </row>
    <row r="66" spans="1:4" hidden="1" x14ac:dyDescent="0.2">
      <c r="A66" s="44"/>
      <c r="B66" s="44"/>
      <c r="C66" s="42">
        <v>0</v>
      </c>
      <c r="D66" s="24"/>
    </row>
    <row r="67" spans="1:4" hidden="1" x14ac:dyDescent="0.2">
      <c r="A67" s="44"/>
      <c r="B67" s="44"/>
      <c r="C67" s="42">
        <v>0</v>
      </c>
      <c r="D67" s="24"/>
    </row>
    <row r="68" spans="1:4" hidden="1" x14ac:dyDescent="0.2">
      <c r="A68" s="44"/>
      <c r="B68" s="44"/>
      <c r="C68" s="42">
        <v>0</v>
      </c>
      <c r="D68" s="24"/>
    </row>
    <row r="69" spans="1:4" hidden="1" x14ac:dyDescent="0.2">
      <c r="A69" s="44"/>
      <c r="B69" s="44"/>
      <c r="C69" s="42">
        <v>0</v>
      </c>
      <c r="D69" s="24"/>
    </row>
    <row r="70" spans="1:4" hidden="1" x14ac:dyDescent="0.2">
      <c r="A70" s="44"/>
      <c r="B70" s="44"/>
      <c r="C70" s="42">
        <v>0</v>
      </c>
      <c r="D70" s="24"/>
    </row>
    <row r="71" spans="1:4" hidden="1" x14ac:dyDescent="0.2">
      <c r="A71" s="44"/>
      <c r="B71" s="44"/>
      <c r="C71" s="42">
        <v>0</v>
      </c>
      <c r="D71" s="24"/>
    </row>
    <row r="72" spans="1:4" hidden="1" x14ac:dyDescent="0.2">
      <c r="A72" s="44"/>
      <c r="B72" s="44"/>
      <c r="C72" s="42">
        <v>0</v>
      </c>
      <c r="D72" s="24"/>
    </row>
    <row r="73" spans="1:4" hidden="1" x14ac:dyDescent="0.2">
      <c r="A73" s="44"/>
      <c r="B73" s="44"/>
      <c r="C73" s="42">
        <v>0</v>
      </c>
      <c r="D73" s="24"/>
    </row>
    <row r="74" spans="1:4" hidden="1" x14ac:dyDescent="0.2">
      <c r="A74" s="44"/>
      <c r="B74" s="44"/>
      <c r="C74" s="42">
        <v>0</v>
      </c>
      <c r="D74" s="24"/>
    </row>
    <row r="75" spans="1:4" hidden="1" x14ac:dyDescent="0.2">
      <c r="A75" s="44"/>
      <c r="B75" s="44"/>
      <c r="C75" s="42">
        <v>0</v>
      </c>
      <c r="D75" s="24"/>
    </row>
    <row r="76" spans="1:4" hidden="1" x14ac:dyDescent="0.2">
      <c r="A76" s="44"/>
      <c r="B76" s="44"/>
      <c r="C76" s="42">
        <v>0</v>
      </c>
      <c r="D76" s="24"/>
    </row>
    <row r="77" spans="1:4" hidden="1" x14ac:dyDescent="0.2">
      <c r="A77" s="44"/>
      <c r="B77" s="44"/>
      <c r="C77" s="42">
        <v>0</v>
      </c>
      <c r="D77" s="24"/>
    </row>
    <row r="78" spans="1:4" hidden="1" x14ac:dyDescent="0.2">
      <c r="A78" s="44"/>
      <c r="B78" s="44"/>
      <c r="C78" s="42">
        <v>0</v>
      </c>
      <c r="D78" s="24"/>
    </row>
    <row r="79" spans="1:4" hidden="1" x14ac:dyDescent="0.2">
      <c r="A79" s="44"/>
      <c r="B79" s="44"/>
      <c r="C79" s="42">
        <v>0</v>
      </c>
      <c r="D79" s="24"/>
    </row>
    <row r="80" spans="1:4" hidden="1" x14ac:dyDescent="0.2">
      <c r="A80" s="44"/>
      <c r="B80" s="44"/>
      <c r="C80" s="42">
        <v>0</v>
      </c>
      <c r="D80" s="24"/>
    </row>
    <row r="81" spans="1:4" hidden="1" x14ac:dyDescent="0.2">
      <c r="A81" s="44"/>
      <c r="B81" s="44"/>
      <c r="C81" s="42">
        <v>0</v>
      </c>
      <c r="D81" s="24"/>
    </row>
    <row r="82" spans="1:4" hidden="1" x14ac:dyDescent="0.2">
      <c r="A82" s="44"/>
      <c r="B82" s="44"/>
      <c r="C82" s="42">
        <v>0</v>
      </c>
      <c r="D82" s="24"/>
    </row>
    <row r="83" spans="1:4" hidden="1" x14ac:dyDescent="0.2">
      <c r="A83" s="44"/>
      <c r="B83" s="44"/>
      <c r="C83" s="42">
        <v>0</v>
      </c>
      <c r="D83" s="24"/>
    </row>
    <row r="84" spans="1:4" hidden="1" x14ac:dyDescent="0.2">
      <c r="A84" s="44"/>
      <c r="B84" s="44"/>
      <c r="C84" s="42">
        <v>0</v>
      </c>
      <c r="D84" s="24"/>
    </row>
    <row r="85" spans="1:4" hidden="1" x14ac:dyDescent="0.2">
      <c r="A85" s="44"/>
      <c r="B85" s="44"/>
      <c r="C85" s="42">
        <v>0</v>
      </c>
      <c r="D85" s="24"/>
    </row>
    <row r="86" spans="1:4" hidden="1" x14ac:dyDescent="0.2">
      <c r="A86" s="44"/>
      <c r="B86" s="44"/>
      <c r="C86" s="42">
        <v>0</v>
      </c>
      <c r="D86" s="24"/>
    </row>
    <row r="87" spans="1:4" hidden="1" x14ac:dyDescent="0.2">
      <c r="A87" s="44"/>
      <c r="B87" s="44"/>
      <c r="C87" s="42">
        <v>0</v>
      </c>
      <c r="D87" s="24"/>
    </row>
    <row r="88" spans="1:4" hidden="1" x14ac:dyDescent="0.2">
      <c r="A88" s="44"/>
      <c r="B88" s="44"/>
      <c r="C88" s="42">
        <v>0</v>
      </c>
      <c r="D88" s="24"/>
    </row>
    <row r="89" spans="1:4" hidden="1" x14ac:dyDescent="0.2">
      <c r="A89" s="44"/>
      <c r="B89" s="44"/>
      <c r="C89" s="42">
        <v>0</v>
      </c>
      <c r="D89" s="24"/>
    </row>
    <row r="90" spans="1:4" x14ac:dyDescent="0.2">
      <c r="A90" s="63"/>
      <c r="B90" s="63" t="s">
        <v>569</v>
      </c>
      <c r="C90" s="39">
        <f>SUM(C53:C89)</f>
        <v>108867441.73</v>
      </c>
      <c r="D90" s="51"/>
    </row>
    <row r="91" spans="1:4" x14ac:dyDescent="0.2">
      <c r="A91" s="37"/>
      <c r="B91" s="37"/>
      <c r="C91" s="224"/>
      <c r="D91" s="224"/>
    </row>
    <row r="92" spans="1:4" x14ac:dyDescent="0.2">
      <c r="A92" s="37"/>
      <c r="B92" s="37"/>
      <c r="C92" s="224"/>
      <c r="D92" s="224"/>
    </row>
    <row r="93" spans="1:4" x14ac:dyDescent="0.2">
      <c r="A93" s="37"/>
      <c r="B93" s="37"/>
      <c r="C93" s="224"/>
      <c r="D93" s="224"/>
    </row>
    <row r="94" spans="1:4" x14ac:dyDescent="0.2">
      <c r="A94" s="37"/>
      <c r="B94" s="37"/>
      <c r="C94" s="224"/>
      <c r="D94" s="224"/>
    </row>
    <row r="95" spans="1:4" x14ac:dyDescent="0.2">
      <c r="A95" s="37"/>
      <c r="B95" s="37"/>
      <c r="C95" s="224"/>
      <c r="D95" s="224"/>
    </row>
    <row r="96" spans="1:4" x14ac:dyDescent="0.2">
      <c r="A96" s="37"/>
      <c r="B96" s="37"/>
      <c r="C96" s="224"/>
      <c r="D96" s="224"/>
    </row>
    <row r="97" spans="1:4" x14ac:dyDescent="0.2">
      <c r="A97" s="37"/>
      <c r="B97" s="37"/>
      <c r="C97" s="224"/>
      <c r="D97" s="224"/>
    </row>
    <row r="98" spans="1:4" x14ac:dyDescent="0.2">
      <c r="A98" s="37"/>
      <c r="B98" s="37"/>
      <c r="C98" s="224"/>
      <c r="D98" s="224"/>
    </row>
    <row r="99" spans="1:4" x14ac:dyDescent="0.2">
      <c r="A99" s="37"/>
      <c r="B99" s="37"/>
      <c r="C99" s="224"/>
      <c r="D99" s="224"/>
    </row>
    <row r="100" spans="1:4" x14ac:dyDescent="0.2">
      <c r="A100" s="37"/>
      <c r="B100" s="37"/>
      <c r="C100" s="224"/>
      <c r="D100" s="224"/>
    </row>
    <row r="101" spans="1:4" x14ac:dyDescent="0.2">
      <c r="A101" s="37"/>
      <c r="B101" s="37"/>
      <c r="C101" s="224"/>
      <c r="D101" s="224"/>
    </row>
    <row r="102" spans="1:4" x14ac:dyDescent="0.2">
      <c r="A102" s="37"/>
      <c r="B102" s="37"/>
      <c r="C102" s="224"/>
      <c r="D102" s="224"/>
    </row>
    <row r="103" spans="1:4" x14ac:dyDescent="0.2">
      <c r="A103" s="37"/>
      <c r="B103" s="37"/>
      <c r="C103" s="224"/>
      <c r="D103" s="224"/>
    </row>
    <row r="104" spans="1:4" x14ac:dyDescent="0.2">
      <c r="A104" s="37"/>
      <c r="B104" s="37"/>
      <c r="C104" s="224"/>
      <c r="D104" s="224"/>
    </row>
    <row r="105" spans="1:4" x14ac:dyDescent="0.2">
      <c r="A105" s="37"/>
      <c r="B105" s="37"/>
      <c r="C105" s="224"/>
      <c r="D105" s="224"/>
    </row>
    <row r="106" spans="1:4" x14ac:dyDescent="0.2">
      <c r="A106" s="37"/>
      <c r="B106" s="37"/>
      <c r="C106" s="224"/>
      <c r="D106" s="224"/>
    </row>
    <row r="107" spans="1:4" x14ac:dyDescent="0.2">
      <c r="A107" s="37"/>
      <c r="B107" s="37"/>
      <c r="C107" s="224"/>
      <c r="D107" s="224"/>
    </row>
  </sheetData>
  <dataValidations count="4">
    <dataValidation allowBlank="1" showInputMessage="1" showErrorMessage="1" prompt="Características cualitativas significativas que les impacten financieramente." sqref="D7 D52"/>
    <dataValidation allowBlank="1" showInputMessage="1" showErrorMessage="1" prompt="Corresponde al nombre o descripción de la cuenta de acuerdo al Plan de Cuentas emitido por el CONAC." sqref="B7 B52"/>
    <dataValidation allowBlank="1" showInputMessage="1" showErrorMessage="1" prompt="Corresponde al número de la cuenta de acuerdo al Plan de Cuentas emitido por el CONAC (DOF 23/12/2015)." sqref="A7 A52"/>
    <dataValidation allowBlank="1" showInputMessage="1" showErrorMessage="1" prompt="Saldo final de la Información Financiera Trimestral que se presenta (trimestral: 1er, 2do, 3ro. o 4to.)." sqref="C7 C52"/>
  </dataValidations>
  <pageMargins left="0.70866141732283472" right="0.70866141732283472" top="0.98425196850393704" bottom="0.98425196850393704" header="0.31496062992125984" footer="0.31496062992125984"/>
  <pageSetup scale="78" orientation="portrait" r:id="rId1"/>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2">
    <pageSetUpPr fitToPage="1"/>
  </sheetPr>
  <dimension ref="A1:E12"/>
  <sheetViews>
    <sheetView zoomScaleNormal="100" zoomScaleSheetLayoutView="100" workbookViewId="0">
      <selection activeCell="B11" sqref="B11"/>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ht="11.25" customHeight="1" x14ac:dyDescent="0.2">
      <c r="A8" s="44" t="s">
        <v>13288</v>
      </c>
      <c r="B8" s="44" t="s">
        <v>13289</v>
      </c>
      <c r="C8" s="233">
        <v>0</v>
      </c>
      <c r="D8" s="232" t="s">
        <v>13290</v>
      </c>
      <c r="E8" s="24" t="s">
        <v>13268</v>
      </c>
    </row>
    <row r="9" spans="1:5" ht="11.25" customHeight="1" x14ac:dyDescent="0.2">
      <c r="A9" s="44" t="s">
        <v>13291</v>
      </c>
      <c r="B9" s="44" t="s">
        <v>13292</v>
      </c>
      <c r="C9" s="233">
        <v>174194.87</v>
      </c>
      <c r="D9" s="232" t="s">
        <v>11337</v>
      </c>
      <c r="E9" s="24" t="s">
        <v>13268</v>
      </c>
    </row>
    <row r="10" spans="1:5" ht="11.25" customHeight="1" x14ac:dyDescent="0.2">
      <c r="A10" s="44" t="s">
        <v>13293</v>
      </c>
      <c r="B10" s="1" t="s">
        <v>13294</v>
      </c>
      <c r="C10" s="233">
        <v>0</v>
      </c>
      <c r="D10" s="232"/>
      <c r="E10" s="24" t="s">
        <v>13268</v>
      </c>
    </row>
    <row r="11" spans="1:5" ht="11.25" customHeight="1" x14ac:dyDescent="0.2">
      <c r="A11" s="44" t="s">
        <v>13295</v>
      </c>
      <c r="B11" s="44" t="s">
        <v>13296</v>
      </c>
      <c r="C11" s="233">
        <v>833.34</v>
      </c>
      <c r="D11" s="232" t="s">
        <v>712</v>
      </c>
      <c r="E11" s="24" t="s">
        <v>13268</v>
      </c>
    </row>
    <row r="12" spans="1:5" x14ac:dyDescent="0.2">
      <c r="A12" s="231"/>
      <c r="B12" s="63" t="s">
        <v>710</v>
      </c>
      <c r="C12" s="21">
        <f>SUM(C8:C11)</f>
        <v>175028.21</v>
      </c>
      <c r="D12" s="230"/>
      <c r="E12"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2" orientation="portrait" r:id="rId1"/>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3"/>
  <dimension ref="A1:H110"/>
  <sheetViews>
    <sheetView zoomScaleNormal="100" zoomScaleSheetLayoutView="100" workbookViewId="0">
      <selection activeCell="B1" sqref="B1"/>
    </sheetView>
  </sheetViews>
  <sheetFormatPr baseColWidth="10" defaultColWidth="11.44140625" defaultRowHeight="10.199999999999999" x14ac:dyDescent="0.2"/>
  <cols>
    <col min="1" max="1" width="20.6640625" style="37" customWidth="1"/>
    <col min="2" max="2" width="33.5546875" style="37" customWidth="1"/>
    <col min="3" max="3" width="17.6640625" style="224" customWidth="1"/>
    <col min="4" max="4" width="17.6640625" style="239" customWidth="1"/>
    <col min="5" max="5" width="17.6640625" style="238" customWidth="1"/>
    <col min="6" max="8" width="11.44140625" style="37"/>
    <col min="9" max="16384" width="11.44140625" style="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
      <c r="G6" s="1"/>
      <c r="H6" s="1"/>
    </row>
    <row r="7" spans="1:8" ht="15" customHeight="1" x14ac:dyDescent="0.2">
      <c r="A7" s="30" t="s">
        <v>102</v>
      </c>
      <c r="B7" s="29" t="s">
        <v>101</v>
      </c>
      <c r="C7" s="27" t="s">
        <v>100</v>
      </c>
      <c r="D7" s="249" t="s">
        <v>1014</v>
      </c>
      <c r="E7" s="248" t="s">
        <v>1013</v>
      </c>
      <c r="F7" s="1"/>
      <c r="G7" s="1"/>
      <c r="H7" s="1"/>
    </row>
    <row r="8" spans="1:8" ht="11.25" customHeight="1" x14ac:dyDescent="0.2">
      <c r="A8" s="44" t="s">
        <v>13297</v>
      </c>
      <c r="B8" s="44" t="s">
        <v>13298</v>
      </c>
      <c r="C8" s="64">
        <v>132905.88</v>
      </c>
      <c r="D8" s="419">
        <v>1.06E-2</v>
      </c>
      <c r="E8" s="245"/>
    </row>
    <row r="9" spans="1:8" ht="11.25" customHeight="1" x14ac:dyDescent="0.2">
      <c r="A9" s="44" t="s">
        <v>13299</v>
      </c>
      <c r="B9" s="44" t="s">
        <v>13300</v>
      </c>
      <c r="C9" s="64">
        <v>8599299.4199999999</v>
      </c>
      <c r="D9" s="246">
        <v>0.68289999999999995</v>
      </c>
      <c r="E9" s="245" t="s">
        <v>13301</v>
      </c>
    </row>
    <row r="10" spans="1:8" ht="11.25" customHeight="1" x14ac:dyDescent="0.2">
      <c r="A10" s="44" t="s">
        <v>13302</v>
      </c>
      <c r="B10" s="1204" t="s">
        <v>13303</v>
      </c>
      <c r="C10" s="64">
        <v>2463863.04</v>
      </c>
      <c r="D10" s="246">
        <v>0.19570000000000001</v>
      </c>
      <c r="E10" s="245" t="s">
        <v>13304</v>
      </c>
    </row>
    <row r="11" spans="1:8" ht="11.25" customHeight="1" x14ac:dyDescent="0.2">
      <c r="A11" s="44" t="s">
        <v>13305</v>
      </c>
      <c r="B11" s="1204" t="s">
        <v>850</v>
      </c>
      <c r="C11" s="64">
        <v>3067.5</v>
      </c>
      <c r="D11" s="246">
        <v>2.9999999999999997E-4</v>
      </c>
      <c r="E11" s="245" t="s">
        <v>13306</v>
      </c>
    </row>
    <row r="12" spans="1:8" ht="11.25" customHeight="1" x14ac:dyDescent="0.2">
      <c r="A12" s="44" t="s">
        <v>13307</v>
      </c>
      <c r="B12" s="1204" t="s">
        <v>3839</v>
      </c>
      <c r="C12" s="64">
        <v>0</v>
      </c>
      <c r="D12" s="246">
        <v>0</v>
      </c>
      <c r="E12" s="245" t="s">
        <v>13308</v>
      </c>
    </row>
    <row r="13" spans="1:8" ht="11.25" customHeight="1" x14ac:dyDescent="0.2">
      <c r="A13" s="44" t="s">
        <v>13309</v>
      </c>
      <c r="B13" s="44" t="s">
        <v>13310</v>
      </c>
      <c r="C13" s="64">
        <v>0</v>
      </c>
      <c r="D13" s="246">
        <v>0</v>
      </c>
      <c r="E13" s="245" t="s">
        <v>13311</v>
      </c>
    </row>
    <row r="14" spans="1:8" x14ac:dyDescent="0.2">
      <c r="A14" s="44" t="s">
        <v>13312</v>
      </c>
      <c r="B14" s="44" t="s">
        <v>13313</v>
      </c>
      <c r="C14" s="64">
        <v>603681.36</v>
      </c>
      <c r="D14" s="246">
        <v>4.7899999999999998E-2</v>
      </c>
      <c r="E14" s="245" t="s">
        <v>13314</v>
      </c>
    </row>
    <row r="15" spans="1:8" x14ac:dyDescent="0.2">
      <c r="A15" s="44" t="s">
        <v>13315</v>
      </c>
      <c r="B15" s="44" t="s">
        <v>13316</v>
      </c>
      <c r="C15" s="64">
        <v>788576.16</v>
      </c>
      <c r="D15" s="246">
        <v>6.2600000000000003E-2</v>
      </c>
      <c r="E15" s="245" t="s">
        <v>13314</v>
      </c>
    </row>
    <row r="16" spans="1:8" hidden="1" x14ac:dyDescent="0.2">
      <c r="A16" s="44"/>
      <c r="B16" s="44"/>
      <c r="C16" s="64">
        <v>0</v>
      </c>
      <c r="D16" s="246"/>
      <c r="E16" s="245"/>
    </row>
    <row r="17" spans="1:5" hidden="1" x14ac:dyDescent="0.2">
      <c r="A17" s="44"/>
      <c r="B17" s="44"/>
      <c r="C17" s="64">
        <v>0</v>
      </c>
      <c r="D17" s="246"/>
      <c r="E17" s="245"/>
    </row>
    <row r="18" spans="1:5" hidden="1" x14ac:dyDescent="0.2">
      <c r="A18" s="44"/>
      <c r="B18" s="44"/>
      <c r="C18" s="64">
        <v>0</v>
      </c>
      <c r="D18" s="246"/>
      <c r="E18" s="245"/>
    </row>
    <row r="19" spans="1:5" hidden="1" x14ac:dyDescent="0.2">
      <c r="A19" s="44"/>
      <c r="B19" s="44"/>
      <c r="C19" s="64">
        <v>0</v>
      </c>
      <c r="D19" s="246"/>
      <c r="E19" s="245"/>
    </row>
    <row r="20" spans="1:5" hidden="1" x14ac:dyDescent="0.2">
      <c r="A20" s="44"/>
      <c r="B20" s="44"/>
      <c r="C20" s="64">
        <v>0</v>
      </c>
      <c r="D20" s="246"/>
      <c r="E20" s="245"/>
    </row>
    <row r="21" spans="1:5" hidden="1" x14ac:dyDescent="0.2">
      <c r="A21" s="44"/>
      <c r="B21" s="44"/>
      <c r="C21" s="64">
        <v>0</v>
      </c>
      <c r="D21" s="246"/>
      <c r="E21" s="245"/>
    </row>
    <row r="22" spans="1:5" hidden="1" x14ac:dyDescent="0.2">
      <c r="A22" s="44"/>
      <c r="B22" s="44"/>
      <c r="C22" s="64">
        <v>0</v>
      </c>
      <c r="D22" s="246"/>
      <c r="E22" s="245"/>
    </row>
    <row r="23" spans="1:5" hidden="1" x14ac:dyDescent="0.2">
      <c r="A23" s="44"/>
      <c r="B23" s="44"/>
      <c r="C23" s="64">
        <v>0</v>
      </c>
      <c r="D23" s="246"/>
      <c r="E23" s="245"/>
    </row>
    <row r="24" spans="1:5" hidden="1" x14ac:dyDescent="0.2">
      <c r="A24" s="44"/>
      <c r="B24" s="44"/>
      <c r="C24" s="64">
        <v>0</v>
      </c>
      <c r="D24" s="246"/>
      <c r="E24" s="245"/>
    </row>
    <row r="25" spans="1:5" hidden="1" x14ac:dyDescent="0.2">
      <c r="A25" s="44"/>
      <c r="B25" s="44"/>
      <c r="C25" s="64">
        <v>0</v>
      </c>
      <c r="D25" s="246"/>
      <c r="E25" s="245"/>
    </row>
    <row r="26" spans="1:5" hidden="1" x14ac:dyDescent="0.2">
      <c r="A26" s="44"/>
      <c r="B26" s="44"/>
      <c r="C26" s="64">
        <v>0</v>
      </c>
      <c r="D26" s="246"/>
      <c r="E26" s="245"/>
    </row>
    <row r="27" spans="1:5" hidden="1" x14ac:dyDescent="0.2">
      <c r="A27" s="44"/>
      <c r="B27" s="44"/>
      <c r="C27" s="64">
        <v>0</v>
      </c>
      <c r="D27" s="246"/>
      <c r="E27" s="245"/>
    </row>
    <row r="28" spans="1:5" hidden="1" x14ac:dyDescent="0.2">
      <c r="A28" s="44"/>
      <c r="B28" s="44"/>
      <c r="C28" s="64">
        <v>0</v>
      </c>
      <c r="D28" s="246"/>
      <c r="E28" s="245"/>
    </row>
    <row r="29" spans="1:5" hidden="1" x14ac:dyDescent="0.2">
      <c r="A29" s="44"/>
      <c r="B29" s="44"/>
      <c r="C29" s="64">
        <v>0</v>
      </c>
      <c r="D29" s="246"/>
      <c r="E29" s="245"/>
    </row>
    <row r="30" spans="1:5" hidden="1" x14ac:dyDescent="0.2">
      <c r="A30" s="44"/>
      <c r="B30" s="44"/>
      <c r="C30" s="64">
        <v>0</v>
      </c>
      <c r="D30" s="246"/>
      <c r="E30" s="245"/>
    </row>
    <row r="31" spans="1:5" hidden="1" x14ac:dyDescent="0.2">
      <c r="A31" s="44"/>
      <c r="B31" s="44"/>
      <c r="C31" s="64">
        <v>0</v>
      </c>
      <c r="D31" s="246"/>
      <c r="E31" s="245"/>
    </row>
    <row r="32" spans="1:5" hidden="1" x14ac:dyDescent="0.2">
      <c r="A32" s="44"/>
      <c r="B32" s="44"/>
      <c r="C32" s="64">
        <v>0</v>
      </c>
      <c r="D32" s="246"/>
      <c r="E32" s="245"/>
    </row>
    <row r="33" spans="1:5" hidden="1" x14ac:dyDescent="0.2">
      <c r="A33" s="44"/>
      <c r="B33" s="44"/>
      <c r="C33" s="64">
        <v>0</v>
      </c>
      <c r="D33" s="246"/>
      <c r="E33" s="245"/>
    </row>
    <row r="34" spans="1:5" hidden="1" x14ac:dyDescent="0.2">
      <c r="A34" s="44"/>
      <c r="B34" s="44"/>
      <c r="C34" s="64">
        <v>0</v>
      </c>
      <c r="D34" s="246"/>
      <c r="E34" s="245"/>
    </row>
    <row r="35" spans="1:5" hidden="1" x14ac:dyDescent="0.2">
      <c r="A35" s="44"/>
      <c r="B35" s="44"/>
      <c r="C35" s="64">
        <v>0</v>
      </c>
      <c r="D35" s="246"/>
      <c r="E35" s="245"/>
    </row>
    <row r="36" spans="1:5" hidden="1" x14ac:dyDescent="0.2">
      <c r="A36" s="44"/>
      <c r="B36" s="44"/>
      <c r="C36" s="64">
        <v>0</v>
      </c>
      <c r="D36" s="246"/>
      <c r="E36" s="245"/>
    </row>
    <row r="37" spans="1:5" hidden="1" x14ac:dyDescent="0.2">
      <c r="A37" s="44"/>
      <c r="B37" s="44"/>
      <c r="C37" s="64">
        <v>0</v>
      </c>
      <c r="D37" s="246"/>
      <c r="E37" s="245"/>
    </row>
    <row r="38" spans="1:5" hidden="1" x14ac:dyDescent="0.2">
      <c r="A38" s="44"/>
      <c r="B38" s="44"/>
      <c r="C38" s="64">
        <v>0</v>
      </c>
      <c r="D38" s="246"/>
      <c r="E38" s="245"/>
    </row>
    <row r="39" spans="1:5" hidden="1" x14ac:dyDescent="0.2">
      <c r="A39" s="44"/>
      <c r="B39" s="44"/>
      <c r="C39" s="64">
        <v>0</v>
      </c>
      <c r="D39" s="246"/>
      <c r="E39" s="245"/>
    </row>
    <row r="40" spans="1:5" hidden="1" x14ac:dyDescent="0.2">
      <c r="A40" s="44"/>
      <c r="B40" s="44"/>
      <c r="C40" s="64">
        <v>0</v>
      </c>
      <c r="D40" s="246"/>
      <c r="E40" s="245"/>
    </row>
    <row r="41" spans="1:5" hidden="1" x14ac:dyDescent="0.2">
      <c r="A41" s="44"/>
      <c r="B41" s="44"/>
      <c r="C41" s="64">
        <v>0</v>
      </c>
      <c r="D41" s="246"/>
      <c r="E41" s="245"/>
    </row>
    <row r="42" spans="1:5" hidden="1" x14ac:dyDescent="0.2">
      <c r="A42" s="44"/>
      <c r="B42" s="44"/>
      <c r="C42" s="64">
        <v>0</v>
      </c>
      <c r="D42" s="246"/>
      <c r="E42" s="245"/>
    </row>
    <row r="43" spans="1:5" hidden="1" x14ac:dyDescent="0.2">
      <c r="A43" s="44"/>
      <c r="B43" s="44"/>
      <c r="C43" s="64">
        <v>0</v>
      </c>
      <c r="D43" s="246"/>
      <c r="E43" s="245"/>
    </row>
    <row r="44" spans="1:5" hidden="1" x14ac:dyDescent="0.2">
      <c r="A44" s="44"/>
      <c r="B44" s="44"/>
      <c r="C44" s="64">
        <v>0</v>
      </c>
      <c r="D44" s="246"/>
      <c r="E44" s="245"/>
    </row>
    <row r="45" spans="1:5" hidden="1" x14ac:dyDescent="0.2">
      <c r="A45" s="44"/>
      <c r="B45" s="44"/>
      <c r="C45" s="64">
        <v>0</v>
      </c>
      <c r="D45" s="246"/>
      <c r="E45" s="245"/>
    </row>
    <row r="46" spans="1:5" hidden="1" x14ac:dyDescent="0.2">
      <c r="A46" s="44"/>
      <c r="B46" s="44"/>
      <c r="C46" s="64">
        <v>0</v>
      </c>
      <c r="D46" s="246"/>
      <c r="E46" s="245"/>
    </row>
    <row r="47" spans="1:5" hidden="1" x14ac:dyDescent="0.2">
      <c r="A47" s="44"/>
      <c r="B47" s="44"/>
      <c r="C47" s="64">
        <v>0</v>
      </c>
      <c r="D47" s="246"/>
      <c r="E47" s="245"/>
    </row>
    <row r="48" spans="1:5" hidden="1" x14ac:dyDescent="0.2">
      <c r="A48" s="44"/>
      <c r="B48" s="44"/>
      <c r="C48" s="64">
        <v>0</v>
      </c>
      <c r="D48" s="246"/>
      <c r="E48" s="245"/>
    </row>
    <row r="49" spans="1:5" hidden="1" x14ac:dyDescent="0.2">
      <c r="A49" s="44"/>
      <c r="B49" s="44"/>
      <c r="C49" s="64">
        <v>0</v>
      </c>
      <c r="D49" s="246"/>
      <c r="E49" s="245"/>
    </row>
    <row r="50" spans="1:5" hidden="1" x14ac:dyDescent="0.2">
      <c r="A50" s="44"/>
      <c r="B50" s="44"/>
      <c r="C50" s="64">
        <v>0</v>
      </c>
      <c r="D50" s="246"/>
      <c r="E50" s="245"/>
    </row>
    <row r="51" spans="1:5" hidden="1" x14ac:dyDescent="0.2">
      <c r="A51" s="44"/>
      <c r="B51" s="44"/>
      <c r="C51" s="64">
        <v>0</v>
      </c>
      <c r="D51" s="246"/>
      <c r="E51" s="245"/>
    </row>
    <row r="52" spans="1:5" hidden="1" x14ac:dyDescent="0.2">
      <c r="A52" s="44"/>
      <c r="B52" s="44"/>
      <c r="C52" s="64">
        <v>0</v>
      </c>
      <c r="D52" s="246"/>
      <c r="E52" s="245"/>
    </row>
    <row r="53" spans="1:5" hidden="1" x14ac:dyDescent="0.2">
      <c r="A53" s="44"/>
      <c r="B53" s="44"/>
      <c r="C53" s="64">
        <v>0</v>
      </c>
      <c r="D53" s="246"/>
      <c r="E53" s="245"/>
    </row>
    <row r="54" spans="1:5" hidden="1" x14ac:dyDescent="0.2">
      <c r="A54" s="44"/>
      <c r="B54" s="44"/>
      <c r="C54" s="64">
        <v>0</v>
      </c>
      <c r="D54" s="246"/>
      <c r="E54" s="245"/>
    </row>
    <row r="55" spans="1:5" hidden="1" x14ac:dyDescent="0.2">
      <c r="A55" s="44"/>
      <c r="B55" s="44"/>
      <c r="C55" s="64">
        <v>0</v>
      </c>
      <c r="D55" s="246"/>
      <c r="E55" s="245"/>
    </row>
    <row r="56" spans="1:5" hidden="1" x14ac:dyDescent="0.2">
      <c r="A56" s="44"/>
      <c r="B56" s="44"/>
      <c r="C56" s="64">
        <v>0</v>
      </c>
      <c r="D56" s="246"/>
      <c r="E56" s="245"/>
    </row>
    <row r="57" spans="1:5" hidden="1" x14ac:dyDescent="0.2">
      <c r="A57" s="44"/>
      <c r="B57" s="44"/>
      <c r="C57" s="64">
        <v>0</v>
      </c>
      <c r="D57" s="246"/>
      <c r="E57" s="245"/>
    </row>
    <row r="58" spans="1:5" hidden="1" x14ac:dyDescent="0.2">
      <c r="A58" s="44"/>
      <c r="B58" s="44"/>
      <c r="C58" s="64">
        <v>0</v>
      </c>
      <c r="D58" s="246"/>
      <c r="E58" s="245"/>
    </row>
    <row r="59" spans="1:5" hidden="1" x14ac:dyDescent="0.2">
      <c r="A59" s="44"/>
      <c r="B59" s="44"/>
      <c r="C59" s="64">
        <v>0</v>
      </c>
      <c r="D59" s="246"/>
      <c r="E59" s="245"/>
    </row>
    <row r="60" spans="1:5" hidden="1" x14ac:dyDescent="0.2">
      <c r="A60" s="44"/>
      <c r="B60" s="44"/>
      <c r="C60" s="64">
        <v>0</v>
      </c>
      <c r="D60" s="246"/>
      <c r="E60" s="245"/>
    </row>
    <row r="61" spans="1:5" hidden="1" x14ac:dyDescent="0.2">
      <c r="A61" s="44"/>
      <c r="B61" s="44"/>
      <c r="C61" s="64">
        <v>0</v>
      </c>
      <c r="D61" s="246"/>
      <c r="E61" s="245"/>
    </row>
    <row r="62" spans="1:5" hidden="1" x14ac:dyDescent="0.2">
      <c r="A62" s="44"/>
      <c r="B62" s="44"/>
      <c r="C62" s="64">
        <v>0</v>
      </c>
      <c r="D62" s="246"/>
      <c r="E62" s="245"/>
    </row>
    <row r="63" spans="1:5" hidden="1" x14ac:dyDescent="0.2">
      <c r="A63" s="44"/>
      <c r="B63" s="44"/>
      <c r="C63" s="64">
        <v>0</v>
      </c>
      <c r="D63" s="246"/>
      <c r="E63" s="245"/>
    </row>
    <row r="64" spans="1:5" hidden="1" x14ac:dyDescent="0.2">
      <c r="A64" s="44"/>
      <c r="B64" s="44"/>
      <c r="C64" s="64">
        <v>0</v>
      </c>
      <c r="D64" s="246"/>
      <c r="E64" s="245"/>
    </row>
    <row r="65" spans="1:5" hidden="1" x14ac:dyDescent="0.2">
      <c r="A65" s="44"/>
      <c r="B65" s="44"/>
      <c r="C65" s="64">
        <v>0</v>
      </c>
      <c r="D65" s="246"/>
      <c r="E65" s="245"/>
    </row>
    <row r="66" spans="1:5" hidden="1" x14ac:dyDescent="0.2">
      <c r="A66" s="44"/>
      <c r="B66" s="44"/>
      <c r="C66" s="64">
        <v>0</v>
      </c>
      <c r="D66" s="246"/>
      <c r="E66" s="245"/>
    </row>
    <row r="67" spans="1:5" hidden="1" x14ac:dyDescent="0.2">
      <c r="A67" s="44"/>
      <c r="B67" s="44"/>
      <c r="C67" s="64">
        <v>0</v>
      </c>
      <c r="D67" s="246"/>
      <c r="E67" s="245"/>
    </row>
    <row r="68" spans="1:5" hidden="1" x14ac:dyDescent="0.2">
      <c r="A68" s="44"/>
      <c r="B68" s="44"/>
      <c r="C68" s="64">
        <v>0</v>
      </c>
      <c r="D68" s="246"/>
      <c r="E68" s="245"/>
    </row>
    <row r="69" spans="1:5" hidden="1" x14ac:dyDescent="0.2">
      <c r="A69" s="44"/>
      <c r="B69" s="44"/>
      <c r="C69" s="64">
        <v>0</v>
      </c>
      <c r="D69" s="246"/>
      <c r="E69" s="245"/>
    </row>
    <row r="70" spans="1:5" hidden="1" x14ac:dyDescent="0.2">
      <c r="A70" s="44"/>
      <c r="B70" s="44"/>
      <c r="C70" s="64">
        <v>0</v>
      </c>
      <c r="D70" s="246"/>
      <c r="E70" s="245"/>
    </row>
    <row r="71" spans="1:5" hidden="1" x14ac:dyDescent="0.2">
      <c r="A71" s="44"/>
      <c r="B71" s="44"/>
      <c r="C71" s="64">
        <v>0</v>
      </c>
      <c r="D71" s="246"/>
      <c r="E71" s="245"/>
    </row>
    <row r="72" spans="1:5" hidden="1" x14ac:dyDescent="0.2">
      <c r="A72" s="44"/>
      <c r="B72" s="44"/>
      <c r="C72" s="64">
        <v>0</v>
      </c>
      <c r="D72" s="246"/>
      <c r="E72" s="245"/>
    </row>
    <row r="73" spans="1:5" hidden="1" x14ac:dyDescent="0.2">
      <c r="A73" s="44"/>
      <c r="B73" s="44"/>
      <c r="C73" s="64">
        <v>0</v>
      </c>
      <c r="D73" s="246"/>
      <c r="E73" s="245"/>
    </row>
    <row r="74" spans="1:5" hidden="1" x14ac:dyDescent="0.2">
      <c r="A74" s="44"/>
      <c r="B74" s="44"/>
      <c r="C74" s="64">
        <v>0</v>
      </c>
      <c r="D74" s="246"/>
      <c r="E74" s="245"/>
    </row>
    <row r="75" spans="1:5" hidden="1" x14ac:dyDescent="0.2">
      <c r="A75" s="44"/>
      <c r="B75" s="44"/>
      <c r="C75" s="64">
        <v>0</v>
      </c>
      <c r="D75" s="246"/>
      <c r="E75" s="245"/>
    </row>
    <row r="76" spans="1:5" hidden="1" x14ac:dyDescent="0.2">
      <c r="A76" s="44"/>
      <c r="B76" s="44"/>
      <c r="C76" s="64">
        <v>0</v>
      </c>
      <c r="D76" s="246"/>
      <c r="E76" s="245"/>
    </row>
    <row r="77" spans="1:5" hidden="1" x14ac:dyDescent="0.2">
      <c r="A77" s="44"/>
      <c r="B77" s="44"/>
      <c r="C77" s="64">
        <v>0</v>
      </c>
      <c r="D77" s="246"/>
      <c r="E77" s="245"/>
    </row>
    <row r="78" spans="1:5" hidden="1" x14ac:dyDescent="0.2">
      <c r="A78" s="44"/>
      <c r="B78" s="44"/>
      <c r="C78" s="64">
        <v>0</v>
      </c>
      <c r="D78" s="246"/>
      <c r="E78" s="245"/>
    </row>
    <row r="79" spans="1:5" hidden="1" x14ac:dyDescent="0.2">
      <c r="A79" s="44"/>
      <c r="B79" s="44"/>
      <c r="C79" s="64">
        <v>0</v>
      </c>
      <c r="D79" s="246"/>
      <c r="E79" s="245"/>
    </row>
    <row r="80" spans="1:5" hidden="1" x14ac:dyDescent="0.2">
      <c r="A80" s="44"/>
      <c r="B80" s="44"/>
      <c r="C80" s="64">
        <v>0</v>
      </c>
      <c r="D80" s="246"/>
      <c r="E80" s="245"/>
    </row>
    <row r="81" spans="1:5" hidden="1" x14ac:dyDescent="0.2">
      <c r="A81" s="44"/>
      <c r="B81" s="44"/>
      <c r="C81" s="64">
        <v>0</v>
      </c>
      <c r="D81" s="246"/>
      <c r="E81" s="245"/>
    </row>
    <row r="82" spans="1:5" hidden="1" x14ac:dyDescent="0.2">
      <c r="A82" s="44"/>
      <c r="B82" s="44"/>
      <c r="C82" s="64">
        <v>0</v>
      </c>
      <c r="D82" s="246"/>
      <c r="E82" s="245"/>
    </row>
    <row r="83" spans="1:5" hidden="1" x14ac:dyDescent="0.2">
      <c r="A83" s="44"/>
      <c r="B83" s="44"/>
      <c r="C83" s="64">
        <v>0</v>
      </c>
      <c r="D83" s="246"/>
      <c r="E83" s="245"/>
    </row>
    <row r="84" spans="1:5" hidden="1" x14ac:dyDescent="0.2">
      <c r="A84" s="44"/>
      <c r="B84" s="44"/>
      <c r="C84" s="64">
        <v>0</v>
      </c>
      <c r="D84" s="246"/>
      <c r="E84" s="245"/>
    </row>
    <row r="85" spans="1:5" hidden="1" x14ac:dyDescent="0.2">
      <c r="A85" s="44"/>
      <c r="B85" s="44"/>
      <c r="C85" s="64">
        <v>0</v>
      </c>
      <c r="D85" s="246"/>
      <c r="E85" s="245"/>
    </row>
    <row r="86" spans="1:5" hidden="1" x14ac:dyDescent="0.2">
      <c r="A86" s="44"/>
      <c r="B86" s="44"/>
      <c r="C86" s="64">
        <v>0</v>
      </c>
      <c r="D86" s="246"/>
      <c r="E86" s="245"/>
    </row>
    <row r="87" spans="1:5" hidden="1" x14ac:dyDescent="0.2">
      <c r="A87" s="44"/>
      <c r="B87" s="44"/>
      <c r="C87" s="64">
        <v>0</v>
      </c>
      <c r="D87" s="246"/>
      <c r="E87" s="245"/>
    </row>
    <row r="88" spans="1:5" hidden="1" x14ac:dyDescent="0.2">
      <c r="A88" s="44"/>
      <c r="B88" s="44"/>
      <c r="C88" s="64">
        <v>0</v>
      </c>
      <c r="D88" s="246"/>
      <c r="E88" s="245"/>
    </row>
    <row r="89" spans="1:5" hidden="1" x14ac:dyDescent="0.2">
      <c r="A89" s="44"/>
      <c r="B89" s="44"/>
      <c r="C89" s="64">
        <v>0</v>
      </c>
      <c r="D89" s="246"/>
      <c r="E89" s="245"/>
    </row>
    <row r="90" spans="1:5" hidden="1" x14ac:dyDescent="0.2">
      <c r="A90" s="44"/>
      <c r="B90" s="44"/>
      <c r="C90" s="64">
        <v>0</v>
      </c>
      <c r="D90" s="246"/>
      <c r="E90" s="245"/>
    </row>
    <row r="91" spans="1:5" hidden="1" x14ac:dyDescent="0.2">
      <c r="A91" s="44"/>
      <c r="B91" s="44"/>
      <c r="C91" s="64">
        <v>0</v>
      </c>
      <c r="D91" s="246"/>
      <c r="E91" s="245"/>
    </row>
    <row r="92" spans="1:5" hidden="1" x14ac:dyDescent="0.2">
      <c r="A92" s="44"/>
      <c r="B92" s="44"/>
      <c r="C92" s="64">
        <v>0</v>
      </c>
      <c r="D92" s="246"/>
      <c r="E92" s="245"/>
    </row>
    <row r="93" spans="1:5" hidden="1" x14ac:dyDescent="0.2">
      <c r="A93" s="44"/>
      <c r="B93" s="44"/>
      <c r="C93" s="64">
        <v>0</v>
      </c>
      <c r="D93" s="246"/>
      <c r="E93" s="245"/>
    </row>
    <row r="94" spans="1:5" hidden="1" x14ac:dyDescent="0.2">
      <c r="A94" s="44"/>
      <c r="B94" s="44"/>
      <c r="C94" s="64">
        <v>0</v>
      </c>
      <c r="D94" s="246"/>
      <c r="E94" s="245"/>
    </row>
    <row r="95" spans="1:5" hidden="1" x14ac:dyDescent="0.2">
      <c r="A95" s="44"/>
      <c r="B95" s="44"/>
      <c r="C95" s="64">
        <v>0</v>
      </c>
      <c r="D95" s="246"/>
      <c r="E95" s="245"/>
    </row>
    <row r="96" spans="1:5" hidden="1" x14ac:dyDescent="0.2">
      <c r="A96" s="44"/>
      <c r="B96" s="44"/>
      <c r="C96" s="64">
        <v>0</v>
      </c>
      <c r="D96" s="246"/>
      <c r="E96" s="245"/>
    </row>
    <row r="97" spans="1:5" hidden="1" x14ac:dyDescent="0.2">
      <c r="A97" s="44"/>
      <c r="B97" s="44"/>
      <c r="C97" s="64">
        <v>0</v>
      </c>
      <c r="D97" s="246"/>
      <c r="E97" s="245"/>
    </row>
    <row r="98" spans="1:5" hidden="1" x14ac:dyDescent="0.2">
      <c r="A98" s="44"/>
      <c r="B98" s="44"/>
      <c r="C98" s="64">
        <v>0</v>
      </c>
      <c r="D98" s="246"/>
      <c r="E98" s="245"/>
    </row>
    <row r="99" spans="1:5" hidden="1" x14ac:dyDescent="0.2">
      <c r="A99" s="44"/>
      <c r="B99" s="44"/>
      <c r="C99" s="64">
        <v>0</v>
      </c>
      <c r="D99" s="246"/>
      <c r="E99" s="245"/>
    </row>
    <row r="100" spans="1:5" hidden="1" x14ac:dyDescent="0.2">
      <c r="A100" s="44"/>
      <c r="B100" s="44"/>
      <c r="C100" s="64">
        <v>0</v>
      </c>
      <c r="D100" s="246"/>
      <c r="E100" s="245"/>
    </row>
    <row r="101" spans="1:5" hidden="1" x14ac:dyDescent="0.2">
      <c r="A101" s="44"/>
      <c r="B101" s="44"/>
      <c r="C101" s="64">
        <v>0</v>
      </c>
      <c r="D101" s="246"/>
      <c r="E101" s="245"/>
    </row>
    <row r="102" spans="1:5" hidden="1" x14ac:dyDescent="0.2">
      <c r="A102" s="44"/>
      <c r="B102" s="44"/>
      <c r="C102" s="64">
        <v>0</v>
      </c>
      <c r="D102" s="246"/>
      <c r="E102" s="245"/>
    </row>
    <row r="103" spans="1:5" hidden="1" x14ac:dyDescent="0.2">
      <c r="A103" s="44"/>
      <c r="B103" s="44"/>
      <c r="C103" s="64">
        <v>0</v>
      </c>
      <c r="D103" s="246"/>
      <c r="E103" s="245"/>
    </row>
    <row r="104" spans="1:5" hidden="1" x14ac:dyDescent="0.2">
      <c r="A104" s="44"/>
      <c r="B104" s="44"/>
      <c r="C104" s="64">
        <v>0</v>
      </c>
      <c r="D104" s="246"/>
      <c r="E104" s="245"/>
    </row>
    <row r="105" spans="1:5" hidden="1" x14ac:dyDescent="0.2">
      <c r="A105" s="44"/>
      <c r="B105" s="44"/>
      <c r="C105" s="64">
        <v>0</v>
      </c>
      <c r="D105" s="246"/>
      <c r="E105" s="245"/>
    </row>
    <row r="106" spans="1:5" hidden="1" x14ac:dyDescent="0.2">
      <c r="A106" s="44"/>
      <c r="B106" s="44"/>
      <c r="C106" s="64">
        <v>0</v>
      </c>
      <c r="D106" s="246"/>
      <c r="E106" s="245"/>
    </row>
    <row r="107" spans="1:5" hidden="1" x14ac:dyDescent="0.2">
      <c r="A107" s="44"/>
      <c r="B107" s="44"/>
      <c r="C107" s="64">
        <v>0</v>
      </c>
      <c r="D107" s="246"/>
      <c r="E107" s="245"/>
    </row>
    <row r="108" spans="1:5" hidden="1" x14ac:dyDescent="0.2">
      <c r="A108" s="44"/>
      <c r="B108" s="44"/>
      <c r="C108" s="64">
        <v>0</v>
      </c>
      <c r="D108" s="246"/>
      <c r="E108" s="245"/>
    </row>
    <row r="109" spans="1:5" x14ac:dyDescent="0.2">
      <c r="A109" s="63"/>
      <c r="B109" s="63" t="s">
        <v>719</v>
      </c>
      <c r="C109" s="62">
        <f>SUM(C8:C108)</f>
        <v>12591393.359999999</v>
      </c>
      <c r="D109" s="244">
        <f>SUM(D8:D108)</f>
        <v>1</v>
      </c>
      <c r="E109" s="144"/>
    </row>
    <row r="110" spans="1:5" x14ac:dyDescent="0.2">
      <c r="A110" s="243"/>
      <c r="B110" s="243"/>
      <c r="C110" s="242"/>
      <c r="D110" s="241"/>
      <c r="E110"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77" orientation="portrait" r:id="rId1"/>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4"/>
  <dimension ref="A1:G11"/>
  <sheetViews>
    <sheetView zoomScaleNormal="100" zoomScaleSheetLayoutView="100" workbookViewId="0">
      <selection activeCell="B10" sqref="B10"/>
    </sheetView>
  </sheetViews>
  <sheetFormatPr baseColWidth="10" defaultColWidth="11.44140625" defaultRowHeight="10.199999999999999" x14ac:dyDescent="0.2"/>
  <cols>
    <col min="1" max="1" width="12.88671875" style="1" customWidth="1"/>
    <col min="2" max="2" width="21.33203125" style="1" bestFit="1" customWidth="1"/>
    <col min="3" max="3" width="15.44140625" style="31" customWidth="1"/>
    <col min="4" max="4" width="13.88671875" style="31" customWidth="1"/>
    <col min="5" max="5" width="12.33203125" style="31" customWidth="1"/>
    <col min="6" max="6" width="42.6640625" style="1" customWidth="1"/>
    <col min="7" max="7" width="15.88671875" style="1" customWidth="1"/>
    <col min="8" max="16384" width="11.44140625" style="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32"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13317</v>
      </c>
      <c r="B8" s="44" t="s">
        <v>13318</v>
      </c>
      <c r="C8" s="64">
        <v>40486296.609999999</v>
      </c>
      <c r="D8" s="64">
        <v>40486296.609999999</v>
      </c>
      <c r="E8" s="64"/>
      <c r="F8" s="147" t="s">
        <v>13319</v>
      </c>
      <c r="G8" s="113" t="s">
        <v>13320</v>
      </c>
    </row>
    <row r="9" spans="1:7" x14ac:dyDescent="0.2">
      <c r="A9" s="44" t="s">
        <v>13321</v>
      </c>
      <c r="B9" s="44" t="s">
        <v>13322</v>
      </c>
      <c r="C9" s="64">
        <v>3477005.65</v>
      </c>
      <c r="D9" s="64">
        <v>3477005.65</v>
      </c>
      <c r="E9" s="64"/>
      <c r="F9" s="64" t="s">
        <v>1019</v>
      </c>
      <c r="G9" s="113" t="s">
        <v>1036</v>
      </c>
    </row>
    <row r="10" spans="1:7" ht="15.15" customHeight="1" x14ac:dyDescent="0.2">
      <c r="A10" s="44" t="s">
        <v>13323</v>
      </c>
      <c r="B10" s="44" t="s">
        <v>13324</v>
      </c>
      <c r="C10" s="64">
        <v>42805</v>
      </c>
      <c r="D10" s="64">
        <v>42805</v>
      </c>
      <c r="E10" s="64"/>
      <c r="F10" s="113" t="s">
        <v>13325</v>
      </c>
      <c r="G10" s="113" t="s">
        <v>13320</v>
      </c>
    </row>
    <row r="11" spans="1:7" x14ac:dyDescent="0.2">
      <c r="A11" s="111"/>
      <c r="B11" s="63" t="s">
        <v>1017</v>
      </c>
      <c r="C11" s="45">
        <f>SUM(C8:C10)</f>
        <v>44006107.259999998</v>
      </c>
      <c r="D11" s="45">
        <f>SUM(D8:D10)</f>
        <v>44006107.259999998</v>
      </c>
      <c r="E11" s="20">
        <f>SUM(E8:E10)</f>
        <v>0</v>
      </c>
      <c r="F11" s="255"/>
      <c r="G11"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51181102362204722" right="0.51181102362204722" top="0.74803149606299213" bottom="0.74803149606299213" header="0.31496062992125984" footer="0.31496062992125984"/>
  <pageSetup scale="70" orientation="portrait" r:id="rId1"/>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5"/>
  <dimension ref="A1:F14"/>
  <sheetViews>
    <sheetView zoomScaleNormal="100" zoomScaleSheetLayoutView="100" workbookViewId="0">
      <selection activeCell="B13" sqref="B13"/>
    </sheetView>
  </sheetViews>
  <sheetFormatPr baseColWidth="10" defaultColWidth="11.44140625" defaultRowHeight="10.199999999999999" x14ac:dyDescent="0.2"/>
  <cols>
    <col min="1" max="1" width="24" style="1" customWidth="1"/>
    <col min="2" max="2" width="36.33203125" style="1" customWidth="1"/>
    <col min="3" max="3" width="20.6640625" style="31" customWidth="1"/>
    <col min="4" max="4" width="19.109375" style="31" customWidth="1"/>
    <col min="5" max="5" width="19.5546875" style="31" customWidth="1"/>
    <col min="6" max="6" width="27.8867187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13326</v>
      </c>
      <c r="B8" s="43" t="s">
        <v>3424</v>
      </c>
      <c r="C8" s="64">
        <v>108264979.92</v>
      </c>
      <c r="D8" s="64">
        <v>190004503.06</v>
      </c>
      <c r="E8" s="64">
        <f>+D8-C8</f>
        <v>81739523.140000001</v>
      </c>
      <c r="F8" s="258"/>
    </row>
    <row r="9" spans="1:6" x14ac:dyDescent="0.2">
      <c r="A9" s="44" t="s">
        <v>13327</v>
      </c>
      <c r="B9" s="44" t="s">
        <v>13328</v>
      </c>
      <c r="C9" s="64">
        <v>1891240.74</v>
      </c>
      <c r="D9" s="64">
        <v>1891240.74</v>
      </c>
      <c r="E9" s="64">
        <f>+D9-C9</f>
        <v>0</v>
      </c>
      <c r="F9" s="258"/>
    </row>
    <row r="10" spans="1:6" x14ac:dyDescent="0.2">
      <c r="A10" s="44" t="s">
        <v>13329</v>
      </c>
      <c r="B10" s="44" t="s">
        <v>13330</v>
      </c>
      <c r="C10" s="64">
        <v>920843.12</v>
      </c>
      <c r="D10" s="64">
        <v>920843.12</v>
      </c>
      <c r="E10" s="64">
        <f t="shared" ref="E10:E13" si="0">+D10-C10</f>
        <v>0</v>
      </c>
      <c r="F10" s="258"/>
    </row>
    <row r="11" spans="1:6" x14ac:dyDescent="0.2">
      <c r="A11" s="44" t="s">
        <v>13331</v>
      </c>
      <c r="B11" s="44" t="s">
        <v>13332</v>
      </c>
      <c r="C11" s="64">
        <v>10222260.609999999</v>
      </c>
      <c r="D11" s="64">
        <v>10222260.609999999</v>
      </c>
      <c r="E11" s="64">
        <f t="shared" si="0"/>
        <v>0</v>
      </c>
      <c r="F11" s="258"/>
    </row>
    <row r="12" spans="1:6" x14ac:dyDescent="0.2">
      <c r="A12" s="44" t="s">
        <v>13333</v>
      </c>
      <c r="B12" s="44" t="s">
        <v>13334</v>
      </c>
      <c r="C12" s="64">
        <v>6841108.1200000001</v>
      </c>
      <c r="D12" s="64">
        <v>6841108.1200000001</v>
      </c>
      <c r="E12" s="64">
        <f t="shared" si="0"/>
        <v>0</v>
      </c>
      <c r="F12" s="258"/>
    </row>
    <row r="13" spans="1:6" x14ac:dyDescent="0.2">
      <c r="A13" s="44" t="s">
        <v>13335</v>
      </c>
      <c r="B13" s="44" t="s">
        <v>13336</v>
      </c>
      <c r="C13" s="64">
        <v>13326305.529999999</v>
      </c>
      <c r="D13" s="64">
        <v>13326305.529999999</v>
      </c>
      <c r="E13" s="64">
        <f t="shared" si="0"/>
        <v>0</v>
      </c>
      <c r="F13" s="258"/>
    </row>
    <row r="14" spans="1:6" x14ac:dyDescent="0.2">
      <c r="A14" s="63"/>
      <c r="B14" s="63" t="s">
        <v>1025</v>
      </c>
      <c r="C14" s="62">
        <f>SUM(C8:C13)</f>
        <v>141466738.03999999</v>
      </c>
      <c r="D14" s="62">
        <f>SUM(D8:D13)</f>
        <v>223206261.18000004</v>
      </c>
      <c r="E14" s="62">
        <f>SUM(E8:E13)</f>
        <v>81739523.140000001</v>
      </c>
      <c r="F14" s="63"/>
    </row>
  </sheetData>
  <protectedRanges>
    <protectedRange sqref="F14"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51181102362204722" top="0.74803149606299213" bottom="0.74803149606299213" header="0.31496062992125984" footer="0.31496062992125984"/>
  <pageSetup scale="61" orientation="portrait" r:id="rId1"/>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6">
    <pageSetUpPr fitToPage="1"/>
  </sheetPr>
  <dimension ref="A1:E162"/>
  <sheetViews>
    <sheetView zoomScaleNormal="100" zoomScaleSheetLayoutView="100" workbookViewId="0">
      <selection activeCell="B13" sqref="B13"/>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375"/>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v>111211001</v>
      </c>
      <c r="B8" s="113" t="s">
        <v>13337</v>
      </c>
      <c r="C8" s="64">
        <v>2443750.5499999998</v>
      </c>
      <c r="D8" s="64">
        <v>1943547.05</v>
      </c>
      <c r="E8" s="64">
        <f>+D8-C8</f>
        <v>-500203.49999999977</v>
      </c>
    </row>
    <row r="9" spans="1:5" x14ac:dyDescent="0.2">
      <c r="A9" s="113">
        <v>111212001</v>
      </c>
      <c r="B9" s="113" t="s">
        <v>13338</v>
      </c>
      <c r="C9" s="64">
        <v>11572.82</v>
      </c>
      <c r="D9" s="64">
        <v>-91279.7</v>
      </c>
      <c r="E9" s="64">
        <f t="shared" ref="E9:E14" si="0">+D9-C9</f>
        <v>-102852.51999999999</v>
      </c>
    </row>
    <row r="10" spans="1:5" x14ac:dyDescent="0.2">
      <c r="A10" s="113">
        <v>111212002</v>
      </c>
      <c r="B10" s="113" t="s">
        <v>13339</v>
      </c>
      <c r="C10" s="64">
        <v>6419362.8099999996</v>
      </c>
      <c r="D10" s="64">
        <v>4171315.86</v>
      </c>
      <c r="E10" s="64">
        <f t="shared" si="0"/>
        <v>-2248046.9499999997</v>
      </c>
    </row>
    <row r="11" spans="1:5" x14ac:dyDescent="0.2">
      <c r="A11" s="113">
        <v>111511001</v>
      </c>
      <c r="B11" s="113" t="s">
        <v>13186</v>
      </c>
      <c r="C11" s="64">
        <v>373347.7</v>
      </c>
      <c r="D11" s="64">
        <v>373347.7</v>
      </c>
      <c r="E11" s="64">
        <f t="shared" si="0"/>
        <v>0</v>
      </c>
    </row>
    <row r="12" spans="1:5" x14ac:dyDescent="0.2">
      <c r="A12" s="113">
        <v>111511002</v>
      </c>
      <c r="B12" s="113" t="s">
        <v>13189</v>
      </c>
      <c r="C12" s="64">
        <v>1723737.63</v>
      </c>
      <c r="D12" s="64">
        <v>11443332.4</v>
      </c>
      <c r="E12" s="64">
        <f t="shared" si="0"/>
        <v>9719594.7699999996</v>
      </c>
    </row>
    <row r="13" spans="1:5" x14ac:dyDescent="0.2">
      <c r="A13" s="113">
        <v>111511003</v>
      </c>
      <c r="B13" s="113" t="s">
        <v>13191</v>
      </c>
      <c r="C13" s="64">
        <v>57396.75</v>
      </c>
      <c r="D13" s="64">
        <v>57397.24</v>
      </c>
      <c r="E13" s="64">
        <f t="shared" si="0"/>
        <v>0.48999999999796273</v>
      </c>
    </row>
    <row r="14" spans="1:5" x14ac:dyDescent="0.2">
      <c r="A14" s="113">
        <v>111511004</v>
      </c>
      <c r="B14" s="113" t="s">
        <v>13193</v>
      </c>
      <c r="C14" s="64">
        <v>113328.96000000001</v>
      </c>
      <c r="D14" s="64">
        <v>93829.88</v>
      </c>
      <c r="E14" s="64">
        <f t="shared" si="0"/>
        <v>-19499.080000000002</v>
      </c>
    </row>
    <row r="15" spans="1:5" hidden="1" x14ac:dyDescent="0.2">
      <c r="A15" s="113"/>
      <c r="B15" s="113"/>
      <c r="C15" s="64">
        <v>0</v>
      </c>
      <c r="D15" s="64">
        <v>0</v>
      </c>
      <c r="E15" s="64"/>
    </row>
    <row r="16" spans="1:5" hidden="1" x14ac:dyDescent="0.2">
      <c r="A16" s="113"/>
      <c r="B16" s="113"/>
      <c r="C16" s="64">
        <v>0</v>
      </c>
      <c r="D16" s="64">
        <v>0</v>
      </c>
      <c r="E16" s="64"/>
    </row>
    <row r="17" spans="1:5" hidden="1" x14ac:dyDescent="0.2">
      <c r="A17" s="113"/>
      <c r="B17" s="113"/>
      <c r="C17" s="64">
        <v>0</v>
      </c>
      <c r="D17" s="64">
        <v>0</v>
      </c>
      <c r="E17" s="64"/>
    </row>
    <row r="18" spans="1:5" hidden="1" x14ac:dyDescent="0.2">
      <c r="A18" s="113"/>
      <c r="B18" s="113"/>
      <c r="C18" s="64">
        <v>0</v>
      </c>
      <c r="D18" s="64">
        <v>0</v>
      </c>
      <c r="E18" s="64"/>
    </row>
    <row r="19" spans="1:5" hidden="1" x14ac:dyDescent="0.2">
      <c r="A19" s="113"/>
      <c r="B19" s="113"/>
      <c r="C19" s="64">
        <v>0</v>
      </c>
      <c r="D19" s="64">
        <v>0</v>
      </c>
      <c r="E19" s="64"/>
    </row>
    <row r="20" spans="1:5" hidden="1" x14ac:dyDescent="0.2">
      <c r="A20" s="113"/>
      <c r="B20" s="113"/>
      <c r="C20" s="64">
        <v>0</v>
      </c>
      <c r="D20" s="64">
        <v>0</v>
      </c>
      <c r="E20" s="64"/>
    </row>
    <row r="21" spans="1:5" hidden="1" x14ac:dyDescent="0.2">
      <c r="A21" s="113"/>
      <c r="B21" s="113"/>
      <c r="C21" s="64">
        <v>0</v>
      </c>
      <c r="D21" s="64">
        <v>0</v>
      </c>
      <c r="E21" s="64"/>
    </row>
    <row r="22" spans="1:5" hidden="1" x14ac:dyDescent="0.2">
      <c r="A22" s="113"/>
      <c r="B22" s="113"/>
      <c r="C22" s="64">
        <v>0</v>
      </c>
      <c r="D22" s="64">
        <v>0</v>
      </c>
      <c r="E22" s="64"/>
    </row>
    <row r="23" spans="1:5" hidden="1" x14ac:dyDescent="0.2">
      <c r="A23" s="113"/>
      <c r="B23" s="113"/>
      <c r="C23" s="64">
        <v>0</v>
      </c>
      <c r="D23" s="64">
        <v>0</v>
      </c>
      <c r="E23" s="64"/>
    </row>
    <row r="24" spans="1:5" hidden="1" x14ac:dyDescent="0.2">
      <c r="A24" s="113"/>
      <c r="B24" s="113"/>
      <c r="C24" s="64">
        <v>0</v>
      </c>
      <c r="D24" s="64">
        <v>0</v>
      </c>
      <c r="E24" s="64"/>
    </row>
    <row r="25" spans="1:5" hidden="1" x14ac:dyDescent="0.2">
      <c r="A25" s="113"/>
      <c r="B25" s="113"/>
      <c r="C25" s="64">
        <v>0</v>
      </c>
      <c r="D25" s="64">
        <v>0</v>
      </c>
      <c r="E25" s="64"/>
    </row>
    <row r="26" spans="1:5" hidden="1" x14ac:dyDescent="0.2">
      <c r="A26" s="113"/>
      <c r="B26" s="113"/>
      <c r="C26" s="64">
        <v>0</v>
      </c>
      <c r="D26" s="64">
        <v>0</v>
      </c>
      <c r="E26" s="64"/>
    </row>
    <row r="27" spans="1:5" hidden="1" x14ac:dyDescent="0.2">
      <c r="A27" s="113"/>
      <c r="B27" s="113"/>
      <c r="C27" s="64">
        <v>0</v>
      </c>
      <c r="D27" s="64">
        <v>0</v>
      </c>
      <c r="E27" s="64"/>
    </row>
    <row r="28" spans="1:5" hidden="1" x14ac:dyDescent="0.2">
      <c r="A28" s="113"/>
      <c r="B28" s="113"/>
      <c r="C28" s="64">
        <v>0</v>
      </c>
      <c r="D28" s="64">
        <v>0</v>
      </c>
      <c r="E28" s="64"/>
    </row>
    <row r="29" spans="1:5" hidden="1" x14ac:dyDescent="0.2">
      <c r="A29" s="113"/>
      <c r="B29" s="113"/>
      <c r="C29" s="64">
        <v>0</v>
      </c>
      <c r="D29" s="64">
        <v>0</v>
      </c>
      <c r="E29" s="64"/>
    </row>
    <row r="30" spans="1:5" hidden="1" x14ac:dyDescent="0.2">
      <c r="A30" s="113"/>
      <c r="B30" s="113"/>
      <c r="C30" s="64">
        <v>0</v>
      </c>
      <c r="D30" s="64">
        <v>0</v>
      </c>
      <c r="E30" s="64"/>
    </row>
    <row r="31" spans="1:5" hidden="1" x14ac:dyDescent="0.2">
      <c r="A31" s="113"/>
      <c r="B31" s="113"/>
      <c r="C31" s="64">
        <v>0</v>
      </c>
      <c r="D31" s="64">
        <v>0</v>
      </c>
      <c r="E31" s="64"/>
    </row>
    <row r="32" spans="1:5" hidden="1" x14ac:dyDescent="0.2">
      <c r="A32" s="113"/>
      <c r="B32" s="113"/>
      <c r="C32" s="64">
        <v>0</v>
      </c>
      <c r="D32" s="64">
        <v>0</v>
      </c>
      <c r="E32" s="64"/>
    </row>
    <row r="33" spans="1:5" hidden="1" x14ac:dyDescent="0.2">
      <c r="A33" s="113"/>
      <c r="B33" s="113"/>
      <c r="C33" s="64">
        <v>0</v>
      </c>
      <c r="D33" s="64">
        <v>0</v>
      </c>
      <c r="E33" s="64"/>
    </row>
    <row r="34" spans="1:5" hidden="1" x14ac:dyDescent="0.2">
      <c r="A34" s="113"/>
      <c r="B34" s="113"/>
      <c r="C34" s="64">
        <v>0</v>
      </c>
      <c r="D34" s="64">
        <v>0</v>
      </c>
      <c r="E34" s="64"/>
    </row>
    <row r="35" spans="1:5" hidden="1" x14ac:dyDescent="0.2">
      <c r="A35" s="113"/>
      <c r="B35" s="113"/>
      <c r="C35" s="64">
        <v>0</v>
      </c>
      <c r="D35" s="64">
        <v>0</v>
      </c>
      <c r="E35" s="64"/>
    </row>
    <row r="36" spans="1:5" hidden="1" x14ac:dyDescent="0.2">
      <c r="A36" s="113"/>
      <c r="B36" s="113"/>
      <c r="C36" s="64">
        <v>0</v>
      </c>
      <c r="D36" s="64">
        <v>0</v>
      </c>
      <c r="E36" s="64"/>
    </row>
    <row r="37" spans="1:5" hidden="1" x14ac:dyDescent="0.2">
      <c r="A37" s="113"/>
      <c r="B37" s="113"/>
      <c r="C37" s="64">
        <v>0</v>
      </c>
      <c r="D37" s="64">
        <v>0</v>
      </c>
      <c r="E37" s="64"/>
    </row>
    <row r="38" spans="1:5" hidden="1" x14ac:dyDescent="0.2">
      <c r="A38" s="113"/>
      <c r="B38" s="113"/>
      <c r="C38" s="64">
        <v>0</v>
      </c>
      <c r="D38" s="64">
        <v>0</v>
      </c>
      <c r="E38" s="64"/>
    </row>
    <row r="39" spans="1:5" hidden="1" x14ac:dyDescent="0.2">
      <c r="A39" s="113"/>
      <c r="B39" s="113"/>
      <c r="C39" s="64">
        <v>0</v>
      </c>
      <c r="D39" s="64">
        <v>0</v>
      </c>
      <c r="E39" s="64"/>
    </row>
    <row r="40" spans="1:5" hidden="1" x14ac:dyDescent="0.2">
      <c r="A40" s="113"/>
      <c r="B40" s="113"/>
      <c r="C40" s="64">
        <v>0</v>
      </c>
      <c r="D40" s="64">
        <v>0</v>
      </c>
      <c r="E40" s="64"/>
    </row>
    <row r="41" spans="1:5" hidden="1" x14ac:dyDescent="0.2">
      <c r="A41" s="113"/>
      <c r="B41" s="113"/>
      <c r="C41" s="64">
        <v>0</v>
      </c>
      <c r="D41" s="64">
        <v>0</v>
      </c>
      <c r="E41" s="64"/>
    </row>
    <row r="42" spans="1:5" hidden="1" x14ac:dyDescent="0.2">
      <c r="A42" s="113"/>
      <c r="B42" s="113"/>
      <c r="C42" s="64">
        <v>0</v>
      </c>
      <c r="D42" s="64">
        <v>0</v>
      </c>
      <c r="E42" s="64"/>
    </row>
    <row r="43" spans="1:5" hidden="1" x14ac:dyDescent="0.2">
      <c r="A43" s="113"/>
      <c r="B43" s="113"/>
      <c r="C43" s="64">
        <v>0</v>
      </c>
      <c r="D43" s="64">
        <v>0</v>
      </c>
      <c r="E43" s="64"/>
    </row>
    <row r="44" spans="1:5" hidden="1" x14ac:dyDescent="0.2">
      <c r="A44" s="113"/>
      <c r="B44" s="113"/>
      <c r="C44" s="64">
        <v>0</v>
      </c>
      <c r="D44" s="64">
        <v>0</v>
      </c>
      <c r="E44" s="64"/>
    </row>
    <row r="45" spans="1:5" hidden="1" x14ac:dyDescent="0.2">
      <c r="A45" s="113"/>
      <c r="B45" s="113"/>
      <c r="C45" s="64">
        <v>0</v>
      </c>
      <c r="D45" s="64">
        <v>0</v>
      </c>
      <c r="E45" s="64"/>
    </row>
    <row r="46" spans="1:5" hidden="1" x14ac:dyDescent="0.2">
      <c r="A46" s="113"/>
      <c r="B46" s="113"/>
      <c r="C46" s="64">
        <v>0</v>
      </c>
      <c r="D46" s="64">
        <v>0</v>
      </c>
      <c r="E46" s="64"/>
    </row>
    <row r="47" spans="1:5" hidden="1" x14ac:dyDescent="0.2">
      <c r="A47" s="113"/>
      <c r="B47" s="113"/>
      <c r="C47" s="64">
        <v>0</v>
      </c>
      <c r="D47" s="64">
        <v>0</v>
      </c>
      <c r="E47" s="64"/>
    </row>
    <row r="48" spans="1:5" hidden="1" x14ac:dyDescent="0.2">
      <c r="A48" s="113"/>
      <c r="B48" s="113"/>
      <c r="C48" s="64">
        <v>0</v>
      </c>
      <c r="D48" s="64">
        <v>0</v>
      </c>
      <c r="E48" s="64"/>
    </row>
    <row r="49" spans="1:5" hidden="1" x14ac:dyDescent="0.2">
      <c r="A49" s="113"/>
      <c r="B49" s="113"/>
      <c r="C49" s="64">
        <v>0</v>
      </c>
      <c r="D49" s="64">
        <v>0</v>
      </c>
      <c r="E49" s="64"/>
    </row>
    <row r="50" spans="1:5" hidden="1" x14ac:dyDescent="0.2">
      <c r="A50" s="113"/>
      <c r="B50" s="113"/>
      <c r="C50" s="64">
        <v>0</v>
      </c>
      <c r="D50" s="64">
        <v>0</v>
      </c>
      <c r="E50" s="64"/>
    </row>
    <row r="51" spans="1:5" hidden="1" x14ac:dyDescent="0.2">
      <c r="A51" s="113"/>
      <c r="B51" s="113"/>
      <c r="C51" s="64">
        <v>0</v>
      </c>
      <c r="D51" s="64">
        <v>0</v>
      </c>
      <c r="E51" s="64"/>
    </row>
    <row r="52" spans="1:5" hidden="1" x14ac:dyDescent="0.2">
      <c r="A52" s="113"/>
      <c r="B52" s="113"/>
      <c r="C52" s="64">
        <v>0</v>
      </c>
      <c r="D52" s="64">
        <v>0</v>
      </c>
      <c r="E52" s="64"/>
    </row>
    <row r="53" spans="1:5" hidden="1" x14ac:dyDescent="0.2">
      <c r="A53" s="113"/>
      <c r="B53" s="113"/>
      <c r="C53" s="64">
        <v>0</v>
      </c>
      <c r="D53" s="64">
        <v>0</v>
      </c>
      <c r="E53" s="64"/>
    </row>
    <row r="54" spans="1:5" hidden="1" x14ac:dyDescent="0.2">
      <c r="A54" s="113"/>
      <c r="B54" s="113"/>
      <c r="C54" s="64">
        <v>0</v>
      </c>
      <c r="D54" s="64">
        <v>0</v>
      </c>
      <c r="E54" s="64"/>
    </row>
    <row r="55" spans="1:5" hidden="1" x14ac:dyDescent="0.2">
      <c r="A55" s="113"/>
      <c r="B55" s="113"/>
      <c r="C55" s="64">
        <v>0</v>
      </c>
      <c r="D55" s="64">
        <v>0</v>
      </c>
      <c r="E55" s="64"/>
    </row>
    <row r="56" spans="1:5" hidden="1" x14ac:dyDescent="0.2">
      <c r="A56" s="113"/>
      <c r="B56" s="113"/>
      <c r="C56" s="64">
        <v>0</v>
      </c>
      <c r="D56" s="64">
        <v>0</v>
      </c>
      <c r="E56" s="64"/>
    </row>
    <row r="57" spans="1:5" hidden="1" x14ac:dyDescent="0.2">
      <c r="A57" s="113"/>
      <c r="B57" s="113"/>
      <c r="C57" s="64">
        <v>0</v>
      </c>
      <c r="D57" s="64">
        <v>0</v>
      </c>
      <c r="E57" s="64"/>
    </row>
    <row r="58" spans="1:5" hidden="1" x14ac:dyDescent="0.2">
      <c r="A58" s="113"/>
      <c r="B58" s="113"/>
      <c r="C58" s="64">
        <v>0</v>
      </c>
      <c r="D58" s="64">
        <v>0</v>
      </c>
      <c r="E58" s="64"/>
    </row>
    <row r="59" spans="1:5" hidden="1" x14ac:dyDescent="0.2">
      <c r="A59" s="113"/>
      <c r="B59" s="113"/>
      <c r="C59" s="64">
        <v>0</v>
      </c>
      <c r="D59" s="64">
        <v>0</v>
      </c>
      <c r="E59" s="64"/>
    </row>
    <row r="60" spans="1:5" hidden="1" x14ac:dyDescent="0.2">
      <c r="A60" s="113"/>
      <c r="B60" s="113"/>
      <c r="C60" s="64">
        <v>0</v>
      </c>
      <c r="D60" s="64">
        <v>0</v>
      </c>
      <c r="E60" s="64"/>
    </row>
    <row r="61" spans="1:5" hidden="1" x14ac:dyDescent="0.2">
      <c r="A61" s="113"/>
      <c r="B61" s="113"/>
      <c r="C61" s="64">
        <v>0</v>
      </c>
      <c r="D61" s="64">
        <v>0</v>
      </c>
      <c r="E61" s="64"/>
    </row>
    <row r="62" spans="1:5" hidden="1" x14ac:dyDescent="0.2">
      <c r="A62" s="113"/>
      <c r="B62" s="113"/>
      <c r="C62" s="64">
        <v>0</v>
      </c>
      <c r="D62" s="64">
        <v>0</v>
      </c>
      <c r="E62" s="64"/>
    </row>
    <row r="63" spans="1:5" hidden="1" x14ac:dyDescent="0.2">
      <c r="A63" s="113"/>
      <c r="B63" s="113"/>
      <c r="C63" s="64">
        <v>0</v>
      </c>
      <c r="D63" s="64">
        <v>0</v>
      </c>
      <c r="E63" s="64"/>
    </row>
    <row r="64" spans="1:5" hidden="1" x14ac:dyDescent="0.2">
      <c r="A64" s="113"/>
      <c r="B64" s="113"/>
      <c r="C64" s="64">
        <v>0</v>
      </c>
      <c r="D64" s="64">
        <v>0</v>
      </c>
      <c r="E64" s="64"/>
    </row>
    <row r="65" spans="1:5" hidden="1" x14ac:dyDescent="0.2">
      <c r="A65" s="113"/>
      <c r="B65" s="113"/>
      <c r="C65" s="64">
        <v>0</v>
      </c>
      <c r="D65" s="64">
        <v>0</v>
      </c>
      <c r="E65" s="64"/>
    </row>
    <row r="66" spans="1:5" hidden="1" x14ac:dyDescent="0.2">
      <c r="A66" s="113"/>
      <c r="B66" s="113"/>
      <c r="C66" s="64">
        <v>0</v>
      </c>
      <c r="D66" s="64">
        <v>0</v>
      </c>
      <c r="E66" s="64"/>
    </row>
    <row r="67" spans="1:5" hidden="1" x14ac:dyDescent="0.2">
      <c r="A67" s="113"/>
      <c r="B67" s="113"/>
      <c r="C67" s="64">
        <v>0</v>
      </c>
      <c r="D67" s="64">
        <v>0</v>
      </c>
      <c r="E67" s="64"/>
    </row>
    <row r="68" spans="1:5" hidden="1" x14ac:dyDescent="0.2">
      <c r="A68" s="113"/>
      <c r="B68" s="113"/>
      <c r="C68" s="64">
        <v>0</v>
      </c>
      <c r="D68" s="64">
        <v>0</v>
      </c>
      <c r="E68" s="64"/>
    </row>
    <row r="69" spans="1:5" hidden="1" x14ac:dyDescent="0.2">
      <c r="A69" s="113"/>
      <c r="B69" s="113"/>
      <c r="C69" s="64">
        <v>0</v>
      </c>
      <c r="D69" s="64">
        <v>0</v>
      </c>
      <c r="E69" s="64"/>
    </row>
    <row r="70" spans="1:5" hidden="1" x14ac:dyDescent="0.2">
      <c r="A70" s="113"/>
      <c r="B70" s="113"/>
      <c r="C70" s="64">
        <v>0</v>
      </c>
      <c r="D70" s="64">
        <v>0</v>
      </c>
      <c r="E70" s="64"/>
    </row>
    <row r="71" spans="1:5" hidden="1" x14ac:dyDescent="0.2">
      <c r="A71" s="113"/>
      <c r="B71" s="113"/>
      <c r="C71" s="64">
        <v>0</v>
      </c>
      <c r="D71" s="64">
        <v>0</v>
      </c>
      <c r="E71" s="64"/>
    </row>
    <row r="72" spans="1:5" hidden="1" x14ac:dyDescent="0.2">
      <c r="A72" s="113"/>
      <c r="B72" s="113"/>
      <c r="C72" s="64">
        <v>0</v>
      </c>
      <c r="D72" s="64">
        <v>0</v>
      </c>
      <c r="E72" s="64"/>
    </row>
    <row r="73" spans="1:5" hidden="1" x14ac:dyDescent="0.2">
      <c r="A73" s="113"/>
      <c r="B73" s="113"/>
      <c r="C73" s="64">
        <v>0</v>
      </c>
      <c r="D73" s="64">
        <v>0</v>
      </c>
      <c r="E73" s="64"/>
    </row>
    <row r="74" spans="1:5" hidden="1" x14ac:dyDescent="0.2">
      <c r="A74" s="113"/>
      <c r="B74" s="113"/>
      <c r="C74" s="64">
        <v>0</v>
      </c>
      <c r="D74" s="64">
        <v>0</v>
      </c>
      <c r="E74" s="64"/>
    </row>
    <row r="75" spans="1:5" hidden="1" x14ac:dyDescent="0.2">
      <c r="A75" s="113"/>
      <c r="B75" s="113"/>
      <c r="C75" s="64">
        <v>0</v>
      </c>
      <c r="D75" s="64">
        <v>0</v>
      </c>
      <c r="E75" s="64"/>
    </row>
    <row r="76" spans="1:5" hidden="1" x14ac:dyDescent="0.2">
      <c r="A76" s="113"/>
      <c r="B76" s="113"/>
      <c r="C76" s="64">
        <v>0</v>
      </c>
      <c r="D76" s="64">
        <v>0</v>
      </c>
      <c r="E76" s="64"/>
    </row>
    <row r="77" spans="1:5" hidden="1" x14ac:dyDescent="0.2">
      <c r="A77" s="113"/>
      <c r="B77" s="113"/>
      <c r="C77" s="64">
        <v>0</v>
      </c>
      <c r="D77" s="64">
        <v>0</v>
      </c>
      <c r="E77" s="64"/>
    </row>
    <row r="78" spans="1:5" hidden="1" x14ac:dyDescent="0.2">
      <c r="A78" s="113"/>
      <c r="B78" s="113"/>
      <c r="C78" s="64">
        <v>0</v>
      </c>
      <c r="D78" s="64">
        <v>0</v>
      </c>
      <c r="E78" s="64"/>
    </row>
    <row r="79" spans="1:5" hidden="1" x14ac:dyDescent="0.2">
      <c r="A79" s="113"/>
      <c r="B79" s="113"/>
      <c r="C79" s="64">
        <v>0</v>
      </c>
      <c r="D79" s="64">
        <v>0</v>
      </c>
      <c r="E79" s="64"/>
    </row>
    <row r="80" spans="1:5" hidden="1" x14ac:dyDescent="0.2">
      <c r="A80" s="113"/>
      <c r="B80" s="113"/>
      <c r="C80" s="64">
        <v>0</v>
      </c>
      <c r="D80" s="64">
        <v>0</v>
      </c>
      <c r="E80" s="64"/>
    </row>
    <row r="81" spans="1:5" hidden="1" x14ac:dyDescent="0.2">
      <c r="A81" s="113"/>
      <c r="B81" s="113"/>
      <c r="C81" s="64">
        <v>0</v>
      </c>
      <c r="D81" s="64">
        <v>0</v>
      </c>
      <c r="E81" s="64"/>
    </row>
    <row r="82" spans="1:5" hidden="1" x14ac:dyDescent="0.2">
      <c r="A82" s="113"/>
      <c r="B82" s="113"/>
      <c r="C82" s="64">
        <v>0</v>
      </c>
      <c r="D82" s="64">
        <v>0</v>
      </c>
      <c r="E82" s="64"/>
    </row>
    <row r="83" spans="1:5" hidden="1" x14ac:dyDescent="0.2">
      <c r="A83" s="113"/>
      <c r="B83" s="113"/>
      <c r="C83" s="64">
        <v>0</v>
      </c>
      <c r="D83" s="64">
        <v>0</v>
      </c>
      <c r="E83" s="64"/>
    </row>
    <row r="84" spans="1:5" hidden="1" x14ac:dyDescent="0.2">
      <c r="A84" s="113"/>
      <c r="B84" s="113"/>
      <c r="C84" s="64">
        <v>0</v>
      </c>
      <c r="D84" s="64">
        <v>0</v>
      </c>
      <c r="E84" s="64"/>
    </row>
    <row r="85" spans="1:5" hidden="1" x14ac:dyDescent="0.2">
      <c r="A85" s="113"/>
      <c r="B85" s="113"/>
      <c r="C85" s="64">
        <v>0</v>
      </c>
      <c r="D85" s="64">
        <v>0</v>
      </c>
      <c r="E85" s="64"/>
    </row>
    <row r="86" spans="1:5" hidden="1" x14ac:dyDescent="0.2">
      <c r="A86" s="113"/>
      <c r="B86" s="113"/>
      <c r="C86" s="64">
        <v>0</v>
      </c>
      <c r="D86" s="64">
        <v>0</v>
      </c>
      <c r="E86" s="64"/>
    </row>
    <row r="87" spans="1:5" hidden="1" x14ac:dyDescent="0.2">
      <c r="A87" s="113"/>
      <c r="B87" s="113"/>
      <c r="C87" s="64">
        <v>0</v>
      </c>
      <c r="D87" s="64">
        <v>0</v>
      </c>
      <c r="E87" s="64"/>
    </row>
    <row r="88" spans="1:5" hidden="1" x14ac:dyDescent="0.2">
      <c r="A88" s="113"/>
      <c r="B88" s="113"/>
      <c r="C88" s="64">
        <v>0</v>
      </c>
      <c r="D88" s="64">
        <v>0</v>
      </c>
      <c r="E88" s="64"/>
    </row>
    <row r="89" spans="1:5" hidden="1" x14ac:dyDescent="0.2">
      <c r="A89" s="113"/>
      <c r="B89" s="113"/>
      <c r="C89" s="64">
        <v>0</v>
      </c>
      <c r="D89" s="64">
        <v>0</v>
      </c>
      <c r="E89" s="64"/>
    </row>
    <row r="90" spans="1:5" hidden="1" x14ac:dyDescent="0.2">
      <c r="A90" s="113"/>
      <c r="B90" s="113"/>
      <c r="C90" s="64">
        <v>0</v>
      </c>
      <c r="D90" s="64">
        <v>0</v>
      </c>
      <c r="E90" s="64"/>
    </row>
    <row r="91" spans="1:5" hidden="1" x14ac:dyDescent="0.2">
      <c r="A91" s="113"/>
      <c r="B91" s="113"/>
      <c r="C91" s="64">
        <v>0</v>
      </c>
      <c r="D91" s="64">
        <v>0</v>
      </c>
      <c r="E91" s="64"/>
    </row>
    <row r="92" spans="1:5" hidden="1" x14ac:dyDescent="0.2">
      <c r="A92" s="113"/>
      <c r="B92" s="113"/>
      <c r="C92" s="64">
        <v>0</v>
      </c>
      <c r="D92" s="64">
        <v>0</v>
      </c>
      <c r="E92" s="64"/>
    </row>
    <row r="93" spans="1:5" hidden="1" x14ac:dyDescent="0.2">
      <c r="A93" s="113"/>
      <c r="B93" s="113"/>
      <c r="C93" s="64">
        <v>0</v>
      </c>
      <c r="D93" s="64">
        <v>0</v>
      </c>
      <c r="E93" s="64"/>
    </row>
    <row r="94" spans="1:5" hidden="1" x14ac:dyDescent="0.2">
      <c r="A94" s="113"/>
      <c r="B94" s="113"/>
      <c r="C94" s="64">
        <v>0</v>
      </c>
      <c r="D94" s="64">
        <v>0</v>
      </c>
      <c r="E94" s="64"/>
    </row>
    <row r="95" spans="1:5" hidden="1" x14ac:dyDescent="0.2">
      <c r="A95" s="113"/>
      <c r="B95" s="113"/>
      <c r="C95" s="64">
        <v>0</v>
      </c>
      <c r="D95" s="64">
        <v>0</v>
      </c>
      <c r="E95" s="64"/>
    </row>
    <row r="96" spans="1:5" hidden="1" x14ac:dyDescent="0.2">
      <c r="A96" s="113"/>
      <c r="B96" s="113"/>
      <c r="C96" s="64">
        <v>0</v>
      </c>
      <c r="D96" s="64">
        <v>0</v>
      </c>
      <c r="E96" s="64"/>
    </row>
    <row r="97" spans="1:5" hidden="1" x14ac:dyDescent="0.2">
      <c r="A97" s="113"/>
      <c r="B97" s="113"/>
      <c r="C97" s="64">
        <v>0</v>
      </c>
      <c r="D97" s="64">
        <v>0</v>
      </c>
      <c r="E97" s="64"/>
    </row>
    <row r="98" spans="1:5" hidden="1" x14ac:dyDescent="0.2">
      <c r="A98" s="113"/>
      <c r="B98" s="113"/>
      <c r="C98" s="64">
        <v>0</v>
      </c>
      <c r="D98" s="64">
        <v>0</v>
      </c>
      <c r="E98" s="64"/>
    </row>
    <row r="99" spans="1:5" hidden="1" x14ac:dyDescent="0.2">
      <c r="A99" s="113"/>
      <c r="B99" s="113"/>
      <c r="C99" s="64">
        <v>0</v>
      </c>
      <c r="D99" s="64">
        <v>0</v>
      </c>
      <c r="E99" s="64"/>
    </row>
    <row r="100" spans="1:5" hidden="1" x14ac:dyDescent="0.2">
      <c r="A100" s="113"/>
      <c r="B100" s="113"/>
      <c r="C100" s="64">
        <v>0</v>
      </c>
      <c r="D100" s="64">
        <v>0</v>
      </c>
      <c r="E100" s="64"/>
    </row>
    <row r="101" spans="1:5" hidden="1" x14ac:dyDescent="0.2">
      <c r="A101" s="113"/>
      <c r="B101" s="113"/>
      <c r="C101" s="64">
        <v>0</v>
      </c>
      <c r="D101" s="64">
        <v>0</v>
      </c>
      <c r="E101" s="64"/>
    </row>
    <row r="102" spans="1:5" hidden="1" x14ac:dyDescent="0.2">
      <c r="A102" s="113"/>
      <c r="B102" s="113"/>
      <c r="C102" s="64">
        <v>0</v>
      </c>
      <c r="D102" s="64">
        <v>0</v>
      </c>
      <c r="E102" s="64"/>
    </row>
    <row r="103" spans="1:5" hidden="1" x14ac:dyDescent="0.2">
      <c r="A103" s="113"/>
      <c r="B103" s="113"/>
      <c r="C103" s="64">
        <v>0</v>
      </c>
      <c r="D103" s="64">
        <v>0</v>
      </c>
      <c r="E103" s="64"/>
    </row>
    <row r="104" spans="1:5" hidden="1" x14ac:dyDescent="0.2">
      <c r="A104" s="113"/>
      <c r="B104" s="113"/>
      <c r="C104" s="64">
        <v>0</v>
      </c>
      <c r="D104" s="64">
        <v>0</v>
      </c>
      <c r="E104" s="64"/>
    </row>
    <row r="105" spans="1:5" hidden="1" x14ac:dyDescent="0.2">
      <c r="A105" s="113"/>
      <c r="B105" s="113"/>
      <c r="C105" s="64">
        <v>0</v>
      </c>
      <c r="D105" s="64">
        <v>0</v>
      </c>
      <c r="E105" s="64"/>
    </row>
    <row r="106" spans="1:5" hidden="1" x14ac:dyDescent="0.2">
      <c r="A106" s="113"/>
      <c r="B106" s="113"/>
      <c r="C106" s="64">
        <v>0</v>
      </c>
      <c r="D106" s="64">
        <v>0</v>
      </c>
      <c r="E106" s="64"/>
    </row>
    <row r="107" spans="1:5" hidden="1" x14ac:dyDescent="0.2">
      <c r="A107" s="113"/>
      <c r="B107" s="113"/>
      <c r="C107" s="64">
        <v>0</v>
      </c>
      <c r="D107" s="64">
        <v>0</v>
      </c>
      <c r="E107" s="64"/>
    </row>
    <row r="108" spans="1:5" hidden="1" x14ac:dyDescent="0.2">
      <c r="A108" s="113"/>
      <c r="B108" s="113"/>
      <c r="C108" s="64">
        <v>0</v>
      </c>
      <c r="D108" s="64">
        <v>0</v>
      </c>
      <c r="E108" s="64"/>
    </row>
    <row r="109" spans="1:5" hidden="1" x14ac:dyDescent="0.2">
      <c r="A109" s="113"/>
      <c r="B109" s="113"/>
      <c r="C109" s="64">
        <v>0</v>
      </c>
      <c r="D109" s="64">
        <v>0</v>
      </c>
      <c r="E109" s="64"/>
    </row>
    <row r="110" spans="1:5" hidden="1" x14ac:dyDescent="0.2">
      <c r="A110" s="113"/>
      <c r="B110" s="113"/>
      <c r="C110" s="64">
        <v>0</v>
      </c>
      <c r="D110" s="64">
        <v>0</v>
      </c>
      <c r="E110" s="64"/>
    </row>
    <row r="111" spans="1:5" hidden="1" x14ac:dyDescent="0.2">
      <c r="A111" s="113"/>
      <c r="B111" s="113"/>
      <c r="C111" s="64">
        <v>0</v>
      </c>
      <c r="D111" s="64">
        <v>0</v>
      </c>
      <c r="E111" s="64"/>
    </row>
    <row r="112" spans="1:5" hidden="1" x14ac:dyDescent="0.2">
      <c r="A112" s="113"/>
      <c r="B112" s="113"/>
      <c r="C112" s="64">
        <v>0</v>
      </c>
      <c r="D112" s="64">
        <v>0</v>
      </c>
      <c r="E112" s="64"/>
    </row>
    <row r="113" spans="1:5" hidden="1" x14ac:dyDescent="0.2">
      <c r="A113" s="113"/>
      <c r="B113" s="113"/>
      <c r="C113" s="64">
        <v>0</v>
      </c>
      <c r="D113" s="64">
        <v>0</v>
      </c>
      <c r="E113" s="64"/>
    </row>
    <row r="114" spans="1:5" hidden="1" x14ac:dyDescent="0.2">
      <c r="A114" s="113"/>
      <c r="B114" s="113"/>
      <c r="C114" s="64">
        <v>0</v>
      </c>
      <c r="D114" s="64">
        <v>0</v>
      </c>
      <c r="E114" s="64"/>
    </row>
    <row r="115" spans="1:5" hidden="1" x14ac:dyDescent="0.2">
      <c r="A115" s="113"/>
      <c r="B115" s="113"/>
      <c r="C115" s="64">
        <v>0</v>
      </c>
      <c r="D115" s="64">
        <v>0</v>
      </c>
      <c r="E115" s="64"/>
    </row>
    <row r="116" spans="1:5" hidden="1" x14ac:dyDescent="0.2">
      <c r="A116" s="113"/>
      <c r="B116" s="113"/>
      <c r="C116" s="64">
        <v>0</v>
      </c>
      <c r="D116" s="64">
        <v>0</v>
      </c>
      <c r="E116" s="64"/>
    </row>
    <row r="117" spans="1:5" hidden="1" x14ac:dyDescent="0.2">
      <c r="A117" s="113"/>
      <c r="B117" s="113"/>
      <c r="C117" s="64">
        <v>0</v>
      </c>
      <c r="D117" s="64">
        <v>0</v>
      </c>
      <c r="E117" s="64"/>
    </row>
    <row r="118" spans="1:5" hidden="1" x14ac:dyDescent="0.2">
      <c r="A118" s="113"/>
      <c r="B118" s="113"/>
      <c r="C118" s="64">
        <v>0</v>
      </c>
      <c r="D118" s="64">
        <v>0</v>
      </c>
      <c r="E118" s="64"/>
    </row>
    <row r="119" spans="1:5" hidden="1" x14ac:dyDescent="0.2">
      <c r="A119" s="113"/>
      <c r="B119" s="113"/>
      <c r="C119" s="64">
        <v>0</v>
      </c>
      <c r="D119" s="64">
        <v>0</v>
      </c>
      <c r="E119" s="64"/>
    </row>
    <row r="120" spans="1:5" hidden="1" x14ac:dyDescent="0.2">
      <c r="A120" s="113"/>
      <c r="B120" s="113"/>
      <c r="C120" s="64">
        <v>0</v>
      </c>
      <c r="D120" s="64">
        <v>0</v>
      </c>
      <c r="E120" s="64"/>
    </row>
    <row r="121" spans="1:5" hidden="1" x14ac:dyDescent="0.2">
      <c r="A121" s="113"/>
      <c r="B121" s="113"/>
      <c r="C121" s="64">
        <v>0</v>
      </c>
      <c r="D121" s="64">
        <v>0</v>
      </c>
      <c r="E121" s="64"/>
    </row>
    <row r="122" spans="1:5" hidden="1" x14ac:dyDescent="0.2">
      <c r="A122" s="113"/>
      <c r="B122" s="113"/>
      <c r="C122" s="64">
        <v>0</v>
      </c>
      <c r="D122" s="64">
        <v>0</v>
      </c>
      <c r="E122" s="64"/>
    </row>
    <row r="123" spans="1:5" hidden="1" x14ac:dyDescent="0.2">
      <c r="A123" s="113"/>
      <c r="B123" s="113"/>
      <c r="C123" s="64">
        <v>0</v>
      </c>
      <c r="D123" s="64">
        <v>0</v>
      </c>
      <c r="E123" s="64"/>
    </row>
    <row r="124" spans="1:5" hidden="1" x14ac:dyDescent="0.2">
      <c r="A124" s="113"/>
      <c r="B124" s="113"/>
      <c r="C124" s="64">
        <v>0</v>
      </c>
      <c r="D124" s="64">
        <v>0</v>
      </c>
      <c r="E124" s="64"/>
    </row>
    <row r="125" spans="1:5" hidden="1" x14ac:dyDescent="0.2">
      <c r="A125" s="113"/>
      <c r="B125" s="113"/>
      <c r="C125" s="64">
        <v>0</v>
      </c>
      <c r="D125" s="64">
        <v>0</v>
      </c>
      <c r="E125" s="64"/>
    </row>
    <row r="126" spans="1:5" hidden="1" x14ac:dyDescent="0.2">
      <c r="A126" s="113"/>
      <c r="B126" s="113"/>
      <c r="C126" s="64">
        <v>0</v>
      </c>
      <c r="D126" s="64">
        <v>0</v>
      </c>
      <c r="E126" s="64"/>
    </row>
    <row r="127" spans="1:5" hidden="1" x14ac:dyDescent="0.2">
      <c r="A127" s="113"/>
      <c r="B127" s="113"/>
      <c r="C127" s="64">
        <v>0</v>
      </c>
      <c r="D127" s="64">
        <v>0</v>
      </c>
      <c r="E127" s="64"/>
    </row>
    <row r="128" spans="1:5" hidden="1" x14ac:dyDescent="0.2">
      <c r="A128" s="113"/>
      <c r="B128" s="113"/>
      <c r="C128" s="64">
        <v>0</v>
      </c>
      <c r="D128" s="64">
        <v>0</v>
      </c>
      <c r="E128" s="64"/>
    </row>
    <row r="129" spans="1:5" hidden="1" x14ac:dyDescent="0.2">
      <c r="A129" s="113"/>
      <c r="B129" s="113"/>
      <c r="C129" s="64">
        <v>0</v>
      </c>
      <c r="D129" s="64">
        <v>0</v>
      </c>
      <c r="E129" s="64"/>
    </row>
    <row r="130" spans="1:5" hidden="1" x14ac:dyDescent="0.2">
      <c r="A130" s="113"/>
      <c r="B130" s="113"/>
      <c r="C130" s="64">
        <v>0</v>
      </c>
      <c r="D130" s="64">
        <v>0</v>
      </c>
      <c r="E130" s="64"/>
    </row>
    <row r="131" spans="1:5" hidden="1" x14ac:dyDescent="0.2">
      <c r="A131" s="113"/>
      <c r="B131" s="113"/>
      <c r="C131" s="64">
        <v>0</v>
      </c>
      <c r="D131" s="64">
        <v>0</v>
      </c>
      <c r="E131" s="64"/>
    </row>
    <row r="132" spans="1:5" hidden="1" x14ac:dyDescent="0.2">
      <c r="A132" s="113"/>
      <c r="B132" s="113"/>
      <c r="C132" s="64">
        <v>0</v>
      </c>
      <c r="D132" s="64">
        <v>0</v>
      </c>
      <c r="E132" s="64"/>
    </row>
    <row r="133" spans="1:5" hidden="1" x14ac:dyDescent="0.2">
      <c r="A133" s="113"/>
      <c r="B133" s="113"/>
      <c r="C133" s="64">
        <v>0</v>
      </c>
      <c r="D133" s="64">
        <v>0</v>
      </c>
      <c r="E133" s="64"/>
    </row>
    <row r="134" spans="1:5" hidden="1" x14ac:dyDescent="0.2">
      <c r="A134" s="113"/>
      <c r="B134" s="113"/>
      <c r="C134" s="64">
        <v>0</v>
      </c>
      <c r="D134" s="64">
        <v>0</v>
      </c>
      <c r="E134" s="64"/>
    </row>
    <row r="135" spans="1:5" hidden="1" x14ac:dyDescent="0.2">
      <c r="A135" s="113"/>
      <c r="B135" s="113"/>
      <c r="C135" s="64">
        <v>0</v>
      </c>
      <c r="D135" s="64">
        <v>0</v>
      </c>
      <c r="E135" s="64"/>
    </row>
    <row r="136" spans="1:5" hidden="1" x14ac:dyDescent="0.2">
      <c r="A136" s="113"/>
      <c r="B136" s="113"/>
      <c r="C136" s="64">
        <v>0</v>
      </c>
      <c r="D136" s="64">
        <v>0</v>
      </c>
      <c r="E136" s="64"/>
    </row>
    <row r="137" spans="1:5" hidden="1" x14ac:dyDescent="0.2">
      <c r="A137" s="113"/>
      <c r="B137" s="113"/>
      <c r="C137" s="64">
        <v>0</v>
      </c>
      <c r="D137" s="64">
        <v>0</v>
      </c>
      <c r="E137" s="64"/>
    </row>
    <row r="138" spans="1:5" hidden="1" x14ac:dyDescent="0.2">
      <c r="A138" s="113"/>
      <c r="B138" s="113"/>
      <c r="C138" s="64">
        <v>0</v>
      </c>
      <c r="D138" s="64">
        <v>0</v>
      </c>
      <c r="E138" s="64"/>
    </row>
    <row r="139" spans="1:5" hidden="1" x14ac:dyDescent="0.2">
      <c r="A139" s="113"/>
      <c r="B139" s="113"/>
      <c r="C139" s="64">
        <v>0</v>
      </c>
      <c r="D139" s="64">
        <v>0</v>
      </c>
      <c r="E139" s="64"/>
    </row>
    <row r="140" spans="1:5" hidden="1" x14ac:dyDescent="0.2">
      <c r="A140" s="113"/>
      <c r="B140" s="113"/>
      <c r="C140" s="64">
        <v>0</v>
      </c>
      <c r="D140" s="64">
        <v>0</v>
      </c>
      <c r="E140" s="64"/>
    </row>
    <row r="141" spans="1:5" hidden="1" x14ac:dyDescent="0.2">
      <c r="A141" s="113"/>
      <c r="B141" s="113"/>
      <c r="C141" s="64">
        <v>0</v>
      </c>
      <c r="D141" s="64">
        <v>0</v>
      </c>
      <c r="E141" s="64"/>
    </row>
    <row r="142" spans="1:5" hidden="1" x14ac:dyDescent="0.2">
      <c r="A142" s="113"/>
      <c r="B142" s="113"/>
      <c r="C142" s="64">
        <v>0</v>
      </c>
      <c r="D142" s="64">
        <v>0</v>
      </c>
      <c r="E142" s="64"/>
    </row>
    <row r="143" spans="1:5" hidden="1" x14ac:dyDescent="0.2">
      <c r="A143" s="113"/>
      <c r="B143" s="113"/>
      <c r="C143" s="64">
        <v>0</v>
      </c>
      <c r="D143" s="64">
        <v>0</v>
      </c>
      <c r="E143" s="64"/>
    </row>
    <row r="144" spans="1:5" hidden="1" x14ac:dyDescent="0.2">
      <c r="A144" s="113"/>
      <c r="B144" s="113"/>
      <c r="C144" s="64">
        <v>0</v>
      </c>
      <c r="D144" s="64">
        <v>0</v>
      </c>
      <c r="E144" s="64"/>
    </row>
    <row r="145" spans="1:5" hidden="1" x14ac:dyDescent="0.2">
      <c r="A145" s="113"/>
      <c r="B145" s="113"/>
      <c r="C145" s="64">
        <v>0</v>
      </c>
      <c r="D145" s="64">
        <v>0</v>
      </c>
      <c r="E145" s="64"/>
    </row>
    <row r="146" spans="1:5" hidden="1" x14ac:dyDescent="0.2">
      <c r="A146" s="113"/>
      <c r="B146" s="113"/>
      <c r="C146" s="64">
        <v>0</v>
      </c>
      <c r="D146" s="64">
        <v>0</v>
      </c>
      <c r="E146" s="64"/>
    </row>
    <row r="147" spans="1:5" hidden="1" x14ac:dyDescent="0.2">
      <c r="A147" s="113"/>
      <c r="B147" s="113"/>
      <c r="C147" s="64">
        <v>0</v>
      </c>
      <c r="D147" s="64">
        <v>0</v>
      </c>
      <c r="E147" s="64"/>
    </row>
    <row r="148" spans="1:5" hidden="1" x14ac:dyDescent="0.2">
      <c r="A148" s="113"/>
      <c r="B148" s="113"/>
      <c r="C148" s="64">
        <v>0</v>
      </c>
      <c r="D148" s="64">
        <v>0</v>
      </c>
      <c r="E148" s="64"/>
    </row>
    <row r="149" spans="1:5" hidden="1" x14ac:dyDescent="0.2">
      <c r="A149" s="113"/>
      <c r="B149" s="113"/>
      <c r="C149" s="64">
        <v>0</v>
      </c>
      <c r="D149" s="64">
        <v>0</v>
      </c>
      <c r="E149" s="64"/>
    </row>
    <row r="150" spans="1:5" hidden="1" x14ac:dyDescent="0.2">
      <c r="A150" s="113"/>
      <c r="B150" s="113"/>
      <c r="C150" s="64">
        <v>0</v>
      </c>
      <c r="D150" s="64">
        <v>0</v>
      </c>
      <c r="E150" s="64"/>
    </row>
    <row r="151" spans="1:5" hidden="1" x14ac:dyDescent="0.2">
      <c r="A151" s="113"/>
      <c r="B151" s="113"/>
      <c r="C151" s="64">
        <v>0</v>
      </c>
      <c r="D151" s="64">
        <v>0</v>
      </c>
      <c r="E151" s="64"/>
    </row>
    <row r="152" spans="1:5" hidden="1" x14ac:dyDescent="0.2">
      <c r="A152" s="113"/>
      <c r="B152" s="113"/>
      <c r="C152" s="64">
        <v>0</v>
      </c>
      <c r="D152" s="64">
        <v>0</v>
      </c>
      <c r="E152" s="64"/>
    </row>
    <row r="153" spans="1:5" hidden="1" x14ac:dyDescent="0.2">
      <c r="A153" s="113"/>
      <c r="B153" s="113"/>
      <c r="C153" s="64">
        <v>0</v>
      </c>
      <c r="D153" s="64">
        <v>0</v>
      </c>
      <c r="E153" s="64"/>
    </row>
    <row r="154" spans="1:5" hidden="1" x14ac:dyDescent="0.2">
      <c r="A154" s="113"/>
      <c r="B154" s="113"/>
      <c r="C154" s="64">
        <v>0</v>
      </c>
      <c r="D154" s="64">
        <v>0</v>
      </c>
      <c r="E154" s="64"/>
    </row>
    <row r="155" spans="1:5" hidden="1" x14ac:dyDescent="0.2">
      <c r="A155" s="113"/>
      <c r="B155" s="113"/>
      <c r="C155" s="64">
        <v>0</v>
      </c>
      <c r="D155" s="64">
        <v>0</v>
      </c>
      <c r="E155" s="64"/>
    </row>
    <row r="156" spans="1:5" hidden="1" x14ac:dyDescent="0.2">
      <c r="A156" s="113"/>
      <c r="B156" s="113"/>
      <c r="C156" s="64">
        <v>0</v>
      </c>
      <c r="D156" s="64">
        <v>0</v>
      </c>
      <c r="E156" s="64"/>
    </row>
    <row r="157" spans="1:5" hidden="1" x14ac:dyDescent="0.2">
      <c r="A157" s="113"/>
      <c r="B157" s="113"/>
      <c r="C157" s="64">
        <v>0</v>
      </c>
      <c r="D157" s="64">
        <v>0</v>
      </c>
      <c r="E157" s="64"/>
    </row>
    <row r="158" spans="1:5" hidden="1" x14ac:dyDescent="0.2">
      <c r="A158" s="113"/>
      <c r="B158" s="113"/>
      <c r="C158" s="64">
        <v>0</v>
      </c>
      <c r="D158" s="64">
        <v>0</v>
      </c>
      <c r="E158" s="64"/>
    </row>
    <row r="159" spans="1:5" hidden="1" x14ac:dyDescent="0.2">
      <c r="A159" s="113"/>
      <c r="B159" s="113"/>
      <c r="C159" s="64">
        <v>0</v>
      </c>
      <c r="D159" s="64">
        <v>0</v>
      </c>
      <c r="E159" s="64"/>
    </row>
    <row r="160" spans="1:5" hidden="1" x14ac:dyDescent="0.2">
      <c r="A160" s="456"/>
      <c r="B160" s="456"/>
      <c r="C160" s="64">
        <v>0</v>
      </c>
      <c r="D160" s="64">
        <v>0</v>
      </c>
      <c r="E160" s="455"/>
    </row>
    <row r="161" spans="1:5" s="376" customFormat="1" x14ac:dyDescent="0.2">
      <c r="A161" s="63"/>
      <c r="B161" s="63" t="s">
        <v>1041</v>
      </c>
      <c r="C161" s="62">
        <f>SUM(C8:C160)</f>
        <v>11142497.219999999</v>
      </c>
      <c r="D161" s="62">
        <f>SUM(D8:D160)</f>
        <v>17991490.43</v>
      </c>
      <c r="E161" s="62">
        <f>SUM(E8:E160)</f>
        <v>6848993.21</v>
      </c>
    </row>
    <row r="162" spans="1:5" s="376" customFormat="1" x14ac:dyDescent="0.2">
      <c r="A162" s="243"/>
      <c r="B162" s="243"/>
      <c r="C162" s="259"/>
      <c r="D162" s="259"/>
      <c r="E162"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2" orientation="portrait" r:id="rId1"/>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7"/>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 customWidth="1"/>
    <col min="2" max="2" width="50.6640625" style="37" customWidth="1"/>
    <col min="3" max="3" width="16.109375" style="224" customWidth="1"/>
    <col min="4" max="4" width="17.6640625" style="263" customWidth="1"/>
    <col min="5" max="16384" width="11.44140625" style="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v>123500000</v>
      </c>
      <c r="B8" s="270" t="s">
        <v>13340</v>
      </c>
      <c r="C8" s="1207">
        <v>14025243.33</v>
      </c>
      <c r="D8" s="267" t="s">
        <v>13341</v>
      </c>
    </row>
    <row r="9" spans="1:4" x14ac:dyDescent="0.2">
      <c r="A9" s="266"/>
      <c r="B9" s="266" t="s">
        <v>381</v>
      </c>
      <c r="C9" s="265">
        <f>SUM(C8:C8)</f>
        <v>14025243.33</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269"/>
      <c r="B15" s="1225" t="s">
        <v>13593</v>
      </c>
      <c r="C15" s="268"/>
      <c r="D15" s="267"/>
    </row>
    <row r="16" spans="1:4" x14ac:dyDescent="0.2">
      <c r="A16" s="266"/>
      <c r="B16" s="266" t="s">
        <v>1068</v>
      </c>
      <c r="C16" s="265">
        <f>SUM(C15:C15)</f>
        <v>0</v>
      </c>
      <c r="D16" s="276">
        <v>0</v>
      </c>
    </row>
  </sheetData>
  <mergeCells count="2">
    <mergeCell ref="A5:B5"/>
    <mergeCell ref="A12:B12"/>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4"/>
    <dataValidation allowBlank="1" showInputMessage="1" showErrorMessage="1" prompt="Importe (saldo final) de las adquisiciones de bienes muebles e inmuebles efectuadas en el periodo al que corresponde la cuenta pública presentada." sqref="C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Importe (saldo final) de las adquisiciones de bienes muebles e inmuebles efectuadas en el periodo que se presenta." sqref="C7"/>
  </dataValidations>
  <pageMargins left="0.51181102362204722" right="0.51181102362204722" top="0.74803149606299213" bottom="0.74803149606299213" header="0.31496062992125984" footer="0.31496062992125984"/>
  <pageSetup scale="90" orientation="portrait" r:id="rId1"/>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8"/>
  <dimension ref="A1:D43"/>
  <sheetViews>
    <sheetView zoomScaleNormal="100" zoomScaleSheetLayoutView="100" workbookViewId="0">
      <pane ySplit="8" topLeftCell="A9" activePane="bottomLeft" state="frozen"/>
      <selection activeCell="B125" sqref="B125"/>
      <selection pane="bottomLeft" activeCell="B9" sqref="B9"/>
    </sheetView>
  </sheetViews>
  <sheetFormatPr baseColWidth="10" defaultColWidth="11.44140625" defaultRowHeight="10.199999999999999" x14ac:dyDescent="0.2"/>
  <cols>
    <col min="1" max="1" width="9.5546875" style="37" customWidth="1"/>
    <col min="2" max="2" width="58.44140625" style="37" customWidth="1"/>
    <col min="3" max="3" width="14.33203125" style="224" customWidth="1"/>
    <col min="4" max="4" width="15.44140625" style="375" customWidth="1"/>
    <col min="5" max="16384" width="11.44140625" style="375"/>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4">
        <v>1246236.06</v>
      </c>
      <c r="D9" s="283">
        <v>1392257.52</v>
      </c>
    </row>
    <row r="10" spans="1:4" x14ac:dyDescent="0.2">
      <c r="A10" s="286">
        <v>5510</v>
      </c>
      <c r="B10" s="289" t="s">
        <v>1104</v>
      </c>
      <c r="C10" s="284">
        <v>1246236.06</v>
      </c>
      <c r="D10" s="284">
        <v>1392257.52</v>
      </c>
    </row>
    <row r="11" spans="1:4" x14ac:dyDescent="0.2">
      <c r="A11" s="286">
        <v>5511</v>
      </c>
      <c r="B11" s="289" t="s">
        <v>1103</v>
      </c>
      <c r="C11" s="284">
        <v>0</v>
      </c>
      <c r="D11" s="284">
        <v>0</v>
      </c>
    </row>
    <row r="12" spans="1:4" x14ac:dyDescent="0.2">
      <c r="A12" s="286">
        <v>5512</v>
      </c>
      <c r="B12" s="289" t="s">
        <v>1102</v>
      </c>
      <c r="C12" s="284">
        <v>0</v>
      </c>
      <c r="D12" s="284">
        <v>0</v>
      </c>
    </row>
    <row r="13" spans="1:4" x14ac:dyDescent="0.2">
      <c r="A13" s="286">
        <v>5513</v>
      </c>
      <c r="B13" s="289" t="s">
        <v>1101</v>
      </c>
      <c r="C13" s="284">
        <v>0</v>
      </c>
      <c r="D13" s="284">
        <v>0</v>
      </c>
    </row>
    <row r="14" spans="1:4" x14ac:dyDescent="0.2">
      <c r="A14" s="286">
        <v>5514</v>
      </c>
      <c r="B14" s="289" t="s">
        <v>1100</v>
      </c>
      <c r="C14" s="284">
        <v>1246236.06</v>
      </c>
      <c r="D14" s="283">
        <v>1392257.52</v>
      </c>
    </row>
    <row r="15" spans="1:4" x14ac:dyDescent="0.2">
      <c r="A15" s="286">
        <v>5515</v>
      </c>
      <c r="B15" s="289" t="s">
        <v>1099</v>
      </c>
      <c r="C15" s="284">
        <v>0</v>
      </c>
      <c r="D15" s="284">
        <v>0</v>
      </c>
    </row>
    <row r="16" spans="1:4" x14ac:dyDescent="0.2">
      <c r="A16" s="286">
        <v>5516</v>
      </c>
      <c r="B16" s="289" t="s">
        <v>1098</v>
      </c>
      <c r="C16" s="284">
        <v>0</v>
      </c>
      <c r="D16" s="284">
        <v>0</v>
      </c>
    </row>
    <row r="17" spans="1:4" x14ac:dyDescent="0.2">
      <c r="A17" s="286">
        <v>5517</v>
      </c>
      <c r="B17" s="289" t="s">
        <v>1097</v>
      </c>
      <c r="C17" s="284">
        <v>0</v>
      </c>
      <c r="D17" s="284">
        <v>0</v>
      </c>
    </row>
    <row r="18" spans="1:4" x14ac:dyDescent="0.2">
      <c r="A18" s="286">
        <v>5518</v>
      </c>
      <c r="B18" s="289" t="s">
        <v>1096</v>
      </c>
      <c r="C18" s="284">
        <v>0</v>
      </c>
      <c r="D18" s="284">
        <v>0</v>
      </c>
    </row>
    <row r="19" spans="1:4" x14ac:dyDescent="0.2">
      <c r="A19" s="286">
        <v>5520</v>
      </c>
      <c r="B19" s="289" t="s">
        <v>1095</v>
      </c>
      <c r="C19" s="284">
        <v>0</v>
      </c>
      <c r="D19" s="284">
        <v>0</v>
      </c>
    </row>
    <row r="20" spans="1:4" x14ac:dyDescent="0.2">
      <c r="A20" s="286">
        <v>5521</v>
      </c>
      <c r="B20" s="289" t="s">
        <v>1094</v>
      </c>
      <c r="C20" s="284">
        <v>0</v>
      </c>
      <c r="D20" s="284">
        <v>0</v>
      </c>
    </row>
    <row r="21" spans="1:4" x14ac:dyDescent="0.2">
      <c r="A21" s="286">
        <v>5522</v>
      </c>
      <c r="B21" s="289" t="s">
        <v>1093</v>
      </c>
      <c r="C21" s="284">
        <v>0</v>
      </c>
      <c r="D21" s="284">
        <v>0</v>
      </c>
    </row>
    <row r="22" spans="1:4" x14ac:dyDescent="0.2">
      <c r="A22" s="286">
        <v>5530</v>
      </c>
      <c r="B22" s="289" t="s">
        <v>1092</v>
      </c>
      <c r="C22" s="284">
        <v>0</v>
      </c>
      <c r="D22" s="284">
        <v>0</v>
      </c>
    </row>
    <row r="23" spans="1:4" x14ac:dyDescent="0.2">
      <c r="A23" s="286">
        <v>5531</v>
      </c>
      <c r="B23" s="289" t="s">
        <v>1091</v>
      </c>
      <c r="C23" s="284">
        <v>0</v>
      </c>
      <c r="D23" s="284">
        <v>0</v>
      </c>
    </row>
    <row r="24" spans="1:4" x14ac:dyDescent="0.2">
      <c r="A24" s="286">
        <v>5532</v>
      </c>
      <c r="B24" s="289" t="s">
        <v>1090</v>
      </c>
      <c r="C24" s="284">
        <v>0</v>
      </c>
      <c r="D24" s="284">
        <v>0</v>
      </c>
    </row>
    <row r="25" spans="1:4" x14ac:dyDescent="0.2">
      <c r="A25" s="286">
        <v>5533</v>
      </c>
      <c r="B25" s="289" t="s">
        <v>1089</v>
      </c>
      <c r="C25" s="284">
        <v>0</v>
      </c>
      <c r="D25" s="284">
        <v>0</v>
      </c>
    </row>
    <row r="26" spans="1:4" ht="20.399999999999999" x14ac:dyDescent="0.2">
      <c r="A26" s="286">
        <v>5534</v>
      </c>
      <c r="B26" s="289" t="s">
        <v>1088</v>
      </c>
      <c r="C26" s="284">
        <v>0</v>
      </c>
      <c r="D26" s="284">
        <v>0</v>
      </c>
    </row>
    <row r="27" spans="1:4" x14ac:dyDescent="0.2">
      <c r="A27" s="286">
        <v>5535</v>
      </c>
      <c r="B27" s="289" t="s">
        <v>1087</v>
      </c>
      <c r="C27" s="284">
        <v>0</v>
      </c>
      <c r="D27" s="284">
        <v>0</v>
      </c>
    </row>
    <row r="28" spans="1:4" x14ac:dyDescent="0.2">
      <c r="A28" s="286">
        <v>5540</v>
      </c>
      <c r="B28" s="289" t="s">
        <v>1086</v>
      </c>
      <c r="C28" s="284">
        <v>0</v>
      </c>
      <c r="D28" s="284">
        <v>0</v>
      </c>
    </row>
    <row r="29" spans="1:4" x14ac:dyDescent="0.2">
      <c r="A29" s="286">
        <v>5541</v>
      </c>
      <c r="B29" s="289" t="s">
        <v>1086</v>
      </c>
      <c r="C29" s="284">
        <v>0</v>
      </c>
      <c r="D29" s="284">
        <v>0</v>
      </c>
    </row>
    <row r="30" spans="1:4" x14ac:dyDescent="0.2">
      <c r="A30" s="286">
        <v>5550</v>
      </c>
      <c r="B30" s="285" t="s">
        <v>1085</v>
      </c>
      <c r="C30" s="284">
        <v>0</v>
      </c>
      <c r="D30" s="284">
        <v>0</v>
      </c>
    </row>
    <row r="31" spans="1:4" x14ac:dyDescent="0.2">
      <c r="A31" s="286">
        <v>5551</v>
      </c>
      <c r="B31" s="285" t="s">
        <v>1085</v>
      </c>
      <c r="C31" s="284">
        <v>0</v>
      </c>
      <c r="D31" s="284">
        <v>0</v>
      </c>
    </row>
    <row r="32" spans="1:4" x14ac:dyDescent="0.2">
      <c r="A32" s="286">
        <v>5590</v>
      </c>
      <c r="B32" s="285" t="s">
        <v>1084</v>
      </c>
      <c r="C32" s="284">
        <v>0</v>
      </c>
      <c r="D32" s="284">
        <v>0</v>
      </c>
    </row>
    <row r="33" spans="1:4" x14ac:dyDescent="0.2">
      <c r="A33" s="286">
        <v>5591</v>
      </c>
      <c r="B33" s="285" t="s">
        <v>1083</v>
      </c>
      <c r="C33" s="284">
        <v>0</v>
      </c>
      <c r="D33" s="284">
        <v>0</v>
      </c>
    </row>
    <row r="34" spans="1:4" x14ac:dyDescent="0.2">
      <c r="A34" s="286">
        <v>5592</v>
      </c>
      <c r="B34" s="285" t="s">
        <v>1082</v>
      </c>
      <c r="C34" s="284">
        <v>0</v>
      </c>
      <c r="D34" s="284">
        <v>0</v>
      </c>
    </row>
    <row r="35" spans="1:4" x14ac:dyDescent="0.2">
      <c r="A35" s="286">
        <v>5593</v>
      </c>
      <c r="B35" s="285" t="s">
        <v>1081</v>
      </c>
      <c r="C35" s="284">
        <v>0</v>
      </c>
      <c r="D35" s="284">
        <v>0</v>
      </c>
    </row>
    <row r="36" spans="1:4" x14ac:dyDescent="0.2">
      <c r="A36" s="286">
        <v>5594</v>
      </c>
      <c r="B36" s="285" t="s">
        <v>1080</v>
      </c>
      <c r="C36" s="284">
        <v>0</v>
      </c>
      <c r="D36" s="284">
        <v>0</v>
      </c>
    </row>
    <row r="37" spans="1:4" x14ac:dyDescent="0.2">
      <c r="A37" s="286">
        <v>5595</v>
      </c>
      <c r="B37" s="285" t="s">
        <v>1079</v>
      </c>
      <c r="C37" s="284">
        <v>0</v>
      </c>
      <c r="D37" s="284">
        <v>0</v>
      </c>
    </row>
    <row r="38" spans="1:4" x14ac:dyDescent="0.2">
      <c r="A38" s="286">
        <v>5596</v>
      </c>
      <c r="B38" s="285" t="s">
        <v>1078</v>
      </c>
      <c r="C38" s="284">
        <v>0</v>
      </c>
      <c r="D38" s="284">
        <v>0</v>
      </c>
    </row>
    <row r="39" spans="1:4" x14ac:dyDescent="0.2">
      <c r="A39" s="286">
        <v>5597</v>
      </c>
      <c r="B39" s="285" t="s">
        <v>1077</v>
      </c>
      <c r="C39" s="284">
        <v>0</v>
      </c>
      <c r="D39" s="284">
        <v>0</v>
      </c>
    </row>
    <row r="40" spans="1:4" x14ac:dyDescent="0.2">
      <c r="A40" s="286">
        <v>5599</v>
      </c>
      <c r="B40" s="285" t="s">
        <v>1076</v>
      </c>
      <c r="C40" s="284">
        <v>0</v>
      </c>
      <c r="D40" s="284">
        <v>0</v>
      </c>
    </row>
    <row r="41" spans="1:4" x14ac:dyDescent="0.2">
      <c r="A41" s="288">
        <v>5600</v>
      </c>
      <c r="B41" s="287" t="s">
        <v>1075</v>
      </c>
      <c r="C41" s="284">
        <v>0</v>
      </c>
      <c r="D41" s="284">
        <v>0</v>
      </c>
    </row>
    <row r="42" spans="1:4" x14ac:dyDescent="0.2">
      <c r="A42" s="286">
        <v>5610</v>
      </c>
      <c r="B42" s="285" t="s">
        <v>1074</v>
      </c>
      <c r="C42" s="284">
        <v>0</v>
      </c>
      <c r="D42" s="284">
        <v>0</v>
      </c>
    </row>
    <row r="43" spans="1:4" x14ac:dyDescent="0.2">
      <c r="A43" s="282">
        <v>5611</v>
      </c>
      <c r="B43" s="281" t="s">
        <v>1073</v>
      </c>
      <c r="C43" s="284">
        <v>0</v>
      </c>
      <c r="D43" s="284">
        <v>0</v>
      </c>
    </row>
  </sheetData>
  <mergeCells count="1">
    <mergeCell ref="A6:B6"/>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90" orientation="portrait" r:id="rId1"/>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9"/>
  <dimension ref="A1:C20"/>
  <sheetViews>
    <sheetView zoomScaleNormal="100" workbookViewId="0">
      <selection activeCell="B125" sqref="B125"/>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82178219</v>
      </c>
    </row>
    <row r="9" spans="1:3" x14ac:dyDescent="0.2">
      <c r="A9" s="304">
        <v>900002</v>
      </c>
      <c r="B9" s="303" t="s">
        <v>1119</v>
      </c>
      <c r="C9" s="302">
        <f>SUM(C10:C14)</f>
        <v>833.34</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v>833.34</v>
      </c>
    </row>
    <row r="14" spans="1:3" x14ac:dyDescent="0.2">
      <c r="A14" s="298">
        <v>4400</v>
      </c>
      <c r="B14" s="299" t="s">
        <v>1114</v>
      </c>
      <c r="C14" s="296"/>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82179052.340000004</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0"/>
  <dimension ref="A1:C35"/>
  <sheetViews>
    <sheetView topLeftCell="A8" zoomScaleNormal="100" workbookViewId="0">
      <selection activeCell="B125" sqref="B125"/>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02">
        <v>147291201</v>
      </c>
    </row>
    <row r="9" spans="1:3" x14ac:dyDescent="0.2">
      <c r="A9" s="320">
        <v>900002</v>
      </c>
      <c r="B9" s="319" t="s">
        <v>1142</v>
      </c>
      <c r="C9" s="318">
        <f>SUM(C10:C26)</f>
        <v>123112982</v>
      </c>
    </row>
    <row r="10" spans="1:3" x14ac:dyDescent="0.2">
      <c r="A10" s="305">
        <v>5100</v>
      </c>
      <c r="B10" s="317" t="s">
        <v>1141</v>
      </c>
      <c r="C10" s="315">
        <v>0</v>
      </c>
    </row>
    <row r="11" spans="1:3" x14ac:dyDescent="0.2">
      <c r="A11" s="305">
        <v>5200</v>
      </c>
      <c r="B11" s="317" t="s">
        <v>1140</v>
      </c>
      <c r="C11" s="315">
        <v>0</v>
      </c>
    </row>
    <row r="12" spans="1:3" x14ac:dyDescent="0.2">
      <c r="A12" s="305">
        <v>5300</v>
      </c>
      <c r="B12" s="317" t="s">
        <v>1139</v>
      </c>
      <c r="C12" s="315">
        <v>0</v>
      </c>
    </row>
    <row r="13" spans="1:3" x14ac:dyDescent="0.2">
      <c r="A13" s="305">
        <v>5400</v>
      </c>
      <c r="B13" s="317" t="s">
        <v>1138</v>
      </c>
      <c r="C13" s="315">
        <v>0</v>
      </c>
    </row>
    <row r="14" spans="1:3" x14ac:dyDescent="0.2">
      <c r="A14" s="305">
        <v>5500</v>
      </c>
      <c r="B14" s="317" t="s">
        <v>1137</v>
      </c>
      <c r="C14" s="315">
        <v>0</v>
      </c>
    </row>
    <row r="15" spans="1:3" x14ac:dyDescent="0.2">
      <c r="A15" s="305">
        <v>5600</v>
      </c>
      <c r="B15" s="317" t="s">
        <v>1136</v>
      </c>
      <c r="C15" s="315">
        <v>0</v>
      </c>
    </row>
    <row r="16" spans="1:3" x14ac:dyDescent="0.2">
      <c r="A16" s="305">
        <v>5700</v>
      </c>
      <c r="B16" s="317" t="s">
        <v>1135</v>
      </c>
      <c r="C16" s="315">
        <v>0</v>
      </c>
    </row>
    <row r="17" spans="1:3" x14ac:dyDescent="0.2">
      <c r="A17" s="305" t="s">
        <v>1134</v>
      </c>
      <c r="B17" s="317" t="s">
        <v>1133</v>
      </c>
      <c r="C17" s="315">
        <v>0</v>
      </c>
    </row>
    <row r="18" spans="1:3" x14ac:dyDescent="0.2">
      <c r="A18" s="305">
        <v>5900</v>
      </c>
      <c r="B18" s="317" t="s">
        <v>1132</v>
      </c>
      <c r="C18" s="315">
        <v>0</v>
      </c>
    </row>
    <row r="19" spans="1:3" x14ac:dyDescent="0.2">
      <c r="A19" s="301">
        <v>6200</v>
      </c>
      <c r="B19" s="317" t="s">
        <v>1131</v>
      </c>
      <c r="C19" s="315">
        <v>123112982</v>
      </c>
    </row>
    <row r="20" spans="1:3" x14ac:dyDescent="0.2">
      <c r="A20" s="301">
        <v>7200</v>
      </c>
      <c r="B20" s="317" t="s">
        <v>1130</v>
      </c>
      <c r="C20" s="315">
        <v>0</v>
      </c>
    </row>
    <row r="21" spans="1:3" x14ac:dyDescent="0.2">
      <c r="A21" s="301">
        <v>7300</v>
      </c>
      <c r="B21" s="317" t="s">
        <v>1129</v>
      </c>
      <c r="C21" s="315">
        <v>0</v>
      </c>
    </row>
    <row r="22" spans="1:3" x14ac:dyDescent="0.2">
      <c r="A22" s="301">
        <v>7500</v>
      </c>
      <c r="B22" s="317" t="s">
        <v>1128</v>
      </c>
      <c r="C22" s="315">
        <v>0</v>
      </c>
    </row>
    <row r="23" spans="1:3" x14ac:dyDescent="0.2">
      <c r="A23" s="301">
        <v>7900</v>
      </c>
      <c r="B23" s="317" t="s">
        <v>1127</v>
      </c>
      <c r="C23" s="315">
        <v>0</v>
      </c>
    </row>
    <row r="24" spans="1:3" x14ac:dyDescent="0.2">
      <c r="A24" s="301">
        <v>9100</v>
      </c>
      <c r="B24" s="317" t="s">
        <v>1126</v>
      </c>
      <c r="C24" s="315">
        <v>0</v>
      </c>
    </row>
    <row r="25" spans="1:3" x14ac:dyDescent="0.2">
      <c r="A25" s="301">
        <v>9900</v>
      </c>
      <c r="B25" s="317" t="s">
        <v>1125</v>
      </c>
      <c r="C25" s="315">
        <v>0</v>
      </c>
    </row>
    <row r="26" spans="1:3" x14ac:dyDescent="0.2">
      <c r="A26" s="301">
        <v>7400</v>
      </c>
      <c r="B26" s="316" t="s">
        <v>1124</v>
      </c>
      <c r="C26" s="315">
        <v>0</v>
      </c>
    </row>
    <row r="27" spans="1:3" x14ac:dyDescent="0.2">
      <c r="A27" s="320">
        <v>900003</v>
      </c>
      <c r="B27" s="319" t="s">
        <v>1123</v>
      </c>
      <c r="C27" s="318">
        <f>SUM(C28:C34)</f>
        <v>1392257.52</v>
      </c>
    </row>
    <row r="28" spans="1:3" ht="20.399999999999999" x14ac:dyDescent="0.2">
      <c r="A28" s="305">
        <v>5510</v>
      </c>
      <c r="B28" s="317" t="s">
        <v>1104</v>
      </c>
      <c r="C28" s="315">
        <v>1392257.52</v>
      </c>
    </row>
    <row r="29" spans="1:3" x14ac:dyDescent="0.2">
      <c r="A29" s="305">
        <v>5520</v>
      </c>
      <c r="B29" s="317" t="s">
        <v>1095</v>
      </c>
      <c r="C29" s="315">
        <v>0</v>
      </c>
    </row>
    <row r="30" spans="1:3" x14ac:dyDescent="0.2">
      <c r="A30" s="305">
        <v>5530</v>
      </c>
      <c r="B30" s="317" t="s">
        <v>1092</v>
      </c>
      <c r="C30" s="315">
        <v>0</v>
      </c>
    </row>
    <row r="31" spans="1:3" ht="20.399999999999999" x14ac:dyDescent="0.2">
      <c r="A31" s="305">
        <v>5540</v>
      </c>
      <c r="B31" s="317" t="s">
        <v>1086</v>
      </c>
      <c r="C31" s="315">
        <v>0</v>
      </c>
    </row>
    <row r="32" spans="1:3" x14ac:dyDescent="0.2">
      <c r="A32" s="305">
        <v>5550</v>
      </c>
      <c r="B32" s="317" t="s">
        <v>1085</v>
      </c>
      <c r="C32" s="315">
        <v>0</v>
      </c>
    </row>
    <row r="33" spans="1:3" x14ac:dyDescent="0.2">
      <c r="A33" s="305">
        <v>5590</v>
      </c>
      <c r="B33" s="317" t="s">
        <v>1084</v>
      </c>
      <c r="C33" s="315">
        <v>0</v>
      </c>
    </row>
    <row r="34" spans="1:3" x14ac:dyDescent="0.2">
      <c r="A34" s="305">
        <v>5600</v>
      </c>
      <c r="B34" s="316" t="s">
        <v>1122</v>
      </c>
      <c r="C34" s="315">
        <v>0</v>
      </c>
    </row>
    <row r="35" spans="1:3" x14ac:dyDescent="0.2">
      <c r="A35" s="314">
        <v>900004</v>
      </c>
      <c r="B35" s="313" t="s">
        <v>1121</v>
      </c>
      <c r="C35" s="312">
        <f>+C8-C9+C27</f>
        <v>25570476.52</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orientation="portrait" r:id="rId1"/>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1">
    <pageSetUpPr fitToPage="1"/>
  </sheetPr>
  <dimension ref="A1:H75"/>
  <sheetViews>
    <sheetView topLeftCell="A52" zoomScaleNormal="100" zoomScaleSheetLayoutView="100" workbookViewId="0">
      <selection activeCell="B125" sqref="B125"/>
    </sheetView>
  </sheetViews>
  <sheetFormatPr baseColWidth="10" defaultColWidth="11.44140625" defaultRowHeight="10.199999999999999" x14ac:dyDescent="0.2"/>
  <cols>
    <col min="1" max="1" width="13.88671875" style="375" customWidth="1"/>
    <col min="2" max="2" width="53.5546875" style="375" customWidth="1"/>
    <col min="3" max="3" width="18.6640625" style="375" bestFit="1" customWidth="1"/>
    <col min="4" max="4" width="17" style="375" bestFit="1" customWidth="1"/>
    <col min="5" max="5" width="11.44140625" style="375" bestFit="1"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v>0</v>
      </c>
      <c r="D14" s="340">
        <v>0</v>
      </c>
      <c r="E14" s="334">
        <f>+D14-C14</f>
        <v>0</v>
      </c>
    </row>
    <row r="15" spans="1:8" s="324" customFormat="1" x14ac:dyDescent="0.2">
      <c r="A15" s="336">
        <v>7110</v>
      </c>
      <c r="B15" s="341" t="s">
        <v>1215</v>
      </c>
      <c r="C15" s="340">
        <v>0</v>
      </c>
      <c r="D15" s="340">
        <v>0</v>
      </c>
      <c r="E15" s="334">
        <f t="shared" ref="E15:E53" si="0">+D15-C15</f>
        <v>0</v>
      </c>
    </row>
    <row r="16" spans="1:8" s="324" customFormat="1" x14ac:dyDescent="0.2">
      <c r="A16" s="336">
        <v>7120</v>
      </c>
      <c r="B16" s="341" t="s">
        <v>1214</v>
      </c>
      <c r="C16" s="340">
        <v>0</v>
      </c>
      <c r="D16" s="340">
        <v>0</v>
      </c>
      <c r="E16" s="334">
        <f t="shared" si="0"/>
        <v>0</v>
      </c>
    </row>
    <row r="17" spans="1:5" s="324" customFormat="1" x14ac:dyDescent="0.2">
      <c r="A17" s="336">
        <v>7130</v>
      </c>
      <c r="B17" s="341" t="s">
        <v>1213</v>
      </c>
      <c r="C17" s="340">
        <v>0</v>
      </c>
      <c r="D17" s="340">
        <v>0</v>
      </c>
      <c r="E17" s="334">
        <f t="shared" si="0"/>
        <v>0</v>
      </c>
    </row>
    <row r="18" spans="1:5" s="324" customFormat="1" x14ac:dyDescent="0.2">
      <c r="A18" s="336">
        <v>7140</v>
      </c>
      <c r="B18" s="341" t="s">
        <v>1212</v>
      </c>
      <c r="C18" s="340">
        <v>0</v>
      </c>
      <c r="D18" s="340">
        <v>0</v>
      </c>
      <c r="E18" s="334">
        <f t="shared" si="0"/>
        <v>0</v>
      </c>
    </row>
    <row r="19" spans="1:5" s="324" customFormat="1" x14ac:dyDescent="0.2">
      <c r="A19" s="336">
        <v>7150</v>
      </c>
      <c r="B19" s="341" t="s">
        <v>1211</v>
      </c>
      <c r="C19" s="340">
        <v>0</v>
      </c>
      <c r="D19" s="340">
        <v>0</v>
      </c>
      <c r="E19" s="334">
        <f t="shared" si="0"/>
        <v>0</v>
      </c>
    </row>
    <row r="20" spans="1:5" s="324" customFormat="1" x14ac:dyDescent="0.2">
      <c r="A20" s="336">
        <v>7160</v>
      </c>
      <c r="B20" s="341" t="s">
        <v>1210</v>
      </c>
      <c r="C20" s="340">
        <v>0</v>
      </c>
      <c r="D20" s="340">
        <v>0</v>
      </c>
      <c r="E20" s="334">
        <f t="shared" si="0"/>
        <v>0</v>
      </c>
    </row>
    <row r="21" spans="1:5" s="324" customFormat="1" x14ac:dyDescent="0.2">
      <c r="A21" s="338">
        <v>7200</v>
      </c>
      <c r="B21" s="343" t="s">
        <v>1209</v>
      </c>
      <c r="C21" s="340">
        <v>0</v>
      </c>
      <c r="D21" s="340">
        <v>0</v>
      </c>
      <c r="E21" s="334">
        <f t="shared" si="0"/>
        <v>0</v>
      </c>
    </row>
    <row r="22" spans="1:5" s="324" customFormat="1" ht="20.399999999999999" x14ac:dyDescent="0.2">
      <c r="A22" s="336">
        <v>7210</v>
      </c>
      <c r="B22" s="341" t="s">
        <v>1208</v>
      </c>
      <c r="C22" s="340">
        <v>0</v>
      </c>
      <c r="D22" s="340">
        <v>0</v>
      </c>
      <c r="E22" s="334">
        <f t="shared" si="0"/>
        <v>0</v>
      </c>
    </row>
    <row r="23" spans="1:5" s="324" customFormat="1" ht="20.399999999999999" x14ac:dyDescent="0.2">
      <c r="A23" s="336">
        <v>7220</v>
      </c>
      <c r="B23" s="341" t="s">
        <v>1207</v>
      </c>
      <c r="C23" s="340">
        <v>0</v>
      </c>
      <c r="D23" s="340">
        <v>0</v>
      </c>
      <c r="E23" s="334">
        <f t="shared" si="0"/>
        <v>0</v>
      </c>
    </row>
    <row r="24" spans="1:5" s="324" customFormat="1" ht="12.9" customHeight="1" x14ac:dyDescent="0.2">
      <c r="A24" s="336">
        <v>7230</v>
      </c>
      <c r="B24" s="339" t="s">
        <v>1206</v>
      </c>
      <c r="C24" s="340">
        <v>0</v>
      </c>
      <c r="D24" s="340">
        <v>0</v>
      </c>
      <c r="E24" s="334">
        <f t="shared" si="0"/>
        <v>0</v>
      </c>
    </row>
    <row r="25" spans="1:5" s="324" customFormat="1" ht="20.399999999999999" x14ac:dyDescent="0.2">
      <c r="A25" s="336">
        <v>7240</v>
      </c>
      <c r="B25" s="339" t="s">
        <v>1205</v>
      </c>
      <c r="C25" s="340">
        <v>0</v>
      </c>
      <c r="D25" s="340">
        <v>0</v>
      </c>
      <c r="E25" s="334">
        <f t="shared" si="0"/>
        <v>0</v>
      </c>
    </row>
    <row r="26" spans="1:5" s="324" customFormat="1" ht="20.399999999999999" x14ac:dyDescent="0.2">
      <c r="A26" s="336">
        <v>7250</v>
      </c>
      <c r="B26" s="339" t="s">
        <v>1204</v>
      </c>
      <c r="C26" s="340">
        <v>0</v>
      </c>
      <c r="D26" s="340">
        <v>0</v>
      </c>
      <c r="E26" s="334">
        <f t="shared" si="0"/>
        <v>0</v>
      </c>
    </row>
    <row r="27" spans="1:5" s="324" customFormat="1" ht="20.399999999999999" x14ac:dyDescent="0.2">
      <c r="A27" s="336">
        <v>7260</v>
      </c>
      <c r="B27" s="339" t="s">
        <v>1203</v>
      </c>
      <c r="C27" s="340">
        <v>0</v>
      </c>
      <c r="D27" s="340">
        <v>0</v>
      </c>
      <c r="E27" s="334">
        <f t="shared" si="0"/>
        <v>0</v>
      </c>
    </row>
    <row r="28" spans="1:5" s="324" customFormat="1" x14ac:dyDescent="0.2">
      <c r="A28" s="338">
        <v>7300</v>
      </c>
      <c r="B28" s="342" t="s">
        <v>1202</v>
      </c>
      <c r="C28" s="340">
        <v>0</v>
      </c>
      <c r="D28" s="340">
        <v>0</v>
      </c>
      <c r="E28" s="334">
        <f t="shared" si="0"/>
        <v>0</v>
      </c>
    </row>
    <row r="29" spans="1:5" s="324" customFormat="1" x14ac:dyDescent="0.2">
      <c r="A29" s="336">
        <v>7310</v>
      </c>
      <c r="B29" s="339" t="s">
        <v>1201</v>
      </c>
      <c r="C29" s="340">
        <v>0</v>
      </c>
      <c r="D29" s="340">
        <v>0</v>
      </c>
      <c r="E29" s="334">
        <f t="shared" si="0"/>
        <v>0</v>
      </c>
    </row>
    <row r="30" spans="1:5" s="324" customFormat="1" x14ac:dyDescent="0.2">
      <c r="A30" s="336">
        <v>7320</v>
      </c>
      <c r="B30" s="339" t="s">
        <v>1200</v>
      </c>
      <c r="C30" s="340">
        <v>0</v>
      </c>
      <c r="D30" s="340">
        <v>0</v>
      </c>
      <c r="E30" s="334">
        <f t="shared" si="0"/>
        <v>0</v>
      </c>
    </row>
    <row r="31" spans="1:5" s="324" customFormat="1" x14ac:dyDescent="0.2">
      <c r="A31" s="336">
        <v>7330</v>
      </c>
      <c r="B31" s="339" t="s">
        <v>1199</v>
      </c>
      <c r="C31" s="340">
        <v>0</v>
      </c>
      <c r="D31" s="340">
        <v>0</v>
      </c>
      <c r="E31" s="334">
        <f t="shared" si="0"/>
        <v>0</v>
      </c>
    </row>
    <row r="32" spans="1:5" s="324" customFormat="1" x14ac:dyDescent="0.2">
      <c r="A32" s="336">
        <v>7340</v>
      </c>
      <c r="B32" s="339" t="s">
        <v>1198</v>
      </c>
      <c r="C32" s="340">
        <v>0</v>
      </c>
      <c r="D32" s="340">
        <v>0</v>
      </c>
      <c r="E32" s="334">
        <f t="shared" si="0"/>
        <v>0</v>
      </c>
    </row>
    <row r="33" spans="1:5" s="324" customFormat="1" x14ac:dyDescent="0.2">
      <c r="A33" s="336">
        <v>7350</v>
      </c>
      <c r="B33" s="339" t="s">
        <v>1197</v>
      </c>
      <c r="C33" s="340">
        <v>0</v>
      </c>
      <c r="D33" s="340">
        <v>0</v>
      </c>
      <c r="E33" s="334">
        <f t="shared" si="0"/>
        <v>0</v>
      </c>
    </row>
    <row r="34" spans="1:5" s="324" customFormat="1" x14ac:dyDescent="0.2">
      <c r="A34" s="336">
        <v>7360</v>
      </c>
      <c r="B34" s="339" t="s">
        <v>1196</v>
      </c>
      <c r="C34" s="340">
        <v>0</v>
      </c>
      <c r="D34" s="340">
        <v>0</v>
      </c>
      <c r="E34" s="334">
        <f t="shared" si="0"/>
        <v>0</v>
      </c>
    </row>
    <row r="35" spans="1:5" s="324" customFormat="1" x14ac:dyDescent="0.2">
      <c r="A35" s="338">
        <v>7400</v>
      </c>
      <c r="B35" s="342" t="s">
        <v>1195</v>
      </c>
      <c r="C35" s="340">
        <v>0</v>
      </c>
      <c r="D35" s="340">
        <v>0</v>
      </c>
      <c r="E35" s="334">
        <f t="shared" si="0"/>
        <v>0</v>
      </c>
    </row>
    <row r="36" spans="1:5" s="324" customFormat="1" x14ac:dyDescent="0.2">
      <c r="A36" s="336">
        <v>7410</v>
      </c>
      <c r="B36" s="339" t="s">
        <v>1194</v>
      </c>
      <c r="C36" s="340">
        <v>0</v>
      </c>
      <c r="D36" s="340">
        <v>0</v>
      </c>
      <c r="E36" s="334">
        <f t="shared" si="0"/>
        <v>0</v>
      </c>
    </row>
    <row r="37" spans="1:5" s="324" customFormat="1" x14ac:dyDescent="0.2">
      <c r="A37" s="336">
        <v>7420</v>
      </c>
      <c r="B37" s="339" t="s">
        <v>1193</v>
      </c>
      <c r="C37" s="340">
        <v>0</v>
      </c>
      <c r="D37" s="340">
        <v>0</v>
      </c>
      <c r="E37" s="334">
        <f t="shared" si="0"/>
        <v>0</v>
      </c>
    </row>
    <row r="38" spans="1:5" s="324" customFormat="1" ht="20.399999999999999" x14ac:dyDescent="0.2">
      <c r="A38" s="338">
        <v>7500</v>
      </c>
      <c r="B38" s="342" t="s">
        <v>1192</v>
      </c>
      <c r="C38" s="340">
        <v>0</v>
      </c>
      <c r="D38" s="340">
        <v>0</v>
      </c>
      <c r="E38" s="334">
        <f t="shared" si="0"/>
        <v>0</v>
      </c>
    </row>
    <row r="39" spans="1:5" s="324" customFormat="1" ht="20.399999999999999" x14ac:dyDescent="0.2">
      <c r="A39" s="336">
        <v>7510</v>
      </c>
      <c r="B39" s="339" t="s">
        <v>1191</v>
      </c>
      <c r="C39" s="340">
        <v>0</v>
      </c>
      <c r="D39" s="340">
        <v>0</v>
      </c>
      <c r="E39" s="334">
        <f t="shared" si="0"/>
        <v>0</v>
      </c>
    </row>
    <row r="40" spans="1:5" s="324" customFormat="1" ht="20.399999999999999" x14ac:dyDescent="0.2">
      <c r="A40" s="336">
        <v>7520</v>
      </c>
      <c r="B40" s="339" t="s">
        <v>1190</v>
      </c>
      <c r="C40" s="340">
        <v>0</v>
      </c>
      <c r="D40" s="340">
        <v>0</v>
      </c>
      <c r="E40" s="334">
        <f t="shared" si="0"/>
        <v>0</v>
      </c>
    </row>
    <row r="41" spans="1:5" s="324" customFormat="1" x14ac:dyDescent="0.2">
      <c r="A41" s="338">
        <v>7600</v>
      </c>
      <c r="B41" s="342" t="s">
        <v>1189</v>
      </c>
      <c r="C41" s="340">
        <v>0</v>
      </c>
      <c r="D41" s="340">
        <v>0</v>
      </c>
      <c r="E41" s="334">
        <f t="shared" si="0"/>
        <v>0</v>
      </c>
    </row>
    <row r="42" spans="1:5" s="324" customFormat="1" x14ac:dyDescent="0.2">
      <c r="A42" s="336">
        <v>7610</v>
      </c>
      <c r="B42" s="341" t="s">
        <v>1188</v>
      </c>
      <c r="C42" s="340">
        <v>0</v>
      </c>
      <c r="D42" s="340">
        <v>0</v>
      </c>
      <c r="E42" s="334">
        <f t="shared" si="0"/>
        <v>0</v>
      </c>
    </row>
    <row r="43" spans="1:5" s="324" customFormat="1" x14ac:dyDescent="0.2">
      <c r="A43" s="336">
        <v>7620</v>
      </c>
      <c r="B43" s="341" t="s">
        <v>1187</v>
      </c>
      <c r="C43" s="340">
        <v>0</v>
      </c>
      <c r="D43" s="340">
        <v>0</v>
      </c>
      <c r="E43" s="334">
        <f t="shared" si="0"/>
        <v>0</v>
      </c>
    </row>
    <row r="44" spans="1:5" s="324" customFormat="1" x14ac:dyDescent="0.2">
      <c r="A44" s="336">
        <v>7630</v>
      </c>
      <c r="B44" s="341" t="s">
        <v>1186</v>
      </c>
      <c r="C44" s="340">
        <v>0</v>
      </c>
      <c r="D44" s="340">
        <v>0</v>
      </c>
      <c r="E44" s="334">
        <f t="shared" si="0"/>
        <v>0</v>
      </c>
    </row>
    <row r="45" spans="1:5" s="324" customFormat="1" x14ac:dyDescent="0.2">
      <c r="A45" s="336">
        <v>7640</v>
      </c>
      <c r="B45" s="339" t="s">
        <v>1185</v>
      </c>
      <c r="C45" s="340">
        <v>0</v>
      </c>
      <c r="D45" s="340">
        <v>0</v>
      </c>
      <c r="E45" s="334">
        <f t="shared" si="0"/>
        <v>0</v>
      </c>
    </row>
    <row r="46" spans="1:5" s="324" customFormat="1" x14ac:dyDescent="0.2">
      <c r="A46" s="336"/>
      <c r="B46" s="339"/>
      <c r="C46" s="340">
        <v>0</v>
      </c>
      <c r="D46" s="340">
        <v>0</v>
      </c>
      <c r="E46" s="334">
        <f t="shared" si="0"/>
        <v>0</v>
      </c>
    </row>
    <row r="47" spans="1:5" s="324" customFormat="1" x14ac:dyDescent="0.2">
      <c r="A47" s="338" t="s">
        <v>1184</v>
      </c>
      <c r="B47" s="337" t="s">
        <v>1183</v>
      </c>
      <c r="C47" s="340">
        <v>0</v>
      </c>
      <c r="D47" s="340">
        <v>0</v>
      </c>
      <c r="E47" s="334">
        <f t="shared" si="0"/>
        <v>0</v>
      </c>
    </row>
    <row r="48" spans="1:5" s="324" customFormat="1" x14ac:dyDescent="0.2">
      <c r="A48" s="336" t="s">
        <v>1182</v>
      </c>
      <c r="B48" s="335" t="s">
        <v>1181</v>
      </c>
      <c r="C48" s="340">
        <v>0</v>
      </c>
      <c r="D48" s="340">
        <v>0</v>
      </c>
      <c r="E48" s="334">
        <f t="shared" si="0"/>
        <v>0</v>
      </c>
    </row>
    <row r="49" spans="1:8" s="324" customFormat="1" x14ac:dyDescent="0.2">
      <c r="A49" s="336" t="s">
        <v>1180</v>
      </c>
      <c r="B49" s="335" t="s">
        <v>1179</v>
      </c>
      <c r="C49" s="340">
        <v>0</v>
      </c>
      <c r="D49" s="340">
        <v>0</v>
      </c>
      <c r="E49" s="334">
        <f t="shared" si="0"/>
        <v>0</v>
      </c>
    </row>
    <row r="50" spans="1:8" s="324" customFormat="1" x14ac:dyDescent="0.2">
      <c r="A50" s="336" t="s">
        <v>1178</v>
      </c>
      <c r="B50" s="335" t="s">
        <v>1177</v>
      </c>
      <c r="C50" s="340">
        <v>0</v>
      </c>
      <c r="D50" s="340">
        <v>0</v>
      </c>
      <c r="E50" s="334">
        <f t="shared" si="0"/>
        <v>0</v>
      </c>
    </row>
    <row r="51" spans="1:8" s="324" customFormat="1" x14ac:dyDescent="0.2">
      <c r="A51" s="336" t="s">
        <v>1176</v>
      </c>
      <c r="B51" s="335" t="s">
        <v>1175</v>
      </c>
      <c r="C51" s="340">
        <v>0</v>
      </c>
      <c r="D51" s="340">
        <v>0</v>
      </c>
      <c r="E51" s="334">
        <f t="shared" si="0"/>
        <v>0</v>
      </c>
    </row>
    <row r="52" spans="1:8" s="324" customFormat="1" x14ac:dyDescent="0.2">
      <c r="A52" s="336" t="s">
        <v>1174</v>
      </c>
      <c r="B52" s="335" t="s">
        <v>1173</v>
      </c>
      <c r="C52" s="340">
        <v>0</v>
      </c>
      <c r="D52" s="340">
        <v>0</v>
      </c>
      <c r="E52" s="334">
        <f t="shared" si="0"/>
        <v>0</v>
      </c>
    </row>
    <row r="53" spans="1:8" s="324" customFormat="1" x14ac:dyDescent="0.2">
      <c r="A53" s="336" t="s">
        <v>1172</v>
      </c>
      <c r="B53" s="335" t="s">
        <v>1171</v>
      </c>
      <c r="C53" s="340">
        <v>0</v>
      </c>
      <c r="D53" s="340">
        <v>0</v>
      </c>
      <c r="E53" s="334">
        <f t="shared" si="0"/>
        <v>0</v>
      </c>
    </row>
    <row r="54" spans="1:8" s="324" customFormat="1" x14ac:dyDescent="0.2">
      <c r="A54" s="323" t="s">
        <v>13591</v>
      </c>
      <c r="B54" s="332"/>
    </row>
    <row r="55" spans="1:8" s="324" customFormat="1" x14ac:dyDescent="0.2">
      <c r="A55" s="333"/>
      <c r="B55" s="332"/>
    </row>
    <row r="56" spans="1:8" s="324" customFormat="1" x14ac:dyDescent="0.2">
      <c r="A56" s="862" t="s">
        <v>1170</v>
      </c>
      <c r="B56" s="332"/>
    </row>
    <row r="57" spans="1:8" s="324" customFormat="1" x14ac:dyDescent="0.2">
      <c r="A57" s="862"/>
    </row>
    <row r="58" spans="1:8" s="324" customFormat="1" x14ac:dyDescent="0.2">
      <c r="A58" s="1222">
        <v>8000</v>
      </c>
      <c r="B58" s="122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302"/>
      <c r="D61" s="302"/>
      <c r="E61" s="863"/>
      <c r="H61" s="325"/>
    </row>
    <row r="62" spans="1:8" s="324" customFormat="1" x14ac:dyDescent="0.2">
      <c r="A62" s="452">
        <v>8110</v>
      </c>
      <c r="B62" s="328" t="s">
        <v>4067</v>
      </c>
      <c r="C62" s="453">
        <v>82178219</v>
      </c>
      <c r="D62" s="330">
        <v>82178219</v>
      </c>
      <c r="E62" s="863">
        <f t="shared" ref="E62:E74" si="1">+D62-C62</f>
        <v>0</v>
      </c>
      <c r="F62" s="325"/>
      <c r="H62" s="325"/>
    </row>
    <row r="63" spans="1:8" s="324" customFormat="1" x14ac:dyDescent="0.2">
      <c r="A63" s="452">
        <v>8120</v>
      </c>
      <c r="B63" s="328" t="s">
        <v>4066</v>
      </c>
      <c r="C63" s="453">
        <v>44986578.630000003</v>
      </c>
      <c r="D63" s="330">
        <v>28469516.510000002</v>
      </c>
      <c r="E63" s="863">
        <f t="shared" si="1"/>
        <v>-16517062.120000001</v>
      </c>
      <c r="F63" s="325"/>
      <c r="H63" s="325"/>
    </row>
    <row r="64" spans="1:8" s="324" customFormat="1" x14ac:dyDescent="0.2">
      <c r="A64" s="449">
        <v>8130</v>
      </c>
      <c r="B64" s="328" t="s">
        <v>4065</v>
      </c>
      <c r="C64" s="453">
        <v>0</v>
      </c>
      <c r="D64" s="330">
        <v>65112982</v>
      </c>
      <c r="E64" s="863">
        <f t="shared" si="1"/>
        <v>65112982</v>
      </c>
      <c r="F64" s="325"/>
      <c r="H64" s="325"/>
    </row>
    <row r="65" spans="1:8" s="324" customFormat="1" x14ac:dyDescent="0.2">
      <c r="A65" s="449">
        <v>8140</v>
      </c>
      <c r="B65" s="328" t="s">
        <v>4064</v>
      </c>
      <c r="C65" s="453">
        <v>-848021.12</v>
      </c>
      <c r="D65" s="330">
        <v>-898384.28</v>
      </c>
      <c r="E65" s="863">
        <f t="shared" si="1"/>
        <v>-50363.160000000033</v>
      </c>
      <c r="F65" s="325"/>
      <c r="H65" s="325"/>
    </row>
    <row r="66" spans="1:8" s="324" customFormat="1" x14ac:dyDescent="0.2">
      <c r="A66" s="449">
        <v>8150</v>
      </c>
      <c r="B66" s="328" t="s">
        <v>4063</v>
      </c>
      <c r="C66" s="453">
        <v>45691640.369999997</v>
      </c>
      <c r="D66" s="330">
        <v>124821684.48999999</v>
      </c>
      <c r="E66" s="863">
        <f t="shared" si="1"/>
        <v>79130044.120000005</v>
      </c>
      <c r="F66" s="325"/>
      <c r="G66" s="1208"/>
      <c r="H66" s="325"/>
    </row>
    <row r="67" spans="1:8" s="324" customFormat="1" x14ac:dyDescent="0.2">
      <c r="A67" s="451">
        <v>8200</v>
      </c>
      <c r="B67" s="450" t="s">
        <v>4062</v>
      </c>
      <c r="C67" s="302"/>
      <c r="D67" s="302"/>
      <c r="E67" s="863"/>
      <c r="F67" s="325"/>
      <c r="G67" s="325"/>
      <c r="H67" s="325"/>
    </row>
    <row r="68" spans="1:8" s="324" customFormat="1" x14ac:dyDescent="0.2">
      <c r="A68" s="449">
        <v>8210</v>
      </c>
      <c r="B68" s="328" t="s">
        <v>4061</v>
      </c>
      <c r="C68" s="453">
        <v>82178219</v>
      </c>
      <c r="D68" s="330">
        <v>82178219</v>
      </c>
      <c r="E68" s="863">
        <f t="shared" si="1"/>
        <v>0</v>
      </c>
      <c r="F68" s="325"/>
      <c r="G68" s="325"/>
      <c r="H68" s="325"/>
    </row>
    <row r="69" spans="1:8" s="324" customFormat="1" x14ac:dyDescent="0.2">
      <c r="A69" s="449">
        <v>8220</v>
      </c>
      <c r="B69" s="328" t="s">
        <v>4060</v>
      </c>
      <c r="C69" s="453">
        <v>63118261.100000001</v>
      </c>
      <c r="D69" s="330">
        <v>56729101.18</v>
      </c>
      <c r="E69" s="863">
        <f t="shared" si="1"/>
        <v>-6389159.9200000018</v>
      </c>
      <c r="F69" s="325"/>
      <c r="G69" s="325"/>
      <c r="H69" s="325"/>
    </row>
    <row r="70" spans="1:8" s="324" customFormat="1" x14ac:dyDescent="0.2">
      <c r="A70" s="449">
        <v>8230</v>
      </c>
      <c r="B70" s="328" t="s">
        <v>4059</v>
      </c>
      <c r="C70" s="453">
        <v>0</v>
      </c>
      <c r="D70" s="330">
        <v>65112982</v>
      </c>
      <c r="E70" s="863">
        <f t="shared" si="1"/>
        <v>65112982</v>
      </c>
      <c r="F70" s="325"/>
      <c r="G70" s="325"/>
      <c r="H70" s="325"/>
    </row>
    <row r="71" spans="1:8" s="324" customFormat="1" x14ac:dyDescent="0.2">
      <c r="A71" s="449">
        <v>8240</v>
      </c>
      <c r="B71" s="328" t="s">
        <v>4058</v>
      </c>
      <c r="C71" s="453">
        <v>21559957.09</v>
      </c>
      <c r="D71" s="330">
        <v>90582856.780000001</v>
      </c>
      <c r="E71" s="863">
        <f t="shared" si="1"/>
        <v>69022899.689999998</v>
      </c>
      <c r="F71" s="325"/>
      <c r="G71" s="864"/>
      <c r="H71" s="325"/>
    </row>
    <row r="72" spans="1:8" s="324" customFormat="1" x14ac:dyDescent="0.2">
      <c r="A72" s="447">
        <v>8250</v>
      </c>
      <c r="B72" s="327" t="s">
        <v>4057</v>
      </c>
      <c r="C72" s="453">
        <v>21559957.09</v>
      </c>
      <c r="D72" s="330">
        <v>90582856.780000001</v>
      </c>
      <c r="E72" s="863">
        <f t="shared" si="1"/>
        <v>69022899.689999998</v>
      </c>
      <c r="F72" s="325"/>
      <c r="G72" s="325"/>
      <c r="H72" s="325"/>
    </row>
    <row r="73" spans="1:8" s="324" customFormat="1" x14ac:dyDescent="0.2">
      <c r="A73" s="444">
        <v>8260</v>
      </c>
      <c r="B73" s="430" t="s">
        <v>4056</v>
      </c>
      <c r="C73" s="453">
        <v>21559957.09</v>
      </c>
      <c r="D73" s="330">
        <v>40975734.630000003</v>
      </c>
      <c r="E73" s="863">
        <f t="shared" si="1"/>
        <v>19415777.540000003</v>
      </c>
      <c r="F73" s="325"/>
      <c r="G73" s="325"/>
      <c r="H73" s="325"/>
    </row>
    <row r="74" spans="1:8" s="324" customFormat="1" x14ac:dyDescent="0.2">
      <c r="A74" s="336">
        <v>8270</v>
      </c>
      <c r="B74" s="443" t="s">
        <v>4055</v>
      </c>
      <c r="C74" s="453">
        <v>21559957.09</v>
      </c>
      <c r="D74" s="330">
        <v>49586365.189999998</v>
      </c>
      <c r="E74" s="863">
        <f t="shared" si="1"/>
        <v>28026408.099999998</v>
      </c>
      <c r="F74" s="325"/>
      <c r="G74" s="325"/>
      <c r="H74" s="325"/>
    </row>
    <row r="75" spans="1:8" x14ac:dyDescent="0.2">
      <c r="A75" s="323" t="s">
        <v>13592</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70" orientation="portrait" r:id="rId1"/>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2"/>
  <dimension ref="A1:F30"/>
  <sheetViews>
    <sheetView topLeftCell="A11" zoomScaleNormal="100" zoomScaleSheetLayoutView="90" workbookViewId="0">
      <selection activeCell="B29" sqref="B29"/>
    </sheetView>
  </sheetViews>
  <sheetFormatPr baseColWidth="10" defaultColWidth="11.44140625" defaultRowHeight="10.199999999999999" x14ac:dyDescent="0.2"/>
  <cols>
    <col min="1" max="1" width="20.6640625" style="376" customWidth="1"/>
    <col min="2" max="2" width="50.6640625" style="376" customWidth="1"/>
    <col min="3" max="3" width="17.6640625" style="17" customWidth="1"/>
    <col min="4" max="5" width="17.6640625" style="16" customWidth="1"/>
    <col min="6" max="6" width="14.6640625" style="376" customWidth="1"/>
    <col min="7" max="16384" width="11.44140625" style="376"/>
  </cols>
  <sheetData>
    <row r="1" spans="1:6" s="375" customFormat="1" x14ac:dyDescent="0.2">
      <c r="A1" s="57" t="s">
        <v>115</v>
      </c>
      <c r="B1" s="57"/>
      <c r="C1" s="58"/>
      <c r="D1" s="48"/>
      <c r="E1" s="47"/>
      <c r="F1" s="61"/>
    </row>
    <row r="2" spans="1:6" s="375" customFormat="1" x14ac:dyDescent="0.2">
      <c r="A2" s="57" t="s">
        <v>114</v>
      </c>
      <c r="B2" s="57"/>
      <c r="C2" s="58"/>
      <c r="D2" s="48"/>
      <c r="E2" s="47"/>
    </row>
    <row r="3" spans="1:6" s="375" customFormat="1" x14ac:dyDescent="0.2">
      <c r="C3" s="31"/>
      <c r="D3" s="48"/>
      <c r="E3" s="47"/>
    </row>
    <row r="4" spans="1:6" s="375" customFormat="1" x14ac:dyDescent="0.2">
      <c r="C4" s="31"/>
      <c r="D4" s="48"/>
      <c r="E4" s="48"/>
    </row>
    <row r="5" spans="1:6" s="375" customFormat="1" ht="11.25" customHeight="1" x14ac:dyDescent="0.2">
      <c r="A5" s="35" t="s">
        <v>113</v>
      </c>
      <c r="B5" s="34"/>
      <c r="C5" s="31"/>
      <c r="D5" s="58"/>
      <c r="E5" s="220" t="s">
        <v>103</v>
      </c>
    </row>
    <row r="6" spans="1:6" s="375"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c r="B8" s="1225" t="s">
        <v>13593</v>
      </c>
      <c r="C8" s="24"/>
      <c r="D8" s="54"/>
      <c r="E8" s="24"/>
    </row>
    <row r="9" spans="1:6" x14ac:dyDescent="0.2">
      <c r="A9" s="52"/>
      <c r="B9" s="52" t="s">
        <v>109</v>
      </c>
      <c r="C9" s="38">
        <f>SUM(C8:C8)</f>
        <v>0</v>
      </c>
      <c r="D9" s="51"/>
      <c r="E9" s="38"/>
    </row>
    <row r="10" spans="1:6" x14ac:dyDescent="0.2">
      <c r="A10" s="50"/>
      <c r="B10" s="50"/>
      <c r="C10" s="49"/>
      <c r="D10" s="50"/>
      <c r="E10" s="49"/>
    </row>
    <row r="11" spans="1:6" x14ac:dyDescent="0.2">
      <c r="A11" s="50"/>
      <c r="B11" s="50"/>
      <c r="C11" s="49"/>
      <c r="D11" s="49"/>
      <c r="E11" s="49"/>
    </row>
    <row r="12" spans="1:6" ht="11.25" customHeight="1" x14ac:dyDescent="0.2">
      <c r="A12" s="35" t="s">
        <v>108</v>
      </c>
      <c r="B12" s="34"/>
      <c r="C12" s="33"/>
      <c r="D12" s="220" t="s">
        <v>103</v>
      </c>
    </row>
    <row r="13" spans="1:6" x14ac:dyDescent="0.2">
      <c r="A13" s="375"/>
      <c r="B13" s="375"/>
      <c r="C13" s="31"/>
      <c r="D13" s="48"/>
      <c r="E13" s="47"/>
      <c r="F13" s="375"/>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375"/>
    </row>
    <row r="18" spans="1:6" x14ac:dyDescent="0.2">
      <c r="A18" s="37"/>
      <c r="B18" s="37"/>
      <c r="C18" s="36"/>
      <c r="D18" s="37"/>
      <c r="E18" s="37"/>
      <c r="F18" s="375"/>
    </row>
    <row r="19" spans="1:6" ht="11.25" customHeight="1" x14ac:dyDescent="0.2">
      <c r="A19" s="35" t="s">
        <v>106</v>
      </c>
      <c r="B19" s="34"/>
      <c r="C19" s="33"/>
      <c r="D19" s="375"/>
      <c r="E19" s="220" t="s">
        <v>103</v>
      </c>
    </row>
    <row r="20" spans="1:6" x14ac:dyDescent="0.2">
      <c r="A20" s="375"/>
      <c r="B20" s="375"/>
      <c r="C20" s="31"/>
      <c r="D20" s="375"/>
      <c r="E20" s="31"/>
      <c r="F20" s="375"/>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375"/>
    </row>
    <row r="25" spans="1:6" x14ac:dyDescent="0.2">
      <c r="A25" s="37"/>
      <c r="B25" s="37"/>
      <c r="C25" s="36"/>
      <c r="D25" s="37"/>
      <c r="E25" s="37"/>
      <c r="F25" s="375"/>
    </row>
    <row r="26" spans="1:6" ht="11.25" customHeight="1" x14ac:dyDescent="0.2">
      <c r="A26" s="35" t="s">
        <v>104</v>
      </c>
      <c r="B26" s="34"/>
      <c r="C26" s="33"/>
      <c r="D26" s="375"/>
      <c r="E26" s="220" t="s">
        <v>103</v>
      </c>
    </row>
    <row r="27" spans="1:6" x14ac:dyDescent="0.2">
      <c r="A27" s="375"/>
      <c r="B27" s="375"/>
      <c r="C27" s="31"/>
      <c r="D27" s="375"/>
      <c r="E27" s="31"/>
      <c r="F27" s="375"/>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sheetData>
  <dataValidations count="6">
    <dataValidation allowBlank="1" showInputMessage="1" showErrorMessage="1" prompt="Corresponde al número de la cuenta de acuerdo al Plan de Cuentas emitido por el CONAC." sqref="A7 A14 A21 A28"/>
    <dataValidation allowBlank="1" showInputMessage="1" showErrorMessage="1" prompt="Saldo final de la Cuenta Pública presentada (trimestral: 1er, 2do, 3ro. o 4to.)." sqref="C14"/>
    <dataValidation allowBlank="1" showInputMessage="1" showErrorMessage="1" prompt="Saldo final de la Cuenta Pública presentada y en su caso, el importe debe corresponder a la suma de la columna de monto parcial ( trimestral: 1er, 2do, 3ro. o 4to.)." sqref="C7 C21 C28"/>
    <dataValidation allowBlank="1" showInputMessage="1" showErrorMessage="1" prompt="Corresponde al nombre o descripción de la cuenta de acuerdo al Plan de Cuentas emitido por el CONAC." sqref="B7 B14 B21 B28"/>
    <dataValidation allowBlank="1" showInputMessage="1" showErrorMessage="1" prompt="Especificar el tipo de instrumento de inversión: Bondes, Petrobonos, Cetes, Mesa de dinero, etc." sqref="D7 D14 D21 D28"/>
    <dataValidation allowBlank="1" showInputMessage="1" showErrorMessage="1" prompt="En los casos en que la inversión se localice en dos o mas tipos de instrumentos, se detallará cada una de ellas y el importe invertido." sqref="E7 E21 E28"/>
  </dataValidations>
  <pageMargins left="0.7" right="0.7" top="0.75" bottom="0.75" header="0.3" footer="0.3"/>
  <pageSetup scale="56" orientation="portrait" r:id="rId1"/>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3"/>
  <dimension ref="A1:G22"/>
  <sheetViews>
    <sheetView zoomScaleNormal="100" zoomScaleSheetLayoutView="100" workbookViewId="0">
      <selection activeCell="B21" sqref="B21"/>
    </sheetView>
  </sheetViews>
  <sheetFormatPr baseColWidth="10" defaultColWidth="11.44140625" defaultRowHeight="10.199999999999999" x14ac:dyDescent="0.2"/>
  <cols>
    <col min="1" max="1" width="20.6640625" style="375" customWidth="1"/>
    <col min="2" max="2" width="50.6640625" style="375" customWidth="1"/>
    <col min="3" max="7" width="17.6640625" style="31" customWidth="1"/>
    <col min="8" max="9" width="11.44140625" style="375" customWidth="1"/>
    <col min="10" max="16384" width="11.44140625" style="375"/>
  </cols>
  <sheetData>
    <row r="1" spans="1:7" x14ac:dyDescent="0.2">
      <c r="A1" s="57" t="s">
        <v>115</v>
      </c>
      <c r="B1" s="57"/>
      <c r="G1" s="76"/>
    </row>
    <row r="2" spans="1:7" x14ac:dyDescent="0.2">
      <c r="A2" s="57" t="s">
        <v>114</v>
      </c>
      <c r="B2" s="57"/>
      <c r="C2" s="17"/>
      <c r="D2" s="17"/>
    </row>
    <row r="3" spans="1:7" x14ac:dyDescent="0.2">
      <c r="B3" s="57"/>
      <c r="C3" s="17"/>
      <c r="D3" s="17"/>
    </row>
    <row r="5" spans="1:7" s="71" customFormat="1" ht="11.25" customHeight="1" x14ac:dyDescent="0.2">
      <c r="A5" s="74" t="s">
        <v>218</v>
      </c>
      <c r="B5" s="74"/>
      <c r="C5" s="73"/>
      <c r="D5" s="73"/>
      <c r="E5" s="31"/>
      <c r="F5" s="31"/>
      <c r="G5" s="72" t="s">
        <v>132</v>
      </c>
    </row>
    <row r="6" spans="1:7" x14ac:dyDescent="0.2">
      <c r="A6" s="60"/>
      <c r="B6" s="60"/>
      <c r="C6" s="58"/>
      <c r="D6" s="58"/>
      <c r="E6" s="58"/>
      <c r="F6" s="58"/>
      <c r="G6" s="58"/>
    </row>
    <row r="7" spans="1:7" ht="15" customHeight="1" x14ac:dyDescent="0.2">
      <c r="A7" s="30" t="s">
        <v>102</v>
      </c>
      <c r="B7" s="29" t="s">
        <v>101</v>
      </c>
      <c r="C7" s="27" t="s">
        <v>100</v>
      </c>
      <c r="D7" s="70">
        <v>2015</v>
      </c>
      <c r="E7" s="69" t="s">
        <v>131</v>
      </c>
      <c r="F7" s="69" t="s">
        <v>130</v>
      </c>
      <c r="G7" s="68" t="s">
        <v>129</v>
      </c>
    </row>
    <row r="8" spans="1:7" x14ac:dyDescent="0.2">
      <c r="A8" s="44" t="s">
        <v>13342</v>
      </c>
      <c r="B8" s="44" t="s">
        <v>452</v>
      </c>
      <c r="C8" s="64">
        <v>-90000</v>
      </c>
      <c r="D8" s="64"/>
      <c r="E8" s="64"/>
      <c r="F8" s="64"/>
      <c r="G8" s="64"/>
    </row>
    <row r="9" spans="1:7" x14ac:dyDescent="0.2">
      <c r="A9" s="44" t="s">
        <v>13343</v>
      </c>
      <c r="B9" s="44" t="s">
        <v>13344</v>
      </c>
      <c r="C9" s="64">
        <v>0.2</v>
      </c>
      <c r="D9" s="64"/>
      <c r="E9" s="64"/>
      <c r="F9" s="64"/>
      <c r="G9" s="64"/>
    </row>
    <row r="10" spans="1:7" x14ac:dyDescent="0.2">
      <c r="A10" s="44" t="s">
        <v>13345</v>
      </c>
      <c r="B10" s="44" t="s">
        <v>13346</v>
      </c>
      <c r="C10" s="64">
        <v>0.01</v>
      </c>
      <c r="D10" s="64"/>
      <c r="E10" s="64"/>
      <c r="F10" s="64"/>
      <c r="G10" s="64"/>
    </row>
    <row r="11" spans="1:7" x14ac:dyDescent="0.2">
      <c r="A11" s="44" t="s">
        <v>13347</v>
      </c>
      <c r="B11" s="44" t="s">
        <v>13348</v>
      </c>
      <c r="C11" s="64">
        <v>0.01</v>
      </c>
      <c r="D11" s="64"/>
      <c r="E11" s="64"/>
      <c r="F11" s="64"/>
      <c r="G11" s="64"/>
    </row>
    <row r="12" spans="1:7" x14ac:dyDescent="0.2">
      <c r="A12" s="44" t="s">
        <v>13349</v>
      </c>
      <c r="B12" s="44" t="s">
        <v>13350</v>
      </c>
      <c r="C12" s="64">
        <v>218596.09</v>
      </c>
      <c r="D12" s="64"/>
      <c r="E12" s="64"/>
      <c r="F12" s="64"/>
      <c r="G12" s="64"/>
    </row>
    <row r="13" spans="1:7" x14ac:dyDescent="0.2">
      <c r="A13" s="44" t="s">
        <v>13351</v>
      </c>
      <c r="B13" s="44" t="s">
        <v>13352</v>
      </c>
      <c r="C13" s="64">
        <v>49000</v>
      </c>
      <c r="D13" s="64"/>
      <c r="E13" s="64"/>
      <c r="F13" s="64"/>
      <c r="G13" s="64"/>
    </row>
    <row r="14" spans="1:7" x14ac:dyDescent="0.2">
      <c r="A14" s="44" t="s">
        <v>13353</v>
      </c>
      <c r="B14" s="44" t="s">
        <v>13354</v>
      </c>
      <c r="C14" s="64">
        <v>74250</v>
      </c>
      <c r="D14" s="64"/>
      <c r="E14" s="64"/>
      <c r="F14" s="64"/>
      <c r="G14" s="64"/>
    </row>
    <row r="15" spans="1:7" x14ac:dyDescent="0.2">
      <c r="A15" s="63"/>
      <c r="B15" s="63" t="s">
        <v>134</v>
      </c>
      <c r="C15" s="62">
        <f>SUM(C8:C14)</f>
        <v>251846.31</v>
      </c>
      <c r="D15" s="62">
        <f>SUM(D8:D13)</f>
        <v>0</v>
      </c>
      <c r="E15" s="62">
        <f>SUM(E8:E13)</f>
        <v>0</v>
      </c>
      <c r="F15" s="62">
        <f>SUM(F8:F13)</f>
        <v>0</v>
      </c>
      <c r="G15" s="62">
        <f>SUM(G8:G13)</f>
        <v>0</v>
      </c>
    </row>
    <row r="16" spans="1:7" x14ac:dyDescent="0.2">
      <c r="A16" s="37"/>
      <c r="B16" s="37"/>
      <c r="C16" s="36"/>
      <c r="D16" s="36"/>
      <c r="E16" s="36"/>
      <c r="F16" s="36"/>
      <c r="G16" s="36"/>
    </row>
    <row r="17" spans="1:7" x14ac:dyDescent="0.2">
      <c r="A17" s="37"/>
      <c r="B17" s="37"/>
      <c r="C17" s="36"/>
      <c r="D17" s="36"/>
      <c r="E17" s="36"/>
      <c r="F17" s="36"/>
      <c r="G17" s="36"/>
    </row>
    <row r="18" spans="1:7" s="71" customFormat="1" ht="15" customHeight="1" x14ac:dyDescent="0.2">
      <c r="A18" s="74" t="s">
        <v>133</v>
      </c>
      <c r="B18" s="74"/>
      <c r="C18" s="73"/>
      <c r="D18" s="73"/>
      <c r="E18" s="31"/>
      <c r="F18" s="31"/>
      <c r="G18" s="72" t="s">
        <v>132</v>
      </c>
    </row>
    <row r="19" spans="1:7" x14ac:dyDescent="0.2">
      <c r="A19" s="60"/>
      <c r="B19" s="60"/>
      <c r="C19" s="58"/>
      <c r="D19" s="58"/>
      <c r="E19" s="58"/>
      <c r="F19" s="58"/>
      <c r="G19" s="58"/>
    </row>
    <row r="20" spans="1:7" x14ac:dyDescent="0.2">
      <c r="A20" s="30" t="s">
        <v>102</v>
      </c>
      <c r="B20" s="29" t="s">
        <v>101</v>
      </c>
      <c r="C20" s="27" t="s">
        <v>100</v>
      </c>
      <c r="D20" s="70">
        <v>2015</v>
      </c>
      <c r="E20" s="69" t="s">
        <v>131</v>
      </c>
      <c r="F20" s="69" t="s">
        <v>130</v>
      </c>
      <c r="G20" s="68" t="s">
        <v>129</v>
      </c>
    </row>
    <row r="21" spans="1:7" x14ac:dyDescent="0.2">
      <c r="A21" s="44"/>
      <c r="B21" s="1225" t="s">
        <v>13593</v>
      </c>
      <c r="C21" s="64"/>
      <c r="D21" s="64"/>
      <c r="E21" s="64"/>
      <c r="F21" s="64"/>
      <c r="G21" s="64"/>
    </row>
    <row r="22" spans="1:7" x14ac:dyDescent="0.2">
      <c r="A22" s="63"/>
      <c r="B22" s="63" t="s">
        <v>116</v>
      </c>
      <c r="C22" s="62">
        <f>SUM(C21:C21)</f>
        <v>0</v>
      </c>
      <c r="D22" s="62">
        <f>SUM(D21:D21)</f>
        <v>0</v>
      </c>
      <c r="E22" s="62">
        <f>SUM(E21:E21)</f>
        <v>0</v>
      </c>
      <c r="F22" s="62">
        <f>SUM(F21:F21)</f>
        <v>0</v>
      </c>
      <c r="G22" s="62">
        <f>SUM(G21:G21)</f>
        <v>0</v>
      </c>
    </row>
  </sheetData>
  <dataValidations count="7">
    <dataValidation allowBlank="1" showInputMessage="1" showErrorMessage="1" prompt="Corresponde al número de la cuenta de acuerdo al Plan de Cuentas emitido por el CONAC (DOF 23/12/2015)." sqref="A7 A20"/>
    <dataValidation allowBlank="1" showInputMessage="1" showErrorMessage="1" prompt="Saldo final de la Información Financiera Trimestral que se presenta (trimestral: 1er, 2do, 3ro. o 4to.)." sqref="C7 C20"/>
    <dataValidation allowBlank="1" showInputMessage="1" showErrorMessage="1" prompt="Saldo final al 31 de diciembre de 2015." sqref="D20 D7"/>
    <dataValidation allowBlank="1" showInputMessage="1" showErrorMessage="1" prompt="Saldo final al 31 de diciembre de 2014." sqref="E20 E7"/>
    <dataValidation allowBlank="1" showInputMessage="1" showErrorMessage="1" prompt="Saldo final al 31 de diciembre de 2013." sqref="F7 F20"/>
    <dataValidation allowBlank="1" showInputMessage="1" showErrorMessage="1" prompt="Corresponde al nombre o descripción de la cuenta de acuerdo al Plan de Cuentas emitido por el CONAC." sqref="B7 B20"/>
    <dataValidation allowBlank="1" showInputMessage="1" showErrorMessage="1" prompt="Saldo final al 31 de diciembre de 2012." sqref="G7 G20"/>
  </dataValidations>
  <pageMargins left="0.7" right="0.7" top="0.75" bottom="0.75" header="0.3" footer="0.3"/>
  <pageSetup scale="72" orientation="portrait" r:id="rId1"/>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4">
    <pageSetUpPr fitToPage="1"/>
  </sheetPr>
  <dimension ref="A1:K165"/>
  <sheetViews>
    <sheetView topLeftCell="A57" zoomScaleNormal="100" zoomScaleSheetLayoutView="100" workbookViewId="0">
      <selection activeCell="B78" sqref="B78"/>
    </sheetView>
  </sheetViews>
  <sheetFormatPr baseColWidth="10" defaultColWidth="11.44140625" defaultRowHeight="10.199999999999999" x14ac:dyDescent="0.2"/>
  <cols>
    <col min="1" max="1" width="20.6640625" style="1" customWidth="1"/>
    <col min="2" max="2" width="50.6640625" style="1" customWidth="1"/>
    <col min="3" max="7" width="17.6640625" style="31" customWidth="1"/>
    <col min="8" max="9" width="18.6640625" style="1" customWidth="1"/>
    <col min="10" max="10" width="11.44140625" style="1" customWidth="1"/>
    <col min="11" max="16384" width="11.44140625" style="1"/>
  </cols>
  <sheetData>
    <row r="1" spans="1:10" x14ac:dyDescent="0.2">
      <c r="A1" s="57" t="s">
        <v>115</v>
      </c>
      <c r="B1" s="57"/>
      <c r="I1" s="61"/>
    </row>
    <row r="2" spans="1:10" x14ac:dyDescent="0.2">
      <c r="A2" s="57" t="s">
        <v>114</v>
      </c>
      <c r="B2" s="57"/>
    </row>
    <row r="3" spans="1:10" x14ac:dyDescent="0.2">
      <c r="J3" s="15"/>
    </row>
    <row r="4" spans="1:10" x14ac:dyDescent="0.2">
      <c r="A4" s="35" t="s">
        <v>218</v>
      </c>
      <c r="B4" s="34"/>
      <c r="E4" s="87"/>
      <c r="F4" s="87"/>
      <c r="I4" s="89" t="s">
        <v>233</v>
      </c>
      <c r="J4" s="15"/>
    </row>
    <row r="5" spans="1:10" x14ac:dyDescent="0.2">
      <c r="A5" s="88"/>
      <c r="B5" s="88"/>
      <c r="C5" s="87"/>
      <c r="D5" s="87"/>
      <c r="E5" s="87"/>
      <c r="F5" s="87"/>
      <c r="J5" s="15"/>
    </row>
    <row r="6" spans="1:10" x14ac:dyDescent="0.2">
      <c r="A6" s="30" t="s">
        <v>102</v>
      </c>
      <c r="B6" s="29" t="s">
        <v>101</v>
      </c>
      <c r="C6" s="86" t="s">
        <v>232</v>
      </c>
      <c r="D6" s="86" t="s">
        <v>231</v>
      </c>
      <c r="E6" s="86" t="s">
        <v>230</v>
      </c>
      <c r="F6" s="86" t="s">
        <v>229</v>
      </c>
      <c r="G6" s="85" t="s">
        <v>228</v>
      </c>
      <c r="H6" s="29" t="s">
        <v>227</v>
      </c>
      <c r="I6" s="29" t="s">
        <v>226</v>
      </c>
      <c r="J6" s="15"/>
    </row>
    <row r="7" spans="1:10" ht="20.399999999999999" x14ac:dyDescent="0.2">
      <c r="A7" s="43" t="s">
        <v>13342</v>
      </c>
      <c r="B7" s="95" t="s">
        <v>452</v>
      </c>
      <c r="C7" s="24">
        <v>-90000</v>
      </c>
      <c r="D7" s="93">
        <v>0</v>
      </c>
      <c r="E7" s="93">
        <v>0</v>
      </c>
      <c r="F7" s="93">
        <v>0</v>
      </c>
      <c r="G7" s="92">
        <v>0</v>
      </c>
      <c r="H7" s="82"/>
      <c r="I7" s="91" t="s">
        <v>13355</v>
      </c>
      <c r="J7" s="15"/>
    </row>
    <row r="8" spans="1:10" ht="20.399999999999999" x14ac:dyDescent="0.2">
      <c r="A8" s="43" t="s">
        <v>13343</v>
      </c>
      <c r="B8" s="95" t="s">
        <v>13344</v>
      </c>
      <c r="C8" s="24">
        <v>0.2</v>
      </c>
      <c r="D8" s="93">
        <v>0</v>
      </c>
      <c r="E8" s="93">
        <v>0</v>
      </c>
      <c r="F8" s="93">
        <v>0</v>
      </c>
      <c r="G8" s="92">
        <v>0</v>
      </c>
      <c r="H8" s="82"/>
      <c r="I8" s="91" t="s">
        <v>13355</v>
      </c>
      <c r="J8" s="15"/>
    </row>
    <row r="9" spans="1:10" ht="20.399999999999999" x14ac:dyDescent="0.2">
      <c r="A9" s="43" t="s">
        <v>13345</v>
      </c>
      <c r="B9" s="95" t="s">
        <v>13356</v>
      </c>
      <c r="C9" s="24">
        <v>0.01</v>
      </c>
      <c r="D9" s="93">
        <v>0</v>
      </c>
      <c r="E9" s="93">
        <v>0</v>
      </c>
      <c r="F9" s="93">
        <v>0</v>
      </c>
      <c r="G9" s="92">
        <v>0</v>
      </c>
      <c r="H9" s="82"/>
      <c r="I9" s="91" t="s">
        <v>13355</v>
      </c>
      <c r="J9" s="15"/>
    </row>
    <row r="10" spans="1:10" ht="20.399999999999999" x14ac:dyDescent="0.2">
      <c r="A10" s="43" t="s">
        <v>13357</v>
      </c>
      <c r="B10" s="95" t="s">
        <v>13358</v>
      </c>
      <c r="C10" s="24">
        <v>0</v>
      </c>
      <c r="D10" s="93">
        <v>0</v>
      </c>
      <c r="E10" s="93">
        <v>0</v>
      </c>
      <c r="F10" s="93">
        <v>0</v>
      </c>
      <c r="G10" s="92">
        <v>0</v>
      </c>
      <c r="H10" s="82"/>
      <c r="I10" s="91" t="s">
        <v>13355</v>
      </c>
      <c r="J10" s="15"/>
    </row>
    <row r="11" spans="1:10" ht="20.399999999999999" x14ac:dyDescent="0.2">
      <c r="A11" s="43" t="s">
        <v>13347</v>
      </c>
      <c r="B11" s="95" t="s">
        <v>13348</v>
      </c>
      <c r="C11" s="24">
        <v>0.01</v>
      </c>
      <c r="D11" s="93">
        <v>0</v>
      </c>
      <c r="E11" s="93">
        <v>0</v>
      </c>
      <c r="F11" s="93">
        <v>0</v>
      </c>
      <c r="G11" s="92">
        <v>0</v>
      </c>
      <c r="H11" s="82"/>
      <c r="I11" s="91" t="s">
        <v>13355</v>
      </c>
      <c r="J11" s="15"/>
    </row>
    <row r="12" spans="1:10" ht="20.399999999999999" x14ac:dyDescent="0.2">
      <c r="A12" s="43" t="s">
        <v>13349</v>
      </c>
      <c r="B12" s="95" t="s">
        <v>13350</v>
      </c>
      <c r="C12" s="24">
        <v>218596.09</v>
      </c>
      <c r="D12" s="93">
        <v>0</v>
      </c>
      <c r="E12" s="93">
        <v>0</v>
      </c>
      <c r="F12" s="93">
        <v>0</v>
      </c>
      <c r="G12" s="92">
        <v>0</v>
      </c>
      <c r="H12" s="82"/>
      <c r="I12" s="91" t="s">
        <v>13355</v>
      </c>
      <c r="J12" s="15"/>
    </row>
    <row r="13" spans="1:10" ht="20.399999999999999" x14ac:dyDescent="0.2">
      <c r="A13" s="43" t="s">
        <v>13351</v>
      </c>
      <c r="B13" s="95" t="s">
        <v>13359</v>
      </c>
      <c r="C13" s="24">
        <v>49000</v>
      </c>
      <c r="D13" s="93">
        <v>0</v>
      </c>
      <c r="E13" s="93">
        <v>0</v>
      </c>
      <c r="F13" s="93">
        <v>0</v>
      </c>
      <c r="G13" s="92">
        <v>0</v>
      </c>
      <c r="H13" s="82"/>
      <c r="I13" s="91" t="s">
        <v>13355</v>
      </c>
      <c r="J13" s="15"/>
    </row>
    <row r="14" spans="1:10" ht="20.399999999999999" x14ac:dyDescent="0.2">
      <c r="A14" s="43" t="s">
        <v>13353</v>
      </c>
      <c r="B14" s="95" t="s">
        <v>13354</v>
      </c>
      <c r="C14" s="24">
        <v>74250</v>
      </c>
      <c r="D14" s="93">
        <v>0</v>
      </c>
      <c r="E14" s="93">
        <v>0</v>
      </c>
      <c r="F14" s="93">
        <v>0</v>
      </c>
      <c r="G14" s="92">
        <v>0</v>
      </c>
      <c r="H14" s="82"/>
      <c r="I14" s="91" t="s">
        <v>13355</v>
      </c>
      <c r="J14" s="15"/>
    </row>
    <row r="15" spans="1:10" x14ac:dyDescent="0.2">
      <c r="A15" s="63"/>
      <c r="B15" s="63" t="s">
        <v>134</v>
      </c>
      <c r="C15" s="62">
        <f>SUM(C7:C14)</f>
        <v>251846.31</v>
      </c>
      <c r="D15" s="62">
        <f>SUM(D7:D14)</f>
        <v>0</v>
      </c>
      <c r="E15" s="62">
        <f>SUM(E7:E14)</f>
        <v>0</v>
      </c>
      <c r="F15" s="62">
        <f>SUM(F7:F14)</f>
        <v>0</v>
      </c>
      <c r="G15" s="62">
        <f>SUM(G7:G14)</f>
        <v>0</v>
      </c>
      <c r="H15" s="51"/>
      <c r="I15" s="51"/>
      <c r="J15" s="15"/>
    </row>
    <row r="16" spans="1:10" x14ac:dyDescent="0.2">
      <c r="J16" s="15"/>
    </row>
    <row r="17" spans="1:9" ht="11.25" customHeight="1" x14ac:dyDescent="0.2">
      <c r="A17" s="35" t="s">
        <v>274</v>
      </c>
      <c r="B17" s="34"/>
      <c r="E17" s="87"/>
      <c r="F17" s="87"/>
      <c r="I17" s="89" t="s">
        <v>233</v>
      </c>
    </row>
    <row r="18" spans="1:9" x14ac:dyDescent="0.2">
      <c r="A18" s="88"/>
      <c r="B18" s="88"/>
      <c r="C18" s="87"/>
      <c r="D18" s="87"/>
      <c r="E18" s="87"/>
      <c r="F18" s="87"/>
    </row>
    <row r="19" spans="1:9" ht="15" customHeight="1" x14ac:dyDescent="0.2">
      <c r="A19" s="30" t="s">
        <v>102</v>
      </c>
      <c r="B19" s="29" t="s">
        <v>101</v>
      </c>
      <c r="C19" s="86" t="s">
        <v>232</v>
      </c>
      <c r="D19" s="86" t="s">
        <v>231</v>
      </c>
      <c r="E19" s="86" t="s">
        <v>230</v>
      </c>
      <c r="F19" s="86" t="s">
        <v>229</v>
      </c>
      <c r="G19" s="85" t="s">
        <v>228</v>
      </c>
      <c r="H19" s="29" t="s">
        <v>227</v>
      </c>
      <c r="I19" s="29" t="s">
        <v>226</v>
      </c>
    </row>
    <row r="20" spans="1:9" ht="20.399999999999999" x14ac:dyDescent="0.2">
      <c r="A20" s="43" t="s">
        <v>13360</v>
      </c>
      <c r="B20" s="95" t="s">
        <v>13361</v>
      </c>
      <c r="C20" s="24">
        <v>1011</v>
      </c>
      <c r="D20" s="93">
        <v>0</v>
      </c>
      <c r="E20" s="93">
        <v>0</v>
      </c>
      <c r="F20" s="93">
        <v>0</v>
      </c>
      <c r="G20" s="92">
        <v>0</v>
      </c>
      <c r="H20" s="82"/>
      <c r="I20" s="91" t="s">
        <v>13355</v>
      </c>
    </row>
    <row r="21" spans="1:9" x14ac:dyDescent="0.2">
      <c r="A21" s="43" t="s">
        <v>13362</v>
      </c>
      <c r="B21" s="95" t="s">
        <v>13363</v>
      </c>
      <c r="C21" s="24">
        <v>277.18</v>
      </c>
      <c r="D21" s="93">
        <v>0</v>
      </c>
      <c r="E21" s="93">
        <v>0</v>
      </c>
      <c r="F21" s="93">
        <v>0</v>
      </c>
      <c r="G21" s="92">
        <v>0</v>
      </c>
      <c r="H21" s="82"/>
      <c r="I21" s="91"/>
    </row>
    <row r="22" spans="1:9" x14ac:dyDescent="0.2">
      <c r="A22" s="63"/>
      <c r="B22" s="63" t="s">
        <v>249</v>
      </c>
      <c r="C22" s="62">
        <f>SUM(C20:C21)</f>
        <v>1288.18</v>
      </c>
      <c r="D22" s="62">
        <f>SUM(D20:D21)</f>
        <v>0</v>
      </c>
      <c r="E22" s="62">
        <f>SUM(E20:E21)</f>
        <v>0</v>
      </c>
      <c r="F22" s="62">
        <f>SUM(F20:F21)</f>
        <v>0</v>
      </c>
      <c r="G22" s="62">
        <f>SUM(G20:G21)</f>
        <v>0</v>
      </c>
      <c r="H22" s="51"/>
      <c r="I22" s="51"/>
    </row>
    <row r="23" spans="1:9" x14ac:dyDescent="0.2">
      <c r="A23" s="37"/>
      <c r="B23" s="37"/>
      <c r="C23" s="36"/>
      <c r="D23" s="36"/>
      <c r="E23" s="36"/>
      <c r="F23" s="36"/>
      <c r="G23" s="36"/>
      <c r="H23" s="37"/>
      <c r="I23" s="37"/>
    </row>
    <row r="24" spans="1:9" x14ac:dyDescent="0.2">
      <c r="A24" s="37"/>
      <c r="B24" s="37"/>
      <c r="C24" s="36"/>
      <c r="D24" s="36"/>
      <c r="E24" s="36"/>
      <c r="F24" s="36"/>
      <c r="G24" s="36"/>
      <c r="H24" s="37"/>
      <c r="I24" s="37"/>
    </row>
    <row r="25" spans="1:9" ht="11.25" customHeight="1" x14ac:dyDescent="0.2">
      <c r="A25" s="35" t="s">
        <v>248</v>
      </c>
      <c r="B25" s="34"/>
      <c r="E25" s="87"/>
      <c r="F25" s="87"/>
      <c r="I25" s="89" t="s">
        <v>233</v>
      </c>
    </row>
    <row r="26" spans="1:9" x14ac:dyDescent="0.2">
      <c r="A26" s="88"/>
      <c r="B26" s="88"/>
      <c r="C26" s="87"/>
      <c r="D26" s="87"/>
      <c r="E26" s="87"/>
      <c r="F26" s="87"/>
    </row>
    <row r="27" spans="1:9" ht="15" customHeight="1" x14ac:dyDescent="0.2">
      <c r="A27" s="30" t="s">
        <v>102</v>
      </c>
      <c r="B27" s="29" t="s">
        <v>101</v>
      </c>
      <c r="C27" s="86" t="s">
        <v>232</v>
      </c>
      <c r="D27" s="86" t="s">
        <v>231</v>
      </c>
      <c r="E27" s="86" t="s">
        <v>230</v>
      </c>
      <c r="F27" s="86" t="s">
        <v>229</v>
      </c>
      <c r="G27" s="85" t="s">
        <v>228</v>
      </c>
      <c r="H27" s="29" t="s">
        <v>227</v>
      </c>
      <c r="I27" s="29" t="s">
        <v>226</v>
      </c>
    </row>
    <row r="28" spans="1:9" x14ac:dyDescent="0.2">
      <c r="A28" s="25"/>
      <c r="B28" s="1225" t="s">
        <v>13593</v>
      </c>
      <c r="C28" s="24"/>
      <c r="D28" s="83"/>
      <c r="E28" s="83"/>
      <c r="F28" s="83"/>
      <c r="G28" s="83"/>
      <c r="H28" s="82"/>
      <c r="I28" s="82"/>
    </row>
    <row r="29" spans="1:9" x14ac:dyDescent="0.2">
      <c r="A29" s="81"/>
      <c r="B29" s="81" t="s">
        <v>247</v>
      </c>
      <c r="C29" s="51">
        <f>SUM(C28:C28)</f>
        <v>0</v>
      </c>
      <c r="D29" s="51">
        <f>SUM(D28:D28)</f>
        <v>0</v>
      </c>
      <c r="E29" s="51">
        <f>SUM(E28:E28)</f>
        <v>0</v>
      </c>
      <c r="F29" s="51">
        <f>SUM(F28:F28)</f>
        <v>0</v>
      </c>
      <c r="G29" s="51">
        <f>SUM(G28:G28)</f>
        <v>0</v>
      </c>
      <c r="H29" s="51"/>
      <c r="I29" s="51"/>
    </row>
    <row r="32" spans="1:9" x14ac:dyDescent="0.2">
      <c r="A32" s="35" t="s">
        <v>246</v>
      </c>
      <c r="B32" s="34"/>
      <c r="E32" s="87"/>
      <c r="F32" s="87"/>
      <c r="I32" s="89" t="s">
        <v>233</v>
      </c>
    </row>
    <row r="33" spans="1:9" x14ac:dyDescent="0.2">
      <c r="A33" s="88"/>
      <c r="B33" s="88"/>
      <c r="C33" s="87"/>
      <c r="D33" s="87"/>
      <c r="E33" s="87"/>
      <c r="F33" s="87"/>
    </row>
    <row r="34" spans="1:9" x14ac:dyDescent="0.2">
      <c r="A34" s="30" t="s">
        <v>102</v>
      </c>
      <c r="B34" s="29" t="s">
        <v>101</v>
      </c>
      <c r="C34" s="86" t="s">
        <v>232</v>
      </c>
      <c r="D34" s="86" t="s">
        <v>231</v>
      </c>
      <c r="E34" s="86" t="s">
        <v>230</v>
      </c>
      <c r="F34" s="86" t="s">
        <v>229</v>
      </c>
      <c r="G34" s="85" t="s">
        <v>228</v>
      </c>
      <c r="H34" s="29" t="s">
        <v>227</v>
      </c>
      <c r="I34" s="29" t="s">
        <v>226</v>
      </c>
    </row>
    <row r="35" spans="1:9" x14ac:dyDescent="0.2">
      <c r="A35" s="25"/>
      <c r="B35" s="1225" t="s">
        <v>13593</v>
      </c>
      <c r="C35" s="24"/>
      <c r="D35" s="83"/>
      <c r="E35" s="83"/>
      <c r="F35" s="83"/>
      <c r="G35" s="83"/>
      <c r="H35" s="82"/>
      <c r="I35" s="82"/>
    </row>
    <row r="36" spans="1:9" x14ac:dyDescent="0.2">
      <c r="A36" s="81"/>
      <c r="B36" s="81" t="s">
        <v>245</v>
      </c>
      <c r="C36" s="51">
        <f>SUM(C35:C35)</f>
        <v>0</v>
      </c>
      <c r="D36" s="51">
        <f>SUM(D35:D35)</f>
        <v>0</v>
      </c>
      <c r="E36" s="51">
        <f>SUM(E35:E35)</f>
        <v>0</v>
      </c>
      <c r="F36" s="51">
        <f>SUM(F35:F35)</f>
        <v>0</v>
      </c>
      <c r="G36" s="51">
        <f>SUM(G35:G35)</f>
        <v>0</v>
      </c>
      <c r="H36" s="51"/>
      <c r="I36" s="51"/>
    </row>
    <row r="39" spans="1:9" x14ac:dyDescent="0.2">
      <c r="A39" s="35" t="s">
        <v>244</v>
      </c>
      <c r="B39" s="34"/>
      <c r="E39" s="87"/>
      <c r="F39" s="87"/>
      <c r="I39" s="89" t="s">
        <v>233</v>
      </c>
    </row>
    <row r="40" spans="1:9" x14ac:dyDescent="0.2">
      <c r="A40" s="88"/>
      <c r="B40" s="88"/>
      <c r="C40" s="87"/>
      <c r="D40" s="87"/>
      <c r="E40" s="87"/>
      <c r="F40" s="87"/>
    </row>
    <row r="41" spans="1:9" x14ac:dyDescent="0.2">
      <c r="A41" s="30" t="s">
        <v>102</v>
      </c>
      <c r="B41" s="29" t="s">
        <v>101</v>
      </c>
      <c r="C41" s="86" t="s">
        <v>232</v>
      </c>
      <c r="D41" s="86" t="s">
        <v>231</v>
      </c>
      <c r="E41" s="86" t="s">
        <v>230</v>
      </c>
      <c r="F41" s="86" t="s">
        <v>229</v>
      </c>
      <c r="G41" s="85" t="s">
        <v>228</v>
      </c>
      <c r="H41" s="29" t="s">
        <v>227</v>
      </c>
      <c r="I41" s="29" t="s">
        <v>226</v>
      </c>
    </row>
    <row r="42" spans="1:9" ht="20.399999999999999" x14ac:dyDescent="0.2">
      <c r="A42" s="25" t="s">
        <v>13364</v>
      </c>
      <c r="B42" s="25" t="s">
        <v>13365</v>
      </c>
      <c r="C42" s="24">
        <v>5317209.05</v>
      </c>
      <c r="D42" s="83"/>
      <c r="E42" s="83"/>
      <c r="F42" s="83"/>
      <c r="G42" s="83"/>
      <c r="H42" s="82"/>
      <c r="I42" s="82" t="s">
        <v>13366</v>
      </c>
    </row>
    <row r="43" spans="1:9" x14ac:dyDescent="0.2">
      <c r="A43" s="25" t="s">
        <v>13367</v>
      </c>
      <c r="B43" s="25" t="s">
        <v>13368</v>
      </c>
      <c r="C43" s="24">
        <v>753800.34</v>
      </c>
      <c r="D43" s="83"/>
      <c r="E43" s="83"/>
      <c r="F43" s="83"/>
      <c r="G43" s="83"/>
      <c r="H43" s="82"/>
      <c r="I43" s="82"/>
    </row>
    <row r="44" spans="1:9" x14ac:dyDescent="0.2">
      <c r="A44" s="81"/>
      <c r="B44" s="81" t="s">
        <v>243</v>
      </c>
      <c r="C44" s="51">
        <f>SUM(C42:C43)</f>
        <v>6071009.3899999997</v>
      </c>
      <c r="D44" s="51">
        <f>SUM(D42:D43)</f>
        <v>0</v>
      </c>
      <c r="E44" s="51">
        <f>SUM(E42:E43)</f>
        <v>0</v>
      </c>
      <c r="F44" s="51">
        <f>SUM(F42:F43)</f>
        <v>0</v>
      </c>
      <c r="G44" s="51">
        <f>SUM(G42:G43)</f>
        <v>0</v>
      </c>
      <c r="H44" s="51"/>
      <c r="I44" s="51"/>
    </row>
    <row r="47" spans="1:9" x14ac:dyDescent="0.2">
      <c r="A47" s="35" t="s">
        <v>242</v>
      </c>
      <c r="B47" s="34"/>
      <c r="C47" s="87"/>
      <c r="D47" s="87"/>
      <c r="E47" s="87"/>
      <c r="F47" s="87"/>
    </row>
    <row r="48" spans="1:9"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25"/>
      <c r="B50" s="1225" t="s">
        <v>13593</v>
      </c>
      <c r="C50" s="24"/>
      <c r="D50" s="83"/>
      <c r="E50" s="83"/>
      <c r="F50" s="83"/>
      <c r="G50" s="83"/>
      <c r="H50" s="82"/>
      <c r="I50" s="82"/>
    </row>
    <row r="51" spans="1:11" x14ac:dyDescent="0.2">
      <c r="A51" s="81"/>
      <c r="B51" s="81" t="s">
        <v>241</v>
      </c>
      <c r="C51" s="51">
        <f>SUM(C50:C50)</f>
        <v>0</v>
      </c>
      <c r="D51" s="51">
        <f>SUM(D50:D50)</f>
        <v>0</v>
      </c>
      <c r="E51" s="51">
        <f>SUM(E50:E50)</f>
        <v>0</v>
      </c>
      <c r="F51" s="51">
        <f>SUM(F50:F50)</f>
        <v>0</v>
      </c>
      <c r="G51" s="51">
        <f>SUM(G50:G50)</f>
        <v>0</v>
      </c>
      <c r="H51" s="51"/>
      <c r="I51" s="51"/>
    </row>
    <row r="54" spans="1:11" x14ac:dyDescent="0.2">
      <c r="A54" s="35" t="s">
        <v>240</v>
      </c>
      <c r="B54" s="34"/>
      <c r="C54" s="90"/>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c r="D57" s="83"/>
      <c r="E57" s="83"/>
      <c r="F57" s="83"/>
      <c r="G57" s="83"/>
      <c r="H57" s="82"/>
      <c r="I57" s="82"/>
    </row>
    <row r="58" spans="1:11" x14ac:dyDescent="0.2">
      <c r="A58" s="81"/>
      <c r="B58" s="81" t="s">
        <v>239</v>
      </c>
      <c r="C58" s="51">
        <f>SUM(C57:C57)</f>
        <v>0</v>
      </c>
      <c r="D58" s="51">
        <f>SUM(D57:D57)</f>
        <v>0</v>
      </c>
      <c r="E58" s="51">
        <f>SUM(E57:E57)</f>
        <v>0</v>
      </c>
      <c r="F58" s="51">
        <f>SUM(F57:F57)</f>
        <v>0</v>
      </c>
      <c r="G58" s="51">
        <f>SUM(G57:G57)</f>
        <v>0</v>
      </c>
      <c r="H58" s="51"/>
      <c r="I58" s="51"/>
      <c r="K58" s="31"/>
    </row>
    <row r="61" spans="1:11" x14ac:dyDescent="0.2">
      <c r="A61" s="35" t="s">
        <v>238</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c r="B64" s="1225" t="s">
        <v>13593</v>
      </c>
      <c r="C64" s="24"/>
      <c r="D64" s="83"/>
      <c r="E64" s="83"/>
      <c r="F64" s="83"/>
      <c r="G64" s="83"/>
      <c r="H64" s="82"/>
      <c r="I64" s="82"/>
    </row>
    <row r="65" spans="1:11" x14ac:dyDescent="0.2">
      <c r="A65" s="81"/>
      <c r="B65" s="81" t="s">
        <v>237</v>
      </c>
      <c r="C65" s="51">
        <f>SUM(C64:C64)</f>
        <v>0</v>
      </c>
      <c r="D65" s="51">
        <f>SUM(D64:D64)</f>
        <v>0</v>
      </c>
      <c r="E65" s="51">
        <f>SUM(E64:E64)</f>
        <v>0</v>
      </c>
      <c r="F65" s="51">
        <f>SUM(F64:F64)</f>
        <v>0</v>
      </c>
      <c r="G65" s="51">
        <f>SUM(G64:G64)</f>
        <v>0</v>
      </c>
      <c r="H65" s="51"/>
      <c r="I65" s="51"/>
    </row>
    <row r="68" spans="1:11" x14ac:dyDescent="0.2">
      <c r="A68" s="35" t="s">
        <v>236</v>
      </c>
      <c r="B68" s="34"/>
      <c r="E68" s="87"/>
      <c r="F68" s="87"/>
      <c r="I68" s="89" t="s">
        <v>233</v>
      </c>
    </row>
    <row r="69" spans="1:11" x14ac:dyDescent="0.2">
      <c r="A69" s="88"/>
      <c r="B69" s="88"/>
      <c r="C69" s="87"/>
      <c r="D69" s="87"/>
      <c r="E69" s="87"/>
      <c r="F69" s="87"/>
    </row>
    <row r="70" spans="1:11" x14ac:dyDescent="0.2">
      <c r="A70" s="30" t="s">
        <v>102</v>
      </c>
      <c r="B70" s="29" t="s">
        <v>101</v>
      </c>
      <c r="C70" s="86" t="s">
        <v>232</v>
      </c>
      <c r="D70" s="86" t="s">
        <v>231</v>
      </c>
      <c r="E70" s="86" t="s">
        <v>230</v>
      </c>
      <c r="F70" s="86" t="s">
        <v>229</v>
      </c>
      <c r="G70" s="85" t="s">
        <v>228</v>
      </c>
      <c r="H70" s="29" t="s">
        <v>227</v>
      </c>
      <c r="I70" s="29" t="s">
        <v>226</v>
      </c>
    </row>
    <row r="71" spans="1:11" x14ac:dyDescent="0.2">
      <c r="A71" s="25"/>
      <c r="B71" s="1225" t="s">
        <v>13593</v>
      </c>
      <c r="C71" s="24"/>
      <c r="D71" s="83"/>
      <c r="E71" s="83"/>
      <c r="F71" s="83"/>
      <c r="G71" s="83"/>
      <c r="H71" s="82"/>
      <c r="I71" s="82"/>
      <c r="K71" s="31"/>
    </row>
    <row r="72" spans="1:11" x14ac:dyDescent="0.2">
      <c r="A72" s="81"/>
      <c r="B72" s="81" t="s">
        <v>235</v>
      </c>
      <c r="C72" s="51">
        <f>SUM(C71:C71)</f>
        <v>0</v>
      </c>
      <c r="D72" s="51">
        <f>SUM(D71:D71)</f>
        <v>0</v>
      </c>
      <c r="E72" s="51">
        <f>SUM(E71:E71)</f>
        <v>0</v>
      </c>
      <c r="F72" s="51">
        <f>SUM(F71:F71)</f>
        <v>0</v>
      </c>
      <c r="G72" s="51">
        <f>SUM(G71:G71)</f>
        <v>0</v>
      </c>
      <c r="H72" s="51"/>
      <c r="I72" s="51"/>
    </row>
    <row r="75" spans="1:11" x14ac:dyDescent="0.2">
      <c r="A75" s="35" t="s">
        <v>234</v>
      </c>
      <c r="B75" s="34"/>
      <c r="E75" s="87"/>
      <c r="F75" s="87"/>
      <c r="I75" s="89" t="s">
        <v>233</v>
      </c>
    </row>
    <row r="76" spans="1:11" x14ac:dyDescent="0.2">
      <c r="A76" s="88"/>
      <c r="B76" s="88"/>
      <c r="C76" s="87"/>
      <c r="D76" s="87"/>
      <c r="E76" s="87"/>
      <c r="F76" s="87"/>
    </row>
    <row r="77" spans="1:11" x14ac:dyDescent="0.2">
      <c r="A77" s="30" t="s">
        <v>102</v>
      </c>
      <c r="B77" s="29" t="s">
        <v>101</v>
      </c>
      <c r="C77" s="86" t="s">
        <v>232</v>
      </c>
      <c r="D77" s="86" t="s">
        <v>231</v>
      </c>
      <c r="E77" s="86" t="s">
        <v>230</v>
      </c>
      <c r="F77" s="86" t="s">
        <v>229</v>
      </c>
      <c r="G77" s="85" t="s">
        <v>228</v>
      </c>
      <c r="H77" s="29" t="s">
        <v>227</v>
      </c>
      <c r="I77" s="29" t="s">
        <v>226</v>
      </c>
    </row>
    <row r="78" spans="1:11" x14ac:dyDescent="0.2">
      <c r="A78" s="25"/>
      <c r="B78" s="1225" t="s">
        <v>13593</v>
      </c>
      <c r="C78" s="24"/>
      <c r="D78" s="83"/>
      <c r="E78" s="83"/>
      <c r="F78" s="83"/>
      <c r="G78" s="83"/>
      <c r="H78" s="82"/>
      <c r="I78" s="82"/>
    </row>
    <row r="79" spans="1:11" x14ac:dyDescent="0.2">
      <c r="A79" s="81"/>
      <c r="B79" s="81" t="s">
        <v>219</v>
      </c>
      <c r="C79" s="51">
        <f>SUM(C78:C78)</f>
        <v>0</v>
      </c>
      <c r="D79" s="51">
        <f>SUM(D78:D78)</f>
        <v>0</v>
      </c>
      <c r="E79" s="51">
        <f>SUM(E78:E78)</f>
        <v>0</v>
      </c>
      <c r="F79" s="51">
        <f>SUM(F78:F78)</f>
        <v>0</v>
      </c>
      <c r="G79" s="51">
        <f>SUM(G78:G78)</f>
        <v>0</v>
      </c>
      <c r="H79" s="51"/>
      <c r="I79" s="51"/>
    </row>
    <row r="93" spans="3:7" x14ac:dyDescent="0.2">
      <c r="C93" s="1"/>
      <c r="D93" s="1"/>
      <c r="E93" s="1"/>
      <c r="F93" s="1"/>
      <c r="G93" s="1"/>
    </row>
    <row r="94" spans="3:7" x14ac:dyDescent="0.2">
      <c r="C94" s="1"/>
      <c r="D94" s="1"/>
      <c r="E94" s="1"/>
      <c r="F94" s="1"/>
      <c r="G94" s="1"/>
    </row>
    <row r="95" spans="3:7" x14ac:dyDescent="0.2">
      <c r="C95" s="1"/>
      <c r="D95" s="1"/>
      <c r="E95" s="1"/>
      <c r="F95" s="1"/>
      <c r="G95" s="1"/>
    </row>
    <row r="96" spans="3:7" x14ac:dyDescent="0.2">
      <c r="C96" s="1"/>
      <c r="D96" s="1"/>
      <c r="E96" s="1"/>
      <c r="F96" s="1"/>
      <c r="G96" s="1"/>
    </row>
    <row r="97" spans="3:7" x14ac:dyDescent="0.2">
      <c r="C97" s="1"/>
      <c r="D97" s="1"/>
      <c r="E97" s="1"/>
      <c r="F97" s="1"/>
      <c r="G97" s="1"/>
    </row>
    <row r="98" spans="3:7" x14ac:dyDescent="0.2">
      <c r="C98" s="1"/>
      <c r="D98" s="1"/>
      <c r="E98" s="1"/>
      <c r="F98" s="1"/>
      <c r="G98" s="1"/>
    </row>
    <row r="99" spans="3:7" x14ac:dyDescent="0.2">
      <c r="C99" s="1"/>
      <c r="D99" s="1"/>
      <c r="E99" s="1"/>
      <c r="F99" s="1"/>
      <c r="G99" s="1"/>
    </row>
    <row r="100" spans="3:7" x14ac:dyDescent="0.2">
      <c r="C100" s="1"/>
      <c r="D100" s="1"/>
      <c r="E100" s="1"/>
      <c r="F100" s="1"/>
      <c r="G100" s="1"/>
    </row>
    <row r="101" spans="3:7" x14ac:dyDescent="0.2">
      <c r="C101" s="1"/>
      <c r="D101" s="1"/>
      <c r="E101" s="1"/>
      <c r="F101" s="1"/>
      <c r="G101" s="1"/>
    </row>
    <row r="102" spans="3:7" x14ac:dyDescent="0.2">
      <c r="C102" s="1"/>
      <c r="D102" s="1"/>
      <c r="E102" s="1"/>
      <c r="F102" s="1"/>
      <c r="G102" s="1"/>
    </row>
    <row r="103" spans="3:7" x14ac:dyDescent="0.2">
      <c r="C103" s="1"/>
      <c r="D103" s="1"/>
      <c r="E103" s="1"/>
      <c r="F103" s="1"/>
      <c r="G103" s="1"/>
    </row>
    <row r="104" spans="3:7" x14ac:dyDescent="0.2">
      <c r="C104" s="1"/>
      <c r="D104" s="1"/>
      <c r="E104" s="1"/>
      <c r="F104" s="1"/>
      <c r="G104" s="1"/>
    </row>
    <row r="105" spans="3:7" x14ac:dyDescent="0.2">
      <c r="C105" s="1"/>
      <c r="D105" s="1"/>
      <c r="E105" s="1"/>
      <c r="F105" s="1"/>
      <c r="G105" s="1"/>
    </row>
    <row r="106" spans="3:7" x14ac:dyDescent="0.2">
      <c r="C106" s="1"/>
      <c r="D106" s="1"/>
      <c r="E106" s="1"/>
      <c r="F106" s="1"/>
      <c r="G106" s="1"/>
    </row>
    <row r="107" spans="3:7" x14ac:dyDescent="0.2">
      <c r="C107" s="1"/>
      <c r="D107" s="1"/>
      <c r="E107" s="1"/>
      <c r="F107" s="1"/>
      <c r="G107" s="1"/>
    </row>
    <row r="108" spans="3:7" x14ac:dyDescent="0.2">
      <c r="C108" s="1"/>
      <c r="D108" s="1"/>
      <c r="E108" s="1"/>
      <c r="F108" s="1"/>
      <c r="G108" s="1"/>
    </row>
    <row r="109" spans="3:7" x14ac:dyDescent="0.2">
      <c r="C109" s="1"/>
      <c r="D109" s="1"/>
      <c r="E109" s="1"/>
      <c r="F109" s="1"/>
      <c r="G109" s="1"/>
    </row>
    <row r="110" spans="3:7" x14ac:dyDescent="0.2">
      <c r="C110" s="1"/>
      <c r="D110" s="1"/>
      <c r="E110" s="1"/>
      <c r="F110" s="1"/>
      <c r="G110" s="1"/>
    </row>
    <row r="111" spans="3:7" x14ac:dyDescent="0.2">
      <c r="C111" s="1"/>
      <c r="D111" s="1"/>
      <c r="E111" s="1"/>
      <c r="F111" s="1"/>
      <c r="G111" s="1"/>
    </row>
    <row r="112" spans="3:7" x14ac:dyDescent="0.2">
      <c r="C112" s="1"/>
      <c r="D112" s="1"/>
      <c r="E112" s="1"/>
      <c r="F112" s="1"/>
      <c r="G112" s="1"/>
    </row>
    <row r="113" spans="3:7" x14ac:dyDescent="0.2">
      <c r="C113" s="1"/>
      <c r="D113" s="1"/>
      <c r="E113" s="1"/>
      <c r="F113" s="1"/>
      <c r="G113" s="1"/>
    </row>
    <row r="114" spans="3:7" x14ac:dyDescent="0.2">
      <c r="C114" s="1"/>
      <c r="D114" s="1"/>
      <c r="E114" s="1"/>
      <c r="F114" s="1"/>
      <c r="G114" s="1"/>
    </row>
    <row r="115" spans="3:7" x14ac:dyDescent="0.2">
      <c r="C115" s="1"/>
      <c r="D115" s="1"/>
      <c r="E115" s="1"/>
      <c r="F115" s="1"/>
      <c r="G115" s="1"/>
    </row>
    <row r="116" spans="3:7" x14ac:dyDescent="0.2">
      <c r="C116" s="1"/>
      <c r="D116" s="1"/>
      <c r="E116" s="1"/>
      <c r="F116" s="1"/>
      <c r="G116" s="1"/>
    </row>
    <row r="117" spans="3:7" x14ac:dyDescent="0.2">
      <c r="C117" s="1"/>
      <c r="D117" s="1"/>
      <c r="E117" s="1"/>
      <c r="F117" s="1"/>
      <c r="G117" s="1"/>
    </row>
    <row r="118" spans="3:7" x14ac:dyDescent="0.2">
      <c r="C118" s="1"/>
      <c r="D118" s="1"/>
      <c r="E118" s="1"/>
      <c r="F118" s="1"/>
      <c r="G118" s="1"/>
    </row>
    <row r="119" spans="3:7" x14ac:dyDescent="0.2">
      <c r="C119" s="1"/>
      <c r="D119" s="1"/>
      <c r="E119" s="1"/>
      <c r="F119" s="1"/>
      <c r="G119" s="1"/>
    </row>
    <row r="120" spans="3:7" x14ac:dyDescent="0.2">
      <c r="C120" s="1"/>
      <c r="D120" s="1"/>
      <c r="E120" s="1"/>
      <c r="F120" s="1"/>
      <c r="G120" s="1"/>
    </row>
    <row r="121" spans="3:7" x14ac:dyDescent="0.2">
      <c r="C121" s="1"/>
      <c r="D121" s="1"/>
      <c r="E121" s="1"/>
      <c r="F121" s="1"/>
      <c r="G121" s="1"/>
    </row>
    <row r="122" spans="3:7" x14ac:dyDescent="0.2">
      <c r="C122" s="1"/>
      <c r="D122" s="1"/>
      <c r="E122" s="1"/>
      <c r="F122" s="1"/>
      <c r="G122" s="1"/>
    </row>
    <row r="123" spans="3:7" x14ac:dyDescent="0.2">
      <c r="C123" s="1"/>
      <c r="D123" s="1"/>
      <c r="E123" s="1"/>
      <c r="F123" s="1"/>
      <c r="G123" s="1"/>
    </row>
    <row r="124" spans="3:7" x14ac:dyDescent="0.2">
      <c r="C124" s="1"/>
      <c r="D124" s="1"/>
      <c r="E124" s="1"/>
      <c r="F124" s="1"/>
      <c r="G124" s="1"/>
    </row>
    <row r="125" spans="3:7" x14ac:dyDescent="0.2">
      <c r="C125" s="1"/>
      <c r="D125" s="1"/>
      <c r="E125" s="1"/>
      <c r="F125" s="1"/>
      <c r="G125" s="1"/>
    </row>
    <row r="126" spans="3:7" x14ac:dyDescent="0.2">
      <c r="C126" s="1"/>
      <c r="D126" s="1"/>
      <c r="E126" s="1"/>
      <c r="F126" s="1"/>
      <c r="G126" s="1"/>
    </row>
    <row r="127" spans="3:7" x14ac:dyDescent="0.2">
      <c r="C127" s="1"/>
      <c r="D127" s="1"/>
      <c r="E127" s="1"/>
      <c r="F127" s="1"/>
      <c r="G127" s="1"/>
    </row>
    <row r="128" spans="3:7" x14ac:dyDescent="0.2">
      <c r="C128" s="1"/>
      <c r="D128" s="1"/>
      <c r="E128" s="1"/>
      <c r="F128" s="1"/>
      <c r="G128" s="1"/>
    </row>
    <row r="129" spans="3:7" x14ac:dyDescent="0.2">
      <c r="C129" s="1"/>
      <c r="D129" s="1"/>
      <c r="E129" s="1"/>
      <c r="F129" s="1"/>
      <c r="G129" s="1"/>
    </row>
    <row r="130" spans="3:7" x14ac:dyDescent="0.2">
      <c r="C130" s="1"/>
      <c r="D130" s="1"/>
      <c r="E130" s="1"/>
      <c r="F130" s="1"/>
      <c r="G130" s="1"/>
    </row>
    <row r="131" spans="3:7" x14ac:dyDescent="0.2">
      <c r="C131" s="1"/>
      <c r="D131" s="1"/>
      <c r="E131" s="1"/>
      <c r="F131" s="1"/>
      <c r="G131" s="1"/>
    </row>
    <row r="132" spans="3:7" x14ac:dyDescent="0.2">
      <c r="C132" s="1"/>
      <c r="D132" s="1"/>
      <c r="E132" s="1"/>
      <c r="F132" s="1"/>
      <c r="G132" s="1"/>
    </row>
    <row r="133" spans="3:7" x14ac:dyDescent="0.2">
      <c r="C133" s="1"/>
      <c r="D133" s="1"/>
      <c r="E133" s="1"/>
      <c r="F133" s="1"/>
      <c r="G133" s="1"/>
    </row>
    <row r="134" spans="3:7" x14ac:dyDescent="0.2">
      <c r="C134" s="1"/>
      <c r="D134" s="1"/>
      <c r="E134" s="1"/>
      <c r="F134" s="1"/>
      <c r="G134" s="1"/>
    </row>
    <row r="135" spans="3:7" x14ac:dyDescent="0.2">
      <c r="C135" s="1"/>
      <c r="D135" s="1"/>
      <c r="E135" s="1"/>
      <c r="F135" s="1"/>
      <c r="G135" s="1"/>
    </row>
    <row r="136" spans="3:7" x14ac:dyDescent="0.2">
      <c r="C136" s="1"/>
      <c r="D136" s="1"/>
      <c r="E136" s="1"/>
      <c r="F136" s="1"/>
      <c r="G136" s="1"/>
    </row>
    <row r="137" spans="3:7" x14ac:dyDescent="0.2">
      <c r="C137" s="1"/>
      <c r="D137" s="1"/>
      <c r="E137" s="1"/>
      <c r="F137" s="1"/>
      <c r="G137" s="1"/>
    </row>
    <row r="138" spans="3:7" x14ac:dyDescent="0.2">
      <c r="C138" s="1"/>
      <c r="D138" s="1"/>
      <c r="E138" s="1"/>
      <c r="F138" s="1"/>
      <c r="G138" s="1"/>
    </row>
    <row r="139" spans="3:7" x14ac:dyDescent="0.2">
      <c r="C139" s="1"/>
      <c r="D139" s="1"/>
      <c r="E139" s="1"/>
      <c r="F139" s="1"/>
      <c r="G139" s="1"/>
    </row>
    <row r="140" spans="3:7" x14ac:dyDescent="0.2">
      <c r="C140" s="1"/>
      <c r="D140" s="1"/>
      <c r="E140" s="1"/>
      <c r="F140" s="1"/>
      <c r="G140" s="1"/>
    </row>
    <row r="141" spans="3:7" x14ac:dyDescent="0.2">
      <c r="C141" s="1"/>
      <c r="D141" s="1"/>
      <c r="E141" s="1"/>
      <c r="F141" s="1"/>
      <c r="G141" s="1"/>
    </row>
    <row r="142" spans="3:7" x14ac:dyDescent="0.2">
      <c r="C142" s="1"/>
      <c r="D142" s="1"/>
      <c r="E142" s="1"/>
      <c r="F142" s="1"/>
      <c r="G142" s="1"/>
    </row>
    <row r="143" spans="3:7" x14ac:dyDescent="0.2">
      <c r="C143" s="1"/>
      <c r="D143" s="1"/>
      <c r="E143" s="1"/>
      <c r="F143" s="1"/>
      <c r="G143" s="1"/>
    </row>
    <row r="144" spans="3:7" x14ac:dyDescent="0.2">
      <c r="C144" s="1"/>
      <c r="D144" s="1"/>
      <c r="E144" s="1"/>
      <c r="F144" s="1"/>
      <c r="G144" s="1"/>
    </row>
    <row r="145" spans="1:8" x14ac:dyDescent="0.2">
      <c r="C145" s="1"/>
      <c r="D145" s="1"/>
      <c r="E145" s="1"/>
      <c r="F145" s="1"/>
      <c r="G145" s="1"/>
    </row>
    <row r="146" spans="1:8" x14ac:dyDescent="0.2">
      <c r="C146" s="1"/>
      <c r="D146" s="1"/>
      <c r="E146" s="1"/>
      <c r="F146" s="1"/>
      <c r="G146" s="1"/>
    </row>
    <row r="147" spans="1:8" x14ac:dyDescent="0.2">
      <c r="C147" s="1"/>
      <c r="D147" s="1"/>
      <c r="E147" s="1"/>
      <c r="F147" s="1"/>
      <c r="G147" s="1"/>
    </row>
    <row r="148" spans="1:8" x14ac:dyDescent="0.2">
      <c r="C148" s="1"/>
      <c r="D148" s="1"/>
      <c r="E148" s="1"/>
      <c r="F148" s="1"/>
      <c r="G148" s="1"/>
    </row>
    <row r="149" spans="1:8" x14ac:dyDescent="0.2">
      <c r="C149" s="1"/>
      <c r="D149" s="1"/>
      <c r="E149" s="1"/>
      <c r="F149" s="1"/>
      <c r="G149" s="1"/>
    </row>
    <row r="150" spans="1:8" x14ac:dyDescent="0.2">
      <c r="C150" s="1"/>
      <c r="D150" s="1"/>
      <c r="E150" s="1"/>
      <c r="F150" s="1"/>
      <c r="G150" s="1"/>
    </row>
    <row r="151" spans="1:8" x14ac:dyDescent="0.2">
      <c r="C151" s="1"/>
      <c r="D151" s="1"/>
      <c r="E151" s="1"/>
      <c r="F151" s="1"/>
      <c r="G151" s="1"/>
    </row>
    <row r="152" spans="1:8" x14ac:dyDescent="0.2">
      <c r="C152" s="1"/>
      <c r="D152" s="1"/>
      <c r="E152" s="1"/>
      <c r="F152" s="1"/>
      <c r="G152" s="1"/>
    </row>
    <row r="153" spans="1:8" x14ac:dyDescent="0.2">
      <c r="C153" s="1"/>
      <c r="D153" s="1"/>
      <c r="E153" s="1"/>
      <c r="F153" s="1"/>
      <c r="G153" s="1"/>
    </row>
    <row r="154" spans="1:8" x14ac:dyDescent="0.2">
      <c r="C154" s="1"/>
      <c r="D154" s="1"/>
      <c r="E154" s="1"/>
      <c r="F154" s="1"/>
      <c r="G154" s="1"/>
    </row>
    <row r="155" spans="1:8" x14ac:dyDescent="0.2">
      <c r="C155" s="1"/>
      <c r="D155" s="1"/>
      <c r="E155" s="1"/>
      <c r="F155" s="1"/>
      <c r="G155" s="1"/>
    </row>
    <row r="156" spans="1:8" x14ac:dyDescent="0.2">
      <c r="C156" s="1"/>
      <c r="D156" s="1"/>
      <c r="E156" s="1"/>
      <c r="F156" s="1"/>
      <c r="G156" s="1"/>
    </row>
    <row r="160" spans="1:8" x14ac:dyDescent="0.2">
      <c r="A160" s="79"/>
      <c r="B160" s="79"/>
      <c r="C160" s="80"/>
      <c r="D160" s="80"/>
      <c r="E160" s="80"/>
      <c r="F160" s="80"/>
      <c r="G160" s="80"/>
      <c r="H160" s="79"/>
    </row>
    <row r="161" spans="1:2" x14ac:dyDescent="0.2">
      <c r="A161" s="78"/>
      <c r="B161" s="77"/>
    </row>
    <row r="162" spans="1:2" x14ac:dyDescent="0.2">
      <c r="A162" s="78"/>
      <c r="B162" s="77"/>
    </row>
    <row r="163" spans="1:2" x14ac:dyDescent="0.2">
      <c r="A163" s="78"/>
      <c r="B163" s="77"/>
    </row>
    <row r="164" spans="1:2" x14ac:dyDescent="0.2">
      <c r="A164" s="78"/>
      <c r="B164" s="77"/>
    </row>
    <row r="165" spans="1:2" x14ac:dyDescent="0.2">
      <c r="A165" s="78"/>
      <c r="B165" s="77"/>
    </row>
  </sheetData>
  <dataValidations count="9">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19 A27 A34 A41 A49 A56 A63 A70 A77 A6"/>
    <dataValidation allowBlank="1" showInputMessage="1" showErrorMessage="1" prompt="Saldo final del periodo de la información financiera trimestral presentada, el cual debe coincidir con la suma de las columnas de 90, 180, 365 y más de 365 días." sqref="C19 C27 C34 C41 C49 C56 C63 C70 C77 C6"/>
    <dataValidation allowBlank="1" showInputMessage="1" showErrorMessage="1" prompt="Corresponde al nombre o descripción de la cuenta de acuerdo al Plan de Cuentas emitido por el CONAC." sqref="B19 B27 B49 B56 B63 B70 B77 B34 B41 B6"/>
    <dataValidation allowBlank="1" showInputMessage="1" showErrorMessage="1" prompt="Importe de la cuentas por cobrar con fecha de vencimiento de 1 a 90 días." sqref="D19 D27 D49 D56 D63 D70 D77 D34 D41 D6"/>
    <dataValidation allowBlank="1" showInputMessage="1" showErrorMessage="1" prompt="Importe de la cuentas por cobrar con fecha de vencimiento de 91 a 180 días." sqref="E19 E27 E49 E56 E63 E70 E77 E34 E41 E6"/>
    <dataValidation allowBlank="1" showInputMessage="1" showErrorMessage="1" prompt="Importe de la cuentas por cobrar con fecha de vencimiento de 181 a 365 días." sqref="F19 F27 F49 F56 F63 F70 F77 F34 F41 F6"/>
    <dataValidation allowBlank="1" showInputMessage="1" showErrorMessage="1" prompt="Importe de la cuentas por cobrar con vencimiento mayor a 365 días." sqref="G19 G27 G49 G56 G63 G70 G77 G34 G41 G6"/>
    <dataValidation allowBlank="1" showInputMessage="1" showErrorMessage="1" prompt="Informar sobre caraterísticas cualitativas de la cuenta, ejemplo: acciones implementadas para su recuperación, causas de la demora en su recuperación." sqref="H19 H27 H49 H56 H63 H70 H77 H34 H41 H6"/>
    <dataValidation allowBlank="1" showInputMessage="1" showErrorMessage="1" prompt="Indicar si el deudor ya sobrepasó el plazo estipulado para pago, 90, 180 o 365 días." sqref="I19 I27 I49 I56 I63 I70 I77 I34 I41 I6"/>
  </dataValidations>
  <pageMargins left="0.7" right="0.7" top="0.75" bottom="0.75" header="0.3" footer="0.3"/>
  <pageSetup scale="60" orientation="landscape" r:id="rId1"/>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0"/>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375"/>
    </row>
    <row r="3" spans="1:17" x14ac:dyDescent="0.2">
      <c r="A3" s="57"/>
      <c r="B3" s="57"/>
      <c r="C3" s="57"/>
      <c r="D3" s="57"/>
      <c r="E3" s="57"/>
      <c r="F3" s="57"/>
      <c r="G3" s="57"/>
      <c r="H3" s="375"/>
    </row>
    <row r="4" spans="1:17" ht="11.25" customHeight="1" x14ac:dyDescent="0.2">
      <c r="A4" s="375"/>
      <c r="B4" s="375"/>
      <c r="C4" s="375"/>
      <c r="D4" s="375"/>
      <c r="E4" s="375"/>
      <c r="F4" s="375"/>
      <c r="G4" s="57"/>
      <c r="H4" s="375"/>
    </row>
    <row r="5" spans="1:17" ht="11.25" customHeight="1" x14ac:dyDescent="0.2">
      <c r="A5" s="103" t="s">
        <v>278</v>
      </c>
      <c r="B5" s="102"/>
      <c r="C5" s="102"/>
      <c r="D5" s="102"/>
      <c r="E5" s="102"/>
      <c r="F5" s="101"/>
      <c r="G5" s="101"/>
      <c r="H5" s="220" t="s">
        <v>277</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landscape" r:id="rId1"/>
  <colBreaks count="1" manualBreakCount="1">
    <brk id="8" max="1048575" man="1"/>
  </colBreaks>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5">
    <pageSetUpPr fitToPage="1"/>
  </sheetPr>
  <dimension ref="A1:D45"/>
  <sheetViews>
    <sheetView zoomScaleNormal="100" zoomScaleSheetLayoutView="100" workbookViewId="0">
      <selection activeCell="B19" sqref="B19"/>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4" width="17.6640625" style="375" customWidth="1"/>
    <col min="5" max="16384" width="11.44140625" style="375"/>
  </cols>
  <sheetData>
    <row r="1" spans="1:4" x14ac:dyDescent="0.2">
      <c r="A1" s="57" t="s">
        <v>115</v>
      </c>
      <c r="B1" s="57"/>
      <c r="D1" s="61"/>
    </row>
    <row r="2" spans="1:4" x14ac:dyDescent="0.2">
      <c r="A2" s="57" t="s">
        <v>114</v>
      </c>
      <c r="B2" s="57"/>
    </row>
    <row r="5" spans="1:4" s="71" customFormat="1" ht="11.25" customHeight="1" x14ac:dyDescent="0.2">
      <c r="A5" s="74" t="s">
        <v>284</v>
      </c>
      <c r="B5" s="375"/>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t="s">
        <v>13369</v>
      </c>
      <c r="B15" s="95" t="s">
        <v>3372</v>
      </c>
      <c r="C15" s="83">
        <v>139944.4</v>
      </c>
      <c r="D15" s="496" t="s">
        <v>13370</v>
      </c>
    </row>
    <row r="16" spans="1:4" x14ac:dyDescent="0.2">
      <c r="A16" s="43" t="s">
        <v>13371</v>
      </c>
      <c r="B16" s="95" t="s">
        <v>13372</v>
      </c>
      <c r="C16" s="83">
        <v>60768.99</v>
      </c>
      <c r="D16" s="496" t="s">
        <v>13370</v>
      </c>
    </row>
    <row r="17" spans="1:4" x14ac:dyDescent="0.2">
      <c r="A17" s="43" t="s">
        <v>13373</v>
      </c>
      <c r="B17" s="95" t="s">
        <v>962</v>
      </c>
      <c r="C17" s="83">
        <v>7741</v>
      </c>
      <c r="D17" s="496" t="s">
        <v>13370</v>
      </c>
    </row>
    <row r="18" spans="1:4" x14ac:dyDescent="0.2">
      <c r="A18" s="43" t="s">
        <v>5546</v>
      </c>
      <c r="B18" s="95" t="s">
        <v>960</v>
      </c>
      <c r="C18" s="83">
        <v>21210.91</v>
      </c>
      <c r="D18" s="496" t="s">
        <v>13370</v>
      </c>
    </row>
    <row r="19" spans="1:4" x14ac:dyDescent="0.2">
      <c r="A19" s="43" t="s">
        <v>13374</v>
      </c>
      <c r="B19" s="95" t="s">
        <v>956</v>
      </c>
      <c r="C19" s="83">
        <v>6628.93</v>
      </c>
      <c r="D19" s="496" t="s">
        <v>13370</v>
      </c>
    </row>
    <row r="20" spans="1:4" x14ac:dyDescent="0.2">
      <c r="A20" s="43" t="s">
        <v>13375</v>
      </c>
      <c r="B20" s="95" t="s">
        <v>6686</v>
      </c>
      <c r="C20" s="83">
        <v>2569.64</v>
      </c>
      <c r="D20" s="496" t="s">
        <v>13370</v>
      </c>
    </row>
    <row r="21" spans="1:4" x14ac:dyDescent="0.2">
      <c r="A21" s="43" t="s">
        <v>13376</v>
      </c>
      <c r="B21" s="95" t="s">
        <v>13377</v>
      </c>
      <c r="C21" s="83">
        <v>3489.66</v>
      </c>
      <c r="D21" s="496" t="s">
        <v>13370</v>
      </c>
    </row>
    <row r="22" spans="1:4" x14ac:dyDescent="0.2">
      <c r="A22" s="43" t="s">
        <v>13378</v>
      </c>
      <c r="B22" s="95" t="s">
        <v>944</v>
      </c>
      <c r="C22" s="83">
        <v>965.07</v>
      </c>
      <c r="D22" s="496" t="s">
        <v>13370</v>
      </c>
    </row>
    <row r="23" spans="1:4" x14ac:dyDescent="0.2">
      <c r="A23" s="43" t="s">
        <v>13379</v>
      </c>
      <c r="B23" s="95" t="s">
        <v>13380</v>
      </c>
      <c r="C23" s="83">
        <v>1137.23</v>
      </c>
      <c r="D23" s="496" t="s">
        <v>13370</v>
      </c>
    </row>
    <row r="24" spans="1:4" x14ac:dyDescent="0.2">
      <c r="A24" s="43" t="s">
        <v>13381</v>
      </c>
      <c r="B24" s="95" t="s">
        <v>940</v>
      </c>
      <c r="C24" s="83">
        <v>8907.6299999999992</v>
      </c>
      <c r="D24" s="496" t="s">
        <v>13370</v>
      </c>
    </row>
    <row r="25" spans="1:4" x14ac:dyDescent="0.2">
      <c r="A25" s="43" t="s">
        <v>5545</v>
      </c>
      <c r="B25" s="95" t="s">
        <v>13382</v>
      </c>
      <c r="C25" s="83">
        <v>55121.07</v>
      </c>
      <c r="D25" s="496" t="s">
        <v>13370</v>
      </c>
    </row>
    <row r="26" spans="1:4" x14ac:dyDescent="0.2">
      <c r="A26" s="43" t="s">
        <v>13383</v>
      </c>
      <c r="B26" s="95" t="s">
        <v>13384</v>
      </c>
      <c r="C26" s="83">
        <v>4889.1099999999997</v>
      </c>
      <c r="D26" s="496" t="s">
        <v>13370</v>
      </c>
    </row>
    <row r="27" spans="1:4" x14ac:dyDescent="0.2">
      <c r="A27" s="43" t="s">
        <v>13385</v>
      </c>
      <c r="B27" s="95" t="s">
        <v>3341</v>
      </c>
      <c r="C27" s="83">
        <v>4828.3</v>
      </c>
      <c r="D27" s="496" t="s">
        <v>13370</v>
      </c>
    </row>
    <row r="28" spans="1:4" x14ac:dyDescent="0.2">
      <c r="A28" s="43" t="s">
        <v>13386</v>
      </c>
      <c r="B28" s="95" t="s">
        <v>11849</v>
      </c>
      <c r="C28" s="83">
        <v>71540.399999999994</v>
      </c>
      <c r="D28" s="496" t="s">
        <v>13370</v>
      </c>
    </row>
    <row r="29" spans="1:4" x14ac:dyDescent="0.2">
      <c r="A29" s="43" t="s">
        <v>13387</v>
      </c>
      <c r="B29" s="95" t="s">
        <v>13388</v>
      </c>
      <c r="C29" s="83">
        <v>48063.8</v>
      </c>
      <c r="D29" s="496" t="s">
        <v>13370</v>
      </c>
    </row>
    <row r="30" spans="1:4" x14ac:dyDescent="0.2">
      <c r="A30" s="43" t="s">
        <v>13389</v>
      </c>
      <c r="B30" s="95" t="s">
        <v>924</v>
      </c>
      <c r="C30" s="83">
        <v>2154.9499999999998</v>
      </c>
      <c r="D30" s="496" t="s">
        <v>13370</v>
      </c>
    </row>
    <row r="31" spans="1:4" x14ac:dyDescent="0.2">
      <c r="A31" s="43" t="s">
        <v>13390</v>
      </c>
      <c r="B31" s="95" t="s">
        <v>13391</v>
      </c>
      <c r="C31" s="83">
        <v>21539.82</v>
      </c>
      <c r="D31" s="496" t="s">
        <v>13370</v>
      </c>
    </row>
    <row r="32" spans="1:4" x14ac:dyDescent="0.2">
      <c r="A32" s="43" t="s">
        <v>13392</v>
      </c>
      <c r="B32" s="95" t="s">
        <v>13393</v>
      </c>
      <c r="C32" s="83">
        <v>17112.97</v>
      </c>
      <c r="D32" s="496" t="s">
        <v>13370</v>
      </c>
    </row>
    <row r="33" spans="1:4" x14ac:dyDescent="0.2">
      <c r="A33" s="43" t="s">
        <v>13394</v>
      </c>
      <c r="B33" s="95" t="s">
        <v>13395</v>
      </c>
      <c r="C33" s="83">
        <v>3269.1</v>
      </c>
      <c r="D33" s="496" t="s">
        <v>13370</v>
      </c>
    </row>
    <row r="34" spans="1:4" x14ac:dyDescent="0.2">
      <c r="A34" s="43" t="s">
        <v>13396</v>
      </c>
      <c r="B34" s="95" t="s">
        <v>916</v>
      </c>
      <c r="C34" s="83">
        <v>293613.58</v>
      </c>
      <c r="D34" s="496" t="s">
        <v>13370</v>
      </c>
    </row>
    <row r="35" spans="1:4" x14ac:dyDescent="0.2">
      <c r="A35" s="43" t="s">
        <v>13397</v>
      </c>
      <c r="B35" s="95" t="s">
        <v>6673</v>
      </c>
      <c r="C35" s="83">
        <v>75442.7</v>
      </c>
      <c r="D35" s="496" t="s">
        <v>13370</v>
      </c>
    </row>
    <row r="36" spans="1:4" x14ac:dyDescent="0.2">
      <c r="A36" s="43" t="s">
        <v>13398</v>
      </c>
      <c r="B36" s="95" t="s">
        <v>13399</v>
      </c>
      <c r="C36" s="83">
        <v>69.81</v>
      </c>
      <c r="D36" s="496" t="s">
        <v>13370</v>
      </c>
    </row>
    <row r="37" spans="1:4" x14ac:dyDescent="0.2">
      <c r="A37" s="43" t="s">
        <v>13400</v>
      </c>
      <c r="B37" s="95" t="s">
        <v>3319</v>
      </c>
      <c r="C37" s="83">
        <v>306.02</v>
      </c>
      <c r="D37" s="496" t="s">
        <v>13370</v>
      </c>
    </row>
    <row r="38" spans="1:4" x14ac:dyDescent="0.2">
      <c r="A38" s="43" t="s">
        <v>13401</v>
      </c>
      <c r="B38" s="95" t="s">
        <v>13402</v>
      </c>
      <c r="C38" s="83">
        <v>12478.51</v>
      </c>
      <c r="D38" s="496" t="s">
        <v>13370</v>
      </c>
    </row>
    <row r="39" spans="1:4" x14ac:dyDescent="0.2">
      <c r="A39" s="43" t="s">
        <v>13403</v>
      </c>
      <c r="B39" s="95" t="s">
        <v>906</v>
      </c>
      <c r="C39" s="83">
        <v>30286.720000000001</v>
      </c>
      <c r="D39" s="496" t="s">
        <v>13370</v>
      </c>
    </row>
    <row r="40" spans="1:4" x14ac:dyDescent="0.2">
      <c r="A40" s="43" t="s">
        <v>13404</v>
      </c>
      <c r="B40" s="95" t="s">
        <v>11858</v>
      </c>
      <c r="C40" s="83">
        <v>5954.92</v>
      </c>
      <c r="D40" s="496" t="s">
        <v>13370</v>
      </c>
    </row>
    <row r="41" spans="1:4" x14ac:dyDescent="0.2">
      <c r="A41" s="43" t="s">
        <v>13405</v>
      </c>
      <c r="B41" s="95" t="s">
        <v>11859</v>
      </c>
      <c r="C41" s="83">
        <v>972.42</v>
      </c>
      <c r="D41" s="496" t="s">
        <v>13370</v>
      </c>
    </row>
    <row r="42" spans="1:4" x14ac:dyDescent="0.2">
      <c r="A42" s="43" t="s">
        <v>13406</v>
      </c>
      <c r="B42" s="95" t="s">
        <v>13407</v>
      </c>
      <c r="C42" s="83">
        <v>8603.33</v>
      </c>
      <c r="D42" s="496" t="s">
        <v>13370</v>
      </c>
    </row>
    <row r="43" spans="1:4" x14ac:dyDescent="0.2">
      <c r="A43" s="63"/>
      <c r="B43" s="63" t="s">
        <v>279</v>
      </c>
      <c r="C43" s="39">
        <f>SUM(C15:C42)</f>
        <v>909610.99000000011</v>
      </c>
      <c r="D43" s="104"/>
    </row>
    <row r="45" spans="1:4" x14ac:dyDescent="0.2">
      <c r="B45" s="375" t="str">
        <f>+UPPER(B10)</f>
        <v/>
      </c>
    </row>
  </sheetData>
  <dataValidations count="6">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 allowBlank="1" showInputMessage="1" showErrorMessage="1" prompt="Método de valuación aplicados." sqref="D14"/>
    <dataValidation allowBlank="1" showInputMessage="1" showErrorMessage="1" prompt="Corresponde al nombre o descripción de la cuenta de acuerdo al Plan de Cuentas emitido por el CONAC." sqref="B7 B14"/>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6">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7" width="22.6640625" style="1" customWidth="1"/>
    <col min="8" max="16384" width="11.44140625" style="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4" spans="1:7" x14ac:dyDescent="0.2">
      <c r="G4" s="375"/>
    </row>
    <row r="5" spans="1:7" ht="11.25" customHeight="1" x14ac:dyDescent="0.2">
      <c r="A5" s="35" t="s">
        <v>290</v>
      </c>
      <c r="B5" s="35"/>
      <c r="G5" s="32" t="s">
        <v>289</v>
      </c>
    </row>
    <row r="6" spans="1:7" x14ac:dyDescent="0.2">
      <c r="A6" s="114"/>
      <c r="B6" s="114"/>
      <c r="C6" s="115"/>
      <c r="D6" s="114"/>
      <c r="E6" s="114"/>
      <c r="F6" s="114"/>
      <c r="G6" s="114"/>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7"/>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x14ac:dyDescent="0.2">
      <c r="A1" s="57" t="s">
        <v>115</v>
      </c>
      <c r="B1" s="57"/>
      <c r="C1" s="58"/>
      <c r="D1" s="57"/>
      <c r="E1" s="61"/>
    </row>
    <row r="2" spans="1:5" x14ac:dyDescent="0.2">
      <c r="A2" s="57" t="s">
        <v>114</v>
      </c>
      <c r="B2" s="57"/>
      <c r="C2" s="58"/>
      <c r="D2" s="57"/>
      <c r="E2" s="57"/>
    </row>
    <row r="4" spans="1:5" x14ac:dyDescent="0.2">
      <c r="E4" s="375"/>
    </row>
    <row r="5" spans="1:5" ht="11.25" customHeight="1" x14ac:dyDescent="0.2">
      <c r="A5" s="35" t="s">
        <v>294</v>
      </c>
      <c r="B5" s="35"/>
      <c r="E5" s="32" t="s">
        <v>293</v>
      </c>
    </row>
    <row r="6" spans="1:5" x14ac:dyDescent="0.2">
      <c r="A6" s="114"/>
      <c r="B6" s="114"/>
      <c r="C6" s="115"/>
      <c r="D6" s="114"/>
      <c r="E6" s="114"/>
    </row>
    <row r="7" spans="1:5" ht="15" customHeight="1" x14ac:dyDescent="0.2">
      <c r="A7" s="30" t="s">
        <v>102</v>
      </c>
      <c r="B7" s="29" t="s">
        <v>101</v>
      </c>
      <c r="C7" s="69"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8"/>
  <dimension ref="A1:I59"/>
  <sheetViews>
    <sheetView topLeftCell="A42" zoomScaleNormal="100" zoomScaleSheetLayoutView="100" workbookViewId="0">
      <selection activeCell="B58" sqref="B58"/>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7" width="17.6640625" style="1" customWidth="1"/>
    <col min="8" max="8" width="8.6640625" style="1" customWidth="1"/>
    <col min="9" max="16384" width="11.44140625" style="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t="s">
        <v>13408</v>
      </c>
      <c r="B8" s="25" t="s">
        <v>13409</v>
      </c>
      <c r="C8" s="24">
        <v>0</v>
      </c>
      <c r="D8" s="24">
        <v>296080.78999999998</v>
      </c>
      <c r="E8" s="83">
        <f>+D8-C8</f>
        <v>296080.78999999998</v>
      </c>
      <c r="F8" s="24" t="s">
        <v>13410</v>
      </c>
    </row>
    <row r="9" spans="1:6" x14ac:dyDescent="0.2">
      <c r="A9" s="81"/>
      <c r="B9" s="81" t="s">
        <v>381</v>
      </c>
      <c r="C9" s="51">
        <f>SUM(C8:C8)</f>
        <v>0</v>
      </c>
      <c r="D9" s="51">
        <f>SUM(D8:D8)</f>
        <v>296080.78999999998</v>
      </c>
      <c r="E9" s="51">
        <f>SUM(E8:E8)</f>
        <v>296080.78999999998</v>
      </c>
      <c r="F9" s="51"/>
    </row>
    <row r="10" spans="1:6"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120" t="s">
        <v>301</v>
      </c>
      <c r="D14" s="120" t="s">
        <v>300</v>
      </c>
      <c r="E14" s="120" t="s">
        <v>299</v>
      </c>
      <c r="F14" s="119" t="s">
        <v>298</v>
      </c>
    </row>
    <row r="15" spans="1:6" ht="20.399999999999999" x14ac:dyDescent="0.2">
      <c r="A15" s="25" t="s">
        <v>13411</v>
      </c>
      <c r="B15" s="82" t="s">
        <v>376</v>
      </c>
      <c r="C15" s="24">
        <v>390486.43</v>
      </c>
      <c r="D15" s="83">
        <v>394356.27</v>
      </c>
      <c r="E15" s="83">
        <f>+D15-C15</f>
        <v>3869.8400000000256</v>
      </c>
      <c r="F15" s="82" t="s">
        <v>13412</v>
      </c>
    </row>
    <row r="16" spans="1:6" ht="20.399999999999999" x14ac:dyDescent="0.2">
      <c r="A16" s="25" t="s">
        <v>13413</v>
      </c>
      <c r="B16" s="82" t="s">
        <v>13414</v>
      </c>
      <c r="C16" s="24">
        <v>88044</v>
      </c>
      <c r="D16" s="83">
        <v>88044</v>
      </c>
      <c r="E16" s="83">
        <f t="shared" ref="E16:E30" si="0">+D16-C16</f>
        <v>0</v>
      </c>
      <c r="F16" s="82" t="s">
        <v>13412</v>
      </c>
    </row>
    <row r="17" spans="1:9" ht="20.399999999999999" x14ac:dyDescent="0.2">
      <c r="A17" s="25" t="s">
        <v>13415</v>
      </c>
      <c r="B17" s="82" t="s">
        <v>11715</v>
      </c>
      <c r="C17" s="24">
        <v>854923.28</v>
      </c>
      <c r="D17" s="83">
        <v>857668.65</v>
      </c>
      <c r="E17" s="83">
        <f t="shared" si="0"/>
        <v>2745.3699999999953</v>
      </c>
      <c r="F17" s="82" t="s">
        <v>13412</v>
      </c>
    </row>
    <row r="18" spans="1:9" ht="20.399999999999999" x14ac:dyDescent="0.2">
      <c r="A18" s="25" t="s">
        <v>13416</v>
      </c>
      <c r="B18" s="82" t="s">
        <v>1807</v>
      </c>
      <c r="C18" s="24">
        <v>1042165.07</v>
      </c>
      <c r="D18" s="83">
        <v>1061345.07</v>
      </c>
      <c r="E18" s="83">
        <f t="shared" si="0"/>
        <v>19180.000000000116</v>
      </c>
      <c r="F18" s="82" t="s">
        <v>13412</v>
      </c>
    </row>
    <row r="19" spans="1:9" ht="20.399999999999999" x14ac:dyDescent="0.2">
      <c r="A19" s="25" t="s">
        <v>13417</v>
      </c>
      <c r="B19" s="82" t="s">
        <v>11721</v>
      </c>
      <c r="C19" s="24">
        <v>39484.42</v>
      </c>
      <c r="D19" s="83">
        <v>40027.53</v>
      </c>
      <c r="E19" s="83">
        <f t="shared" si="0"/>
        <v>543.11000000000058</v>
      </c>
      <c r="F19" s="82" t="s">
        <v>13412</v>
      </c>
    </row>
    <row r="20" spans="1:9" ht="20.399999999999999" x14ac:dyDescent="0.2">
      <c r="A20" s="25" t="s">
        <v>13418</v>
      </c>
      <c r="B20" s="82" t="s">
        <v>1799</v>
      </c>
      <c r="C20" s="24">
        <v>11801.81</v>
      </c>
      <c r="D20" s="83">
        <v>11801.81</v>
      </c>
      <c r="E20" s="83">
        <f t="shared" si="0"/>
        <v>0</v>
      </c>
      <c r="F20" s="82" t="s">
        <v>13412</v>
      </c>
    </row>
    <row r="21" spans="1:9" ht="20.399999999999999" x14ac:dyDescent="0.2">
      <c r="A21" s="25" t="s">
        <v>13419</v>
      </c>
      <c r="B21" s="82" t="s">
        <v>13420</v>
      </c>
      <c r="C21" s="24">
        <v>170217.3</v>
      </c>
      <c r="D21" s="83">
        <v>170217.3</v>
      </c>
      <c r="E21" s="83">
        <f t="shared" si="0"/>
        <v>0</v>
      </c>
      <c r="F21" s="82" t="s">
        <v>13412</v>
      </c>
    </row>
    <row r="22" spans="1:9" ht="20.399999999999999" x14ac:dyDescent="0.2">
      <c r="A22" s="25" t="s">
        <v>13421</v>
      </c>
      <c r="B22" s="82" t="s">
        <v>366</v>
      </c>
      <c r="C22" s="24">
        <v>3070</v>
      </c>
      <c r="D22" s="83">
        <v>4420</v>
      </c>
      <c r="E22" s="83">
        <f t="shared" si="0"/>
        <v>1350</v>
      </c>
      <c r="F22" s="82" t="s">
        <v>13412</v>
      </c>
    </row>
    <row r="23" spans="1:9" ht="20.399999999999999" x14ac:dyDescent="0.2">
      <c r="A23" s="25" t="s">
        <v>13422</v>
      </c>
      <c r="B23" s="82" t="s">
        <v>1768</v>
      </c>
      <c r="C23" s="24">
        <v>517240.52</v>
      </c>
      <c r="D23" s="83">
        <v>517240.52</v>
      </c>
      <c r="E23" s="83">
        <f t="shared" si="0"/>
        <v>0</v>
      </c>
      <c r="F23" s="82" t="s">
        <v>13412</v>
      </c>
    </row>
    <row r="24" spans="1:9" ht="20.399999999999999" x14ac:dyDescent="0.2">
      <c r="A24" s="25" t="s">
        <v>13423</v>
      </c>
      <c r="B24" s="82" t="s">
        <v>362</v>
      </c>
      <c r="C24" s="24">
        <v>324620.01</v>
      </c>
      <c r="D24" s="83">
        <v>324620.01</v>
      </c>
      <c r="E24" s="83">
        <f t="shared" si="0"/>
        <v>0</v>
      </c>
      <c r="F24" s="82" t="s">
        <v>13412</v>
      </c>
    </row>
    <row r="25" spans="1:9" ht="11.25" customHeight="1" x14ac:dyDescent="0.2">
      <c r="A25" s="25" t="s">
        <v>11734</v>
      </c>
      <c r="B25" s="82" t="s">
        <v>13424</v>
      </c>
      <c r="C25" s="24">
        <v>364896.82</v>
      </c>
      <c r="D25" s="83">
        <v>364896.82</v>
      </c>
      <c r="E25" s="83">
        <f t="shared" si="0"/>
        <v>0</v>
      </c>
      <c r="F25" s="82" t="s">
        <v>13412</v>
      </c>
    </row>
    <row r="26" spans="1:9" ht="20.399999999999999" x14ac:dyDescent="0.2">
      <c r="A26" s="25" t="s">
        <v>13425</v>
      </c>
      <c r="B26" s="82" t="s">
        <v>13426</v>
      </c>
      <c r="C26" s="24">
        <v>15814.04</v>
      </c>
      <c r="D26" s="83">
        <v>21417.49</v>
      </c>
      <c r="E26" s="83">
        <f t="shared" si="0"/>
        <v>5603.4500000000007</v>
      </c>
      <c r="F26" s="82" t="s">
        <v>13412</v>
      </c>
    </row>
    <row r="27" spans="1:9" ht="27.9" customHeight="1" x14ac:dyDescent="0.2">
      <c r="A27" s="25" t="s">
        <v>13427</v>
      </c>
      <c r="B27" s="82" t="s">
        <v>13428</v>
      </c>
      <c r="C27" s="24">
        <v>119972.84</v>
      </c>
      <c r="D27" s="83">
        <v>124684.9</v>
      </c>
      <c r="E27" s="83">
        <f t="shared" si="0"/>
        <v>4712.0599999999977</v>
      </c>
      <c r="F27" s="82" t="s">
        <v>13412</v>
      </c>
      <c r="I27" s="31"/>
    </row>
    <row r="28" spans="1:9" ht="20.399999999999999" x14ac:dyDescent="0.2">
      <c r="A28" s="25" t="s">
        <v>13429</v>
      </c>
      <c r="B28" s="82" t="s">
        <v>13430</v>
      </c>
      <c r="C28" s="24">
        <v>71598.87</v>
      </c>
      <c r="D28" s="83">
        <v>71598.87</v>
      </c>
      <c r="E28" s="83">
        <f t="shared" si="0"/>
        <v>0</v>
      </c>
      <c r="F28" s="82" t="s">
        <v>13412</v>
      </c>
    </row>
    <row r="29" spans="1:9" ht="20.399999999999999" x14ac:dyDescent="0.2">
      <c r="A29" s="25" t="s">
        <v>13431</v>
      </c>
      <c r="B29" s="82" t="s">
        <v>346</v>
      </c>
      <c r="C29" s="24">
        <v>101.72</v>
      </c>
      <c r="D29" s="83">
        <v>101.72</v>
      </c>
      <c r="E29" s="83">
        <f t="shared" si="0"/>
        <v>0</v>
      </c>
      <c r="F29" s="82" t="s">
        <v>13412</v>
      </c>
    </row>
    <row r="30" spans="1:9" ht="20.399999999999999" x14ac:dyDescent="0.2">
      <c r="A30" s="25" t="s">
        <v>13432</v>
      </c>
      <c r="B30" s="82" t="s">
        <v>13433</v>
      </c>
      <c r="C30" s="24">
        <v>32670.86</v>
      </c>
      <c r="D30" s="83">
        <v>38821.72</v>
      </c>
      <c r="E30" s="83">
        <f t="shared" si="0"/>
        <v>6150.8600000000006</v>
      </c>
      <c r="F30" s="82" t="s">
        <v>13412</v>
      </c>
    </row>
    <row r="31" spans="1:9" x14ac:dyDescent="0.2">
      <c r="A31" s="81"/>
      <c r="B31" s="81" t="s">
        <v>345</v>
      </c>
      <c r="C31" s="51">
        <f>SUM(C15:C30)</f>
        <v>4047107.9899999998</v>
      </c>
      <c r="D31" s="51">
        <f t="shared" ref="D31:E31" si="1">SUM(D15:D30)</f>
        <v>4091262.6800000006</v>
      </c>
      <c r="E31" s="51">
        <f t="shared" si="1"/>
        <v>44154.690000000133</v>
      </c>
      <c r="F31" s="51"/>
      <c r="G31" s="31"/>
      <c r="H31" s="31"/>
    </row>
    <row r="32" spans="1:9" s="15" customFormat="1" x14ac:dyDescent="0.2">
      <c r="A32" s="126"/>
      <c r="B32" s="126"/>
      <c r="C32" s="18"/>
      <c r="D32" s="18"/>
      <c r="E32" s="18"/>
      <c r="F32" s="18"/>
    </row>
    <row r="33" spans="1:8" s="15" customFormat="1" x14ac:dyDescent="0.2">
      <c r="A33" s="126"/>
      <c r="B33" s="126"/>
      <c r="C33" s="18"/>
      <c r="D33" s="18"/>
      <c r="E33" s="18"/>
      <c r="F33" s="18"/>
    </row>
    <row r="34" spans="1:8" s="15" customFormat="1" x14ac:dyDescent="0.2">
      <c r="A34" s="35" t="s">
        <v>344</v>
      </c>
      <c r="B34" s="35"/>
      <c r="C34" s="121"/>
      <c r="D34" s="121"/>
      <c r="E34" s="121"/>
      <c r="G34" s="89" t="s">
        <v>302</v>
      </c>
    </row>
    <row r="35" spans="1:8" s="15" customFormat="1" x14ac:dyDescent="0.2">
      <c r="A35" s="108"/>
      <c r="B35" s="108"/>
      <c r="C35" s="33"/>
      <c r="D35" s="31"/>
      <c r="E35" s="31"/>
      <c r="F35" s="1"/>
    </row>
    <row r="36" spans="1:8" s="15" customFormat="1" ht="20.399999999999999" x14ac:dyDescent="0.2">
      <c r="A36" s="30" t="s">
        <v>102</v>
      </c>
      <c r="B36" s="29" t="s">
        <v>101</v>
      </c>
      <c r="C36" s="120" t="s">
        <v>301</v>
      </c>
      <c r="D36" s="120" t="s">
        <v>300</v>
      </c>
      <c r="E36" s="120" t="s">
        <v>299</v>
      </c>
      <c r="F36" s="119" t="s">
        <v>298</v>
      </c>
      <c r="G36" s="119" t="s">
        <v>297</v>
      </c>
      <c r="H36" s="119" t="s">
        <v>296</v>
      </c>
    </row>
    <row r="37" spans="1:8" s="15" customFormat="1" ht="27.9" customHeight="1" x14ac:dyDescent="0.2">
      <c r="A37" s="25"/>
      <c r="B37" s="1225" t="s">
        <v>13593</v>
      </c>
      <c r="C37" s="24"/>
      <c r="D37" s="83"/>
      <c r="E37" s="83"/>
      <c r="F37" s="82"/>
      <c r="G37" s="82"/>
      <c r="H37" s="82"/>
    </row>
    <row r="38" spans="1:8" s="15" customFormat="1" x14ac:dyDescent="0.2">
      <c r="A38" s="81"/>
      <c r="B38" s="81" t="s">
        <v>339</v>
      </c>
      <c r="C38" s="51">
        <f>SUM(C37:C37)</f>
        <v>0</v>
      </c>
      <c r="D38" s="51">
        <f>SUM(D37:D37)</f>
        <v>0</v>
      </c>
      <c r="E38" s="51">
        <f>SUM(E37:E37)</f>
        <v>0</v>
      </c>
      <c r="F38" s="51"/>
      <c r="G38" s="51"/>
      <c r="H38" s="51"/>
    </row>
    <row r="39" spans="1:8" s="15" customFormat="1" x14ac:dyDescent="0.2">
      <c r="A39" s="125"/>
      <c r="B39" s="125"/>
      <c r="C39" s="124"/>
      <c r="D39" s="124"/>
      <c r="E39" s="124"/>
      <c r="F39" s="18"/>
    </row>
    <row r="41" spans="1:8" x14ac:dyDescent="0.2">
      <c r="A41" s="35" t="s">
        <v>338</v>
      </c>
      <c r="B41" s="35"/>
      <c r="C41" s="121"/>
      <c r="D41" s="121"/>
      <c r="E41" s="121"/>
      <c r="G41" s="89" t="s">
        <v>302</v>
      </c>
    </row>
    <row r="42" spans="1:8" x14ac:dyDescent="0.2">
      <c r="A42" s="108"/>
      <c r="B42" s="108"/>
      <c r="C42" s="33"/>
      <c r="H42" s="31"/>
    </row>
    <row r="43" spans="1:8" ht="20.399999999999999" x14ac:dyDescent="0.2">
      <c r="A43" s="30" t="s">
        <v>102</v>
      </c>
      <c r="B43" s="29" t="s">
        <v>101</v>
      </c>
      <c r="C43" s="120" t="s">
        <v>301</v>
      </c>
      <c r="D43" s="120" t="s">
        <v>300</v>
      </c>
      <c r="E43" s="120" t="s">
        <v>299</v>
      </c>
      <c r="F43" s="119" t="s">
        <v>298</v>
      </c>
      <c r="G43" s="119" t="s">
        <v>297</v>
      </c>
      <c r="H43" s="119" t="s">
        <v>296</v>
      </c>
    </row>
    <row r="44" spans="1:8" ht="27.9" customHeight="1" x14ac:dyDescent="0.2">
      <c r="A44" s="25"/>
      <c r="B44" s="1225" t="s">
        <v>13593</v>
      </c>
      <c r="C44" s="24"/>
      <c r="D44" s="83"/>
      <c r="E44" s="83"/>
      <c r="F44" s="82"/>
      <c r="G44" s="82"/>
      <c r="H44" s="82"/>
    </row>
    <row r="45" spans="1:8" x14ac:dyDescent="0.2">
      <c r="A45" s="81"/>
      <c r="B45" s="81" t="s">
        <v>337</v>
      </c>
      <c r="C45" s="51">
        <f>SUM(C44:C44)</f>
        <v>0</v>
      </c>
      <c r="D45" s="51">
        <f>SUM(D44:D44)</f>
        <v>0</v>
      </c>
      <c r="E45" s="51">
        <f>SUM(E44:E44)</f>
        <v>0</v>
      </c>
      <c r="F45" s="51"/>
      <c r="G45" s="51"/>
      <c r="H45" s="51"/>
    </row>
    <row r="48" spans="1:8" x14ac:dyDescent="0.2">
      <c r="A48" s="35" t="s">
        <v>336</v>
      </c>
      <c r="B48" s="35"/>
      <c r="C48" s="121"/>
      <c r="D48" s="121"/>
      <c r="E48" s="121"/>
      <c r="G48" s="89" t="s">
        <v>302</v>
      </c>
    </row>
    <row r="49" spans="1:9" x14ac:dyDescent="0.2">
      <c r="A49" s="108"/>
      <c r="B49" s="108"/>
      <c r="C49" s="33"/>
    </row>
    <row r="50" spans="1:9" ht="20.399999999999999" x14ac:dyDescent="0.2">
      <c r="A50" s="30" t="s">
        <v>102</v>
      </c>
      <c r="B50" s="29" t="s">
        <v>101</v>
      </c>
      <c r="C50" s="120" t="s">
        <v>301</v>
      </c>
      <c r="D50" s="120" t="s">
        <v>300</v>
      </c>
      <c r="E50" s="120" t="s">
        <v>299</v>
      </c>
      <c r="F50" s="119" t="s">
        <v>298</v>
      </c>
      <c r="G50" s="119" t="s">
        <v>297</v>
      </c>
      <c r="H50" s="119" t="s">
        <v>296</v>
      </c>
    </row>
    <row r="51" spans="1:9" ht="20.399999999999999" x14ac:dyDescent="0.2">
      <c r="A51" s="25" t="s">
        <v>7461</v>
      </c>
      <c r="B51" s="82" t="s">
        <v>11745</v>
      </c>
      <c r="C51" s="24">
        <v>2531933.7000000002</v>
      </c>
      <c r="D51" s="83">
        <v>3088043.97</v>
      </c>
      <c r="E51" s="83">
        <f>+D51-C51</f>
        <v>556110.27</v>
      </c>
      <c r="F51" s="82" t="s">
        <v>13434</v>
      </c>
      <c r="G51" s="82" t="s">
        <v>7463</v>
      </c>
      <c r="H51" s="497">
        <v>0.1</v>
      </c>
      <c r="I51" s="31"/>
    </row>
    <row r="52" spans="1:9" x14ac:dyDescent="0.2">
      <c r="A52" s="81"/>
      <c r="B52" s="81" t="s">
        <v>304</v>
      </c>
      <c r="C52" s="51">
        <f>SUM(C51:C51)</f>
        <v>2531933.7000000002</v>
      </c>
      <c r="D52" s="51">
        <f>SUM(D51:D51)</f>
        <v>3088043.97</v>
      </c>
      <c r="E52" s="51">
        <f>SUM(E51:E51)</f>
        <v>556110.27</v>
      </c>
      <c r="F52" s="51"/>
      <c r="G52" s="51"/>
      <c r="H52" s="51"/>
    </row>
    <row r="55" spans="1:9" x14ac:dyDescent="0.2">
      <c r="A55" s="35" t="s">
        <v>303</v>
      </c>
      <c r="B55" s="35"/>
      <c r="C55" s="121"/>
      <c r="D55" s="121"/>
      <c r="E55" s="121"/>
      <c r="G55" s="89" t="s">
        <v>302</v>
      </c>
    </row>
    <row r="56" spans="1:9" x14ac:dyDescent="0.2">
      <c r="A56" s="108"/>
      <c r="B56" s="108"/>
      <c r="C56" s="33"/>
    </row>
    <row r="57" spans="1:9" ht="27.9" customHeight="1" x14ac:dyDescent="0.2">
      <c r="A57" s="30" t="s">
        <v>102</v>
      </c>
      <c r="B57" s="29" t="s">
        <v>101</v>
      </c>
      <c r="C57" s="120" t="s">
        <v>301</v>
      </c>
      <c r="D57" s="120" t="s">
        <v>300</v>
      </c>
      <c r="E57" s="120" t="s">
        <v>299</v>
      </c>
      <c r="F57" s="119" t="s">
        <v>298</v>
      </c>
      <c r="G57" s="119" t="s">
        <v>297</v>
      </c>
      <c r="H57" s="119" t="s">
        <v>296</v>
      </c>
    </row>
    <row r="58" spans="1:9" x14ac:dyDescent="0.2">
      <c r="A58" s="25"/>
      <c r="B58" s="1225" t="s">
        <v>13593</v>
      </c>
      <c r="C58" s="24"/>
      <c r="D58" s="83"/>
      <c r="E58" s="83"/>
      <c r="F58" s="82"/>
      <c r="G58" s="82"/>
      <c r="H58" s="82"/>
    </row>
    <row r="59" spans="1:9" x14ac:dyDescent="0.2">
      <c r="A59" s="81"/>
      <c r="B59" s="81" t="s">
        <v>295</v>
      </c>
      <c r="C59" s="51">
        <f>SUM(C58:C58)</f>
        <v>0</v>
      </c>
      <c r="D59" s="51">
        <f>SUM(D58:D58)</f>
        <v>0</v>
      </c>
      <c r="E59" s="51">
        <f>SUM(E58:E58)</f>
        <v>0</v>
      </c>
      <c r="F59" s="51"/>
      <c r="G59" s="51"/>
      <c r="H59" s="51"/>
    </row>
  </sheetData>
  <dataValidations count="8">
    <dataValidation allowBlank="1" showInputMessage="1" showErrorMessage="1" prompt="Corresponde al número de la cuenta de acuerdo al Plan de Cuentas emitido por el CONAC (DOF 23/12/2015)." sqref="A7 A14 A36 A43 A50 A57"/>
    <dataValidation allowBlank="1" showInputMessage="1" showErrorMessage="1" prompt="Saldo al 31 de diciembre del año anterior del ejercio que se presenta." sqref="C7 C14 C36 C43 C50 C57"/>
    <dataValidation allowBlank="1" showInputMessage="1" showErrorMessage="1" prompt="Importe final del periodo que corresponde la información financiera trimestral que se presenta." sqref="D7 D14 D36 D43 D50 D57"/>
    <dataValidation allowBlank="1" showInputMessage="1" showErrorMessage="1" prompt="Indicar la tasa de aplicación." sqref="H36 H43 H50 H57"/>
    <dataValidation allowBlank="1" showInputMessage="1" showErrorMessage="1" prompt="Indicar el método de depreciación." sqref="G36 G43 G50 G57"/>
    <dataValidation allowBlank="1" showInputMessage="1" showErrorMessage="1" prompt="Corresponde al nombre o descripción de la cuenta de acuerdo al Plan de Cuentas emitido por el CONAC." sqref="B7 B14 B36 B43 B50 B57"/>
    <dataValidation allowBlank="1" showInputMessage="1" showErrorMessage="1" prompt="Diferencia entre el saldo final y el inicial presentados." sqref="E7 E14 E36 E43 E50 E57"/>
    <dataValidation allowBlank="1" showInputMessage="1" showErrorMessage="1" prompt="Criterio para la aplicación de depreciación: anual, mensual, trimestral, etc." sqref="F7 F14 F57 F43 F50 F36"/>
  </dataValidations>
  <pageMargins left="0.7" right="0.7" top="0.75" bottom="0.75" header="0.3" footer="0.3"/>
  <pageSetup scale="54" orientation="portrait" r:id="rId1"/>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9">
    <pageSetUpPr fitToPage="1"/>
  </sheetPr>
  <dimension ref="A1:G24"/>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9.33203125" style="1" customWidth="1"/>
    <col min="7" max="16384" width="11.44140625" style="1"/>
  </cols>
  <sheetData>
    <row r="1" spans="1:7" ht="11.25" customHeight="1" x14ac:dyDescent="0.2">
      <c r="A1" s="57" t="s">
        <v>115</v>
      </c>
      <c r="B1" s="57"/>
      <c r="C1" s="58"/>
      <c r="D1" s="58"/>
      <c r="E1" s="58"/>
      <c r="F1" s="61"/>
    </row>
    <row r="2" spans="1:7" ht="11.25" customHeight="1" x14ac:dyDescent="0.2">
      <c r="A2" s="57" t="s">
        <v>114</v>
      </c>
      <c r="B2" s="57"/>
      <c r="C2" s="58"/>
      <c r="D2" s="58"/>
      <c r="E2" s="58"/>
    </row>
    <row r="3" spans="1:7" ht="11.25" customHeight="1" x14ac:dyDescent="0.2">
      <c r="A3" s="57"/>
      <c r="B3" s="57"/>
      <c r="C3" s="58"/>
      <c r="D3" s="58"/>
      <c r="E3" s="58"/>
    </row>
    <row r="4" spans="1:7" ht="11.25" customHeight="1" x14ac:dyDescent="0.2"/>
    <row r="5" spans="1:7" ht="11.25" customHeight="1" x14ac:dyDescent="0.2">
      <c r="A5" s="143" t="s">
        <v>402</v>
      </c>
      <c r="B5" s="143"/>
      <c r="C5" s="140"/>
      <c r="D5" s="140"/>
      <c r="E5" s="140"/>
      <c r="F5" s="32" t="s">
        <v>396</v>
      </c>
    </row>
    <row r="6" spans="1:7" s="15" customFormat="1" x14ac:dyDescent="0.2">
      <c r="A6" s="101"/>
      <c r="B6" s="101"/>
      <c r="C6" s="140"/>
      <c r="D6" s="140"/>
      <c r="E6" s="140"/>
    </row>
    <row r="7" spans="1:7" ht="15" customHeight="1" x14ac:dyDescent="0.2">
      <c r="A7" s="30" t="s">
        <v>102</v>
      </c>
      <c r="B7" s="29" t="s">
        <v>101</v>
      </c>
      <c r="C7" s="120" t="s">
        <v>301</v>
      </c>
      <c r="D7" s="120" t="s">
        <v>300</v>
      </c>
      <c r="E7" s="120" t="s">
        <v>299</v>
      </c>
      <c r="F7" s="119" t="s">
        <v>298</v>
      </c>
    </row>
    <row r="8" spans="1:7" x14ac:dyDescent="0.2">
      <c r="A8" s="56" t="s">
        <v>13435</v>
      </c>
      <c r="B8" s="56" t="s">
        <v>3721</v>
      </c>
      <c r="C8" s="24">
        <v>270653</v>
      </c>
      <c r="D8" s="136">
        <v>270653</v>
      </c>
      <c r="E8" s="136">
        <f>+D8-C8</f>
        <v>0</v>
      </c>
      <c r="F8" s="135" t="s">
        <v>11711</v>
      </c>
    </row>
    <row r="9" spans="1:7" x14ac:dyDescent="0.2">
      <c r="A9" s="81"/>
      <c r="B9" s="81" t="s">
        <v>398</v>
      </c>
      <c r="C9" s="51">
        <f>SUM(C8:C8)</f>
        <v>270653</v>
      </c>
      <c r="D9" s="51">
        <f>SUM(D8:D8)</f>
        <v>270653</v>
      </c>
      <c r="E9" s="51">
        <f>SUM(E8:E8)</f>
        <v>0</v>
      </c>
      <c r="F9" s="81"/>
      <c r="G9" s="31"/>
    </row>
    <row r="10" spans="1:7" x14ac:dyDescent="0.2">
      <c r="A10" s="37"/>
      <c r="B10" s="37"/>
      <c r="C10" s="36"/>
      <c r="D10" s="36"/>
      <c r="E10" s="36"/>
      <c r="F10" s="37"/>
    </row>
    <row r="11" spans="1:7" x14ac:dyDescent="0.2">
      <c r="A11" s="37"/>
      <c r="B11" s="37"/>
      <c r="C11" s="36"/>
      <c r="D11" s="36"/>
      <c r="E11" s="36"/>
      <c r="F11" s="37"/>
    </row>
    <row r="12" spans="1:7" ht="11.25" customHeight="1" x14ac:dyDescent="0.2">
      <c r="A12" s="142" t="s">
        <v>397</v>
      </c>
      <c r="B12" s="141"/>
      <c r="C12" s="140"/>
      <c r="D12" s="140"/>
      <c r="E12" s="140"/>
      <c r="F12" s="32" t="s">
        <v>396</v>
      </c>
    </row>
    <row r="13" spans="1:7" x14ac:dyDescent="0.2">
      <c r="A13" s="114"/>
      <c r="B13" s="114"/>
      <c r="C13" s="115"/>
      <c r="D13" s="115"/>
      <c r="E13" s="115"/>
    </row>
    <row r="14" spans="1:7" ht="15" customHeight="1" x14ac:dyDescent="0.2">
      <c r="A14" s="30" t="s">
        <v>102</v>
      </c>
      <c r="B14" s="29" t="s">
        <v>101</v>
      </c>
      <c r="C14" s="120" t="s">
        <v>301</v>
      </c>
      <c r="D14" s="120" t="s">
        <v>300</v>
      </c>
      <c r="E14" s="120" t="s">
        <v>299</v>
      </c>
      <c r="F14" s="119" t="s">
        <v>298</v>
      </c>
    </row>
    <row r="15" spans="1:7" ht="11.25" customHeight="1" x14ac:dyDescent="0.2">
      <c r="A15" s="25" t="s">
        <v>13436</v>
      </c>
      <c r="B15" s="56" t="s">
        <v>13437</v>
      </c>
      <c r="C15" s="24">
        <v>111071.65</v>
      </c>
      <c r="D15" s="24">
        <v>130242.9</v>
      </c>
      <c r="E15" s="24">
        <f>+D15-C15</f>
        <v>19171.25</v>
      </c>
      <c r="F15" s="135" t="s">
        <v>7463</v>
      </c>
      <c r="G15" s="31"/>
    </row>
    <row r="16" spans="1:7" x14ac:dyDescent="0.2">
      <c r="A16" s="81"/>
      <c r="B16" s="81" t="s">
        <v>391</v>
      </c>
      <c r="C16" s="51">
        <f>SUM(C15:C15)</f>
        <v>111071.65</v>
      </c>
      <c r="D16" s="51">
        <f>SUM(D15:D15)</f>
        <v>130242.9</v>
      </c>
      <c r="E16" s="51">
        <f>SUM(E15:E15)</f>
        <v>19171.25</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41" t="s">
        <v>390</v>
      </c>
      <c r="B19" s="37"/>
      <c r="C19" s="137"/>
      <c r="D19" s="137"/>
      <c r="E19" s="121"/>
      <c r="F19" s="89" t="s">
        <v>389</v>
      </c>
    </row>
    <row r="20" spans="1:6" x14ac:dyDescent="0.2">
      <c r="A20" s="108"/>
      <c r="B20" s="108"/>
      <c r="C20" s="33"/>
    </row>
    <row r="21" spans="1:6" ht="15" customHeight="1" x14ac:dyDescent="0.2">
      <c r="A21" s="30" t="s">
        <v>102</v>
      </c>
      <c r="B21" s="29" t="s">
        <v>101</v>
      </c>
      <c r="C21" s="120" t="s">
        <v>301</v>
      </c>
      <c r="D21" s="120" t="s">
        <v>300</v>
      </c>
      <c r="E21" s="120" t="s">
        <v>299</v>
      </c>
      <c r="F21" s="119" t="s">
        <v>298</v>
      </c>
    </row>
    <row r="22" spans="1:6" x14ac:dyDescent="0.2">
      <c r="A22" s="56"/>
      <c r="B22" s="1225" t="s">
        <v>13593</v>
      </c>
      <c r="C22" s="24"/>
      <c r="D22" s="136"/>
      <c r="E22" s="136"/>
      <c r="F22" s="135"/>
    </row>
    <row r="23" spans="1:6" x14ac:dyDescent="0.2">
      <c r="A23" s="134"/>
      <c r="B23" s="134" t="s">
        <v>388</v>
      </c>
      <c r="C23" s="133">
        <f>SUM(C22:C22)</f>
        <v>0</v>
      </c>
      <c r="D23" s="133">
        <f>SUM(D22:D22)</f>
        <v>0</v>
      </c>
      <c r="E23" s="133">
        <f>SUM(E22:E22)</f>
        <v>0</v>
      </c>
      <c r="F23" s="133"/>
    </row>
    <row r="24" spans="1:6" x14ac:dyDescent="0.2">
      <c r="A24" s="132"/>
      <c r="B24" s="130"/>
      <c r="C24" s="131"/>
      <c r="D24" s="131"/>
      <c r="E24" s="131"/>
      <c r="F24" s="130"/>
    </row>
  </sheetData>
  <dataValidations count="6">
    <dataValidation allowBlank="1" showInputMessage="1" showErrorMessage="1" prompt="Corresponde al número de la cuenta de acuerdo al Plan de Cuentas emitido por el CONAC (DOF 23/12/2015)." sqref="A7 A14 A21"/>
    <dataValidation allowBlank="1" showInputMessage="1" showErrorMessage="1" prompt="Saldo al 31 de diciembre del año anterior del ejercio que se presenta." sqref="C7 C14 C21"/>
    <dataValidation allowBlank="1" showInputMessage="1" showErrorMessage="1" prompt="Importe final del periodo que corresponde la información financiera trimestral que se presenta." sqref="D7 D14 D21"/>
    <dataValidation allowBlank="1" showInputMessage="1" showErrorMessage="1" prompt="Indicar el medio como se está amortizando el intangible, por tiempo, por uso." sqref="F7 F21 F14"/>
    <dataValidation allowBlank="1" showInputMessage="1" showErrorMessage="1" prompt="Diferencia entre el saldo final y el inicial presentados." sqref="E7 E21 E14"/>
    <dataValidation allowBlank="1" showInputMessage="1" showErrorMessage="1" prompt="Corresponde al nombre o descripción de la cuenta de acuerdo al Plan de Cuentas emitido por el CONAC." sqref="B7 B21 B14"/>
  </dataValidations>
  <pageMargins left="0.70866141732283472" right="0.70866141732283472" top="0.74803149606299213" bottom="0.74803149606299213" header="0.31496062992125984" footer="0.31496062992125984"/>
  <pageSetup scale="65" orientation="portrait" r:id="rId1"/>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0"/>
  <dimension ref="A1:Q8"/>
  <sheetViews>
    <sheetView zoomScaleNormal="100" zoomScaleSheetLayoutView="100" workbookViewId="0">
      <selection activeCell="B4" sqref="B4"/>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
    </row>
    <row r="3" spans="1:17" x14ac:dyDescent="0.2">
      <c r="A3" s="57"/>
      <c r="B3" s="57"/>
      <c r="C3" s="57"/>
      <c r="D3" s="57"/>
      <c r="E3" s="57"/>
      <c r="F3" s="57"/>
      <c r="G3" s="57"/>
      <c r="H3" s="1"/>
    </row>
    <row r="4" spans="1:17" ht="24" customHeight="1" x14ac:dyDescent="0.2">
      <c r="A4" s="1"/>
      <c r="B4" s="1"/>
      <c r="C4" s="1"/>
      <c r="D4" s="1"/>
      <c r="E4" s="1"/>
      <c r="F4" s="1"/>
      <c r="G4" s="57"/>
      <c r="H4" s="375"/>
    </row>
    <row r="5" spans="1:17" ht="11.25" customHeight="1" x14ac:dyDescent="0.2">
      <c r="A5" s="103" t="s">
        <v>404</v>
      </c>
      <c r="B5" s="102"/>
      <c r="C5" s="1"/>
      <c r="D5" s="1"/>
      <c r="E5" s="101"/>
      <c r="F5" s="101"/>
      <c r="G5" s="101"/>
      <c r="H5" s="32" t="s">
        <v>403</v>
      </c>
    </row>
    <row r="6" spans="1:17" x14ac:dyDescent="0.2">
      <c r="J6" s="1331"/>
      <c r="K6" s="1331"/>
      <c r="L6" s="1331"/>
      <c r="M6" s="1331"/>
      <c r="N6" s="1331"/>
      <c r="O6" s="1331"/>
      <c r="P6" s="1331"/>
      <c r="Q6" s="1331"/>
    </row>
    <row r="7" spans="1:17" x14ac:dyDescent="0.2">
      <c r="A7" s="57" t="s">
        <v>276</v>
      </c>
    </row>
    <row r="8" spans="1:17" ht="52.5" customHeight="1" x14ac:dyDescent="0.2">
      <c r="A8" s="1342" t="s">
        <v>13593</v>
      </c>
      <c r="B8" s="1342"/>
      <c r="C8" s="1342"/>
      <c r="D8" s="1342"/>
      <c r="E8" s="1342"/>
      <c r="F8" s="1342"/>
      <c r="G8" s="1342"/>
      <c r="H8" s="1342"/>
    </row>
  </sheetData>
  <mergeCells count="2">
    <mergeCell ref="J6:Q6"/>
    <mergeCell ref="A8:H8"/>
  </mergeCells>
  <pageMargins left="0.7" right="0.7" top="0.75" bottom="0.75" header="0.3" footer="0.3"/>
  <pageSetup scale="98" orientation="portrait" r:id="rId1"/>
  <colBreaks count="1" manualBreakCount="1">
    <brk id="8" max="1048575" man="1"/>
  </colBreaks>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1">
    <pageSetUpPr fitToPage="1"/>
  </sheetPr>
  <dimension ref="A1:D16"/>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4" width="17.6640625" style="1" customWidth="1"/>
    <col min="5" max="16384" width="11.44140625" style="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53"/>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53"/>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aracterísticas cualitativas significativas que les impacten financieramente." sqref="D7 D14"/>
  </dataValidations>
  <pageMargins left="0.70866141732283472" right="0.70866141732283472" top="0.74803149606299213" bottom="0.74803149606299213" header="0.31496062992125984" footer="0.31496062992125984"/>
  <pageSetup scale="73" orientation="portrait" r:id="rId1"/>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2"/>
  <dimension ref="A1:H68"/>
  <sheetViews>
    <sheetView topLeftCell="A51" zoomScaleNormal="100" zoomScaleSheetLayoutView="100" workbookViewId="0">
      <selection activeCell="B67" sqref="B67"/>
    </sheetView>
  </sheetViews>
  <sheetFormatPr baseColWidth="10" defaultColWidth="13.6640625" defaultRowHeight="10.199999999999999" x14ac:dyDescent="0.2"/>
  <cols>
    <col min="1" max="1" width="20.6640625" style="375" customWidth="1"/>
    <col min="2" max="2" width="50.6640625" style="375" customWidth="1"/>
    <col min="3" max="7" width="17.6640625" style="31" customWidth="1"/>
    <col min="8" max="8" width="17.6640625" style="375" customWidth="1"/>
    <col min="9" max="16384" width="13.6640625" style="375"/>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220"/>
      <c r="C5" s="161"/>
      <c r="D5" s="161"/>
      <c r="E5" s="161"/>
      <c r="F5" s="161"/>
      <c r="G5" s="161"/>
      <c r="H5" s="160" t="s">
        <v>411</v>
      </c>
    </row>
    <row r="6" spans="1:8" x14ac:dyDescent="0.2">
      <c r="A6" s="359"/>
    </row>
    <row r="7" spans="1:8" ht="15" customHeight="1" x14ac:dyDescent="0.2">
      <c r="A7" s="30" t="s">
        <v>102</v>
      </c>
      <c r="B7" s="29" t="s">
        <v>101</v>
      </c>
      <c r="C7" s="27" t="s">
        <v>100</v>
      </c>
      <c r="D7" s="86" t="s">
        <v>231</v>
      </c>
      <c r="E7" s="86" t="s">
        <v>230</v>
      </c>
      <c r="F7" s="86" t="s">
        <v>229</v>
      </c>
      <c r="G7" s="85" t="s">
        <v>228</v>
      </c>
      <c r="H7" s="29" t="s">
        <v>227</v>
      </c>
    </row>
    <row r="8" spans="1:8" ht="20.399999999999999" x14ac:dyDescent="0.2">
      <c r="A8" s="25" t="s">
        <v>13438</v>
      </c>
      <c r="B8" s="25" t="s">
        <v>13439</v>
      </c>
      <c r="C8" s="24">
        <v>950.17</v>
      </c>
      <c r="D8" s="24"/>
      <c r="E8" s="24"/>
      <c r="F8" s="24"/>
      <c r="G8" s="24"/>
      <c r="H8" s="159" t="s">
        <v>13440</v>
      </c>
    </row>
    <row r="9" spans="1:8" ht="20.399999999999999" x14ac:dyDescent="0.2">
      <c r="A9" s="25" t="s">
        <v>13441</v>
      </c>
      <c r="B9" s="25" t="s">
        <v>13442</v>
      </c>
      <c r="C9" s="24">
        <v>-512.14</v>
      </c>
      <c r="D9" s="24"/>
      <c r="E9" s="24"/>
      <c r="F9" s="24"/>
      <c r="G9" s="24"/>
      <c r="H9" s="159" t="s">
        <v>13440</v>
      </c>
    </row>
    <row r="10" spans="1:8" ht="20.399999999999999" x14ac:dyDescent="0.2">
      <c r="A10" s="25" t="s">
        <v>13443</v>
      </c>
      <c r="B10" s="25" t="s">
        <v>13444</v>
      </c>
      <c r="C10" s="24">
        <v>79808</v>
      </c>
      <c r="D10" s="24"/>
      <c r="E10" s="24"/>
      <c r="F10" s="24"/>
      <c r="G10" s="24"/>
      <c r="H10" s="159" t="s">
        <v>13440</v>
      </c>
    </row>
    <row r="11" spans="1:8" ht="20.399999999999999" x14ac:dyDescent="0.2">
      <c r="A11" s="25" t="s">
        <v>13445</v>
      </c>
      <c r="B11" s="25" t="s">
        <v>13446</v>
      </c>
      <c r="C11" s="24">
        <v>34579.69</v>
      </c>
      <c r="D11" s="24"/>
      <c r="E11" s="24"/>
      <c r="F11" s="24"/>
      <c r="G11" s="24"/>
      <c r="H11" s="159" t="s">
        <v>13440</v>
      </c>
    </row>
    <row r="12" spans="1:8" ht="20.399999999999999" x14ac:dyDescent="0.2">
      <c r="A12" s="25" t="s">
        <v>13447</v>
      </c>
      <c r="B12" s="25" t="s">
        <v>13448</v>
      </c>
      <c r="C12" s="24">
        <v>801.56</v>
      </c>
      <c r="D12" s="24"/>
      <c r="E12" s="24"/>
      <c r="F12" s="24"/>
      <c r="G12" s="24"/>
      <c r="H12" s="159" t="s">
        <v>13440</v>
      </c>
    </row>
    <row r="13" spans="1:8" ht="20.399999999999999" x14ac:dyDescent="0.2">
      <c r="A13" s="25" t="s">
        <v>13449</v>
      </c>
      <c r="B13" s="25" t="s">
        <v>13450</v>
      </c>
      <c r="C13" s="24">
        <v>5330.2</v>
      </c>
      <c r="D13" s="24"/>
      <c r="E13" s="24"/>
      <c r="F13" s="24"/>
      <c r="G13" s="24"/>
      <c r="H13" s="159" t="s">
        <v>13440</v>
      </c>
    </row>
    <row r="14" spans="1:8" ht="20.399999999999999" x14ac:dyDescent="0.2">
      <c r="A14" s="25" t="s">
        <v>13451</v>
      </c>
      <c r="B14" s="25" t="s">
        <v>13452</v>
      </c>
      <c r="C14" s="24">
        <v>24362.6</v>
      </c>
      <c r="D14" s="24"/>
      <c r="E14" s="24"/>
      <c r="F14" s="24"/>
      <c r="G14" s="24"/>
      <c r="H14" s="159" t="s">
        <v>13440</v>
      </c>
    </row>
    <row r="15" spans="1:8" ht="20.399999999999999" x14ac:dyDescent="0.2">
      <c r="A15" s="25" t="s">
        <v>13453</v>
      </c>
      <c r="B15" s="25" t="s">
        <v>2808</v>
      </c>
      <c r="C15" s="24">
        <v>90737</v>
      </c>
      <c r="D15" s="24"/>
      <c r="E15" s="24"/>
      <c r="F15" s="24"/>
      <c r="G15" s="24"/>
      <c r="H15" s="159" t="s">
        <v>13440</v>
      </c>
    </row>
    <row r="16" spans="1:8" ht="20.399999999999999" x14ac:dyDescent="0.2">
      <c r="A16" s="25" t="s">
        <v>13454</v>
      </c>
      <c r="B16" s="25" t="s">
        <v>13455</v>
      </c>
      <c r="C16" s="24">
        <v>0.01</v>
      </c>
      <c r="D16" s="24"/>
      <c r="E16" s="24"/>
      <c r="F16" s="24"/>
      <c r="G16" s="24"/>
      <c r="H16" s="159" t="s">
        <v>13440</v>
      </c>
    </row>
    <row r="17" spans="1:8" ht="20.399999999999999" x14ac:dyDescent="0.2">
      <c r="A17" s="25" t="s">
        <v>13456</v>
      </c>
      <c r="B17" s="25" t="s">
        <v>13457</v>
      </c>
      <c r="C17" s="24">
        <v>14459.4</v>
      </c>
      <c r="D17" s="24"/>
      <c r="E17" s="24"/>
      <c r="F17" s="24"/>
      <c r="G17" s="24"/>
      <c r="H17" s="159" t="s">
        <v>13440</v>
      </c>
    </row>
    <row r="18" spans="1:8" ht="20.399999999999999" x14ac:dyDescent="0.2">
      <c r="A18" s="25" t="s">
        <v>13458</v>
      </c>
      <c r="B18" s="25" t="s">
        <v>13459</v>
      </c>
      <c r="C18" s="24">
        <v>1680</v>
      </c>
      <c r="D18" s="24"/>
      <c r="E18" s="24"/>
      <c r="F18" s="24"/>
      <c r="G18" s="24"/>
      <c r="H18" s="159" t="s">
        <v>13440</v>
      </c>
    </row>
    <row r="19" spans="1:8" ht="20.399999999999999" x14ac:dyDescent="0.2">
      <c r="A19" s="25" t="s">
        <v>13460</v>
      </c>
      <c r="B19" s="25" t="s">
        <v>13461</v>
      </c>
      <c r="C19" s="24">
        <v>19670</v>
      </c>
      <c r="D19" s="24"/>
      <c r="E19" s="24"/>
      <c r="F19" s="24"/>
      <c r="G19" s="24"/>
      <c r="H19" s="159" t="s">
        <v>13440</v>
      </c>
    </row>
    <row r="20" spans="1:8" ht="20.399999999999999" x14ac:dyDescent="0.2">
      <c r="A20" s="25" t="s">
        <v>13462</v>
      </c>
      <c r="B20" s="25" t="s">
        <v>13463</v>
      </c>
      <c r="C20" s="24">
        <v>92045.26</v>
      </c>
      <c r="D20" s="24"/>
      <c r="E20" s="24"/>
      <c r="F20" s="24"/>
      <c r="G20" s="24"/>
      <c r="H20" s="159" t="s">
        <v>13440</v>
      </c>
    </row>
    <row r="21" spans="1:8" ht="20.399999999999999" x14ac:dyDescent="0.2">
      <c r="A21" s="25" t="s">
        <v>13464</v>
      </c>
      <c r="B21" s="25" t="s">
        <v>13465</v>
      </c>
      <c r="C21" s="24">
        <v>3780</v>
      </c>
      <c r="D21" s="24"/>
      <c r="E21" s="24"/>
      <c r="F21" s="24"/>
      <c r="G21" s="24"/>
      <c r="H21" s="159" t="s">
        <v>13440</v>
      </c>
    </row>
    <row r="22" spans="1:8" ht="20.399999999999999" x14ac:dyDescent="0.2">
      <c r="A22" s="25" t="s">
        <v>13466</v>
      </c>
      <c r="B22" s="25" t="s">
        <v>13467</v>
      </c>
      <c r="C22" s="24">
        <v>1330</v>
      </c>
      <c r="D22" s="24"/>
      <c r="E22" s="24"/>
      <c r="F22" s="24"/>
      <c r="G22" s="24"/>
      <c r="H22" s="159" t="s">
        <v>13440</v>
      </c>
    </row>
    <row r="23" spans="1:8" ht="20.399999999999999" x14ac:dyDescent="0.2">
      <c r="A23" s="25" t="s">
        <v>13468</v>
      </c>
      <c r="B23" s="25" t="s">
        <v>13469</v>
      </c>
      <c r="C23" s="24">
        <v>15383.45</v>
      </c>
      <c r="D23" s="24"/>
      <c r="E23" s="24"/>
      <c r="F23" s="24"/>
      <c r="G23" s="24"/>
      <c r="H23" s="159" t="s">
        <v>13440</v>
      </c>
    </row>
    <row r="24" spans="1:8" ht="20.399999999999999" x14ac:dyDescent="0.2">
      <c r="A24" s="25" t="s">
        <v>13470</v>
      </c>
      <c r="B24" s="25" t="s">
        <v>13471</v>
      </c>
      <c r="C24" s="24">
        <v>20996.05</v>
      </c>
      <c r="D24" s="24"/>
      <c r="E24" s="24"/>
      <c r="F24" s="24"/>
      <c r="G24" s="24"/>
      <c r="H24" s="159" t="s">
        <v>13440</v>
      </c>
    </row>
    <row r="25" spans="1:8" ht="20.399999999999999" x14ac:dyDescent="0.2">
      <c r="A25" s="25" t="s">
        <v>13472</v>
      </c>
      <c r="B25" s="25" t="s">
        <v>13473</v>
      </c>
      <c r="C25" s="24">
        <v>3862.8</v>
      </c>
      <c r="D25" s="24"/>
      <c r="E25" s="24"/>
      <c r="F25" s="24"/>
      <c r="G25" s="24"/>
      <c r="H25" s="159" t="s">
        <v>13440</v>
      </c>
    </row>
    <row r="26" spans="1:8" ht="20.399999999999999" x14ac:dyDescent="0.2">
      <c r="A26" s="25" t="s">
        <v>13474</v>
      </c>
      <c r="B26" s="25" t="s">
        <v>13475</v>
      </c>
      <c r="C26" s="24">
        <v>7724</v>
      </c>
      <c r="D26" s="24"/>
      <c r="E26" s="24"/>
      <c r="F26" s="24"/>
      <c r="G26" s="24"/>
      <c r="H26" s="159" t="s">
        <v>13440</v>
      </c>
    </row>
    <row r="27" spans="1:8" ht="20.399999999999999" x14ac:dyDescent="0.2">
      <c r="A27" s="25" t="s">
        <v>13476</v>
      </c>
      <c r="B27" s="25" t="s">
        <v>13477</v>
      </c>
      <c r="C27" s="24">
        <v>92.8</v>
      </c>
      <c r="D27" s="24"/>
      <c r="E27" s="24"/>
      <c r="F27" s="24"/>
      <c r="G27" s="24"/>
      <c r="H27" s="159" t="s">
        <v>13440</v>
      </c>
    </row>
    <row r="28" spans="1:8" ht="20.399999999999999" x14ac:dyDescent="0.2">
      <c r="A28" s="25" t="s">
        <v>13478</v>
      </c>
      <c r="B28" s="25" t="s">
        <v>13479</v>
      </c>
      <c r="C28" s="24">
        <v>23204.14</v>
      </c>
      <c r="D28" s="24"/>
      <c r="E28" s="24"/>
      <c r="F28" s="24"/>
      <c r="G28" s="24"/>
      <c r="H28" s="159" t="s">
        <v>13440</v>
      </c>
    </row>
    <row r="29" spans="1:8" ht="20.399999999999999" x14ac:dyDescent="0.2">
      <c r="A29" s="25" t="s">
        <v>13480</v>
      </c>
      <c r="B29" s="25" t="s">
        <v>13481</v>
      </c>
      <c r="C29" s="24">
        <v>10550.42</v>
      </c>
      <c r="D29" s="24"/>
      <c r="E29" s="24"/>
      <c r="F29" s="24"/>
      <c r="G29" s="24"/>
      <c r="H29" s="159" t="s">
        <v>13440</v>
      </c>
    </row>
    <row r="30" spans="1:8" ht="20.399999999999999" x14ac:dyDescent="0.2">
      <c r="A30" s="25" t="s">
        <v>13482</v>
      </c>
      <c r="B30" s="25" t="s">
        <v>13483</v>
      </c>
      <c r="C30" s="24">
        <v>8822.43</v>
      </c>
      <c r="D30" s="24"/>
      <c r="E30" s="24"/>
      <c r="F30" s="24"/>
      <c r="G30" s="24"/>
      <c r="H30" s="159" t="s">
        <v>13440</v>
      </c>
    </row>
    <row r="31" spans="1:8" ht="20.399999999999999" x14ac:dyDescent="0.2">
      <c r="A31" s="25" t="s">
        <v>13484</v>
      </c>
      <c r="B31" s="25" t="s">
        <v>13485</v>
      </c>
      <c r="C31" s="24">
        <v>696</v>
      </c>
      <c r="D31" s="24"/>
      <c r="E31" s="24"/>
      <c r="F31" s="24"/>
      <c r="G31" s="24"/>
      <c r="H31" s="159" t="s">
        <v>13440</v>
      </c>
    </row>
    <row r="32" spans="1:8" ht="20.399999999999999" x14ac:dyDescent="0.2">
      <c r="A32" s="25" t="s">
        <v>13486</v>
      </c>
      <c r="B32" s="25" t="s">
        <v>13487</v>
      </c>
      <c r="C32" s="24">
        <v>9174.44</v>
      </c>
      <c r="D32" s="24"/>
      <c r="E32" s="24"/>
      <c r="F32" s="24"/>
      <c r="G32" s="24"/>
      <c r="H32" s="159" t="s">
        <v>13440</v>
      </c>
    </row>
    <row r="33" spans="1:8" ht="20.399999999999999" x14ac:dyDescent="0.2">
      <c r="A33" s="25" t="s">
        <v>13488</v>
      </c>
      <c r="B33" s="25" t="s">
        <v>13489</v>
      </c>
      <c r="C33" s="24">
        <v>8932</v>
      </c>
      <c r="D33" s="24"/>
      <c r="E33" s="24"/>
      <c r="F33" s="24"/>
      <c r="G33" s="24"/>
      <c r="H33" s="159" t="s">
        <v>13440</v>
      </c>
    </row>
    <row r="34" spans="1:8" ht="20.399999999999999" x14ac:dyDescent="0.2">
      <c r="A34" s="25" t="s">
        <v>13490</v>
      </c>
      <c r="B34" s="25" t="s">
        <v>13491</v>
      </c>
      <c r="C34" s="24">
        <v>8389</v>
      </c>
      <c r="D34" s="24"/>
      <c r="E34" s="24"/>
      <c r="F34" s="24"/>
      <c r="G34" s="24"/>
      <c r="H34" s="159" t="s">
        <v>13440</v>
      </c>
    </row>
    <row r="35" spans="1:8" ht="20.399999999999999" x14ac:dyDescent="0.2">
      <c r="A35" s="25" t="s">
        <v>13492</v>
      </c>
      <c r="B35" s="25" t="s">
        <v>13493</v>
      </c>
      <c r="C35" s="24">
        <v>18161.75</v>
      </c>
      <c r="D35" s="24"/>
      <c r="E35" s="24"/>
      <c r="F35" s="24"/>
      <c r="G35" s="24"/>
      <c r="H35" s="159" t="s">
        <v>13440</v>
      </c>
    </row>
    <row r="36" spans="1:8" ht="20.399999999999999" x14ac:dyDescent="0.2">
      <c r="A36" s="25" t="s">
        <v>13494</v>
      </c>
      <c r="B36" s="25" t="s">
        <v>13495</v>
      </c>
      <c r="C36" s="24">
        <v>54292.800000000003</v>
      </c>
      <c r="D36" s="24"/>
      <c r="E36" s="24"/>
      <c r="F36" s="24"/>
      <c r="G36" s="24"/>
      <c r="H36" s="159" t="s">
        <v>13440</v>
      </c>
    </row>
    <row r="37" spans="1:8" ht="20.399999999999999" x14ac:dyDescent="0.2">
      <c r="A37" s="25" t="s">
        <v>13496</v>
      </c>
      <c r="B37" s="25" t="s">
        <v>13497</v>
      </c>
      <c r="C37" s="24">
        <v>34800</v>
      </c>
      <c r="D37" s="24"/>
      <c r="E37" s="24"/>
      <c r="F37" s="24"/>
      <c r="G37" s="24"/>
      <c r="H37" s="159" t="s">
        <v>13440</v>
      </c>
    </row>
    <row r="38" spans="1:8" ht="20.399999999999999" x14ac:dyDescent="0.2">
      <c r="A38" s="25" t="s">
        <v>13498</v>
      </c>
      <c r="B38" s="25" t="s">
        <v>13499</v>
      </c>
      <c r="C38" s="24">
        <v>1650</v>
      </c>
      <c r="D38" s="24"/>
      <c r="E38" s="24"/>
      <c r="F38" s="24"/>
      <c r="G38" s="24"/>
      <c r="H38" s="159" t="s">
        <v>13440</v>
      </c>
    </row>
    <row r="39" spans="1:8" ht="20.399999999999999" x14ac:dyDescent="0.2">
      <c r="A39" s="25" t="s">
        <v>13500</v>
      </c>
      <c r="B39" s="25" t="s">
        <v>13501</v>
      </c>
      <c r="C39" s="24">
        <v>3493.86</v>
      </c>
      <c r="D39" s="24"/>
      <c r="E39" s="24"/>
      <c r="F39" s="24"/>
      <c r="G39" s="24"/>
      <c r="H39" s="159" t="s">
        <v>13440</v>
      </c>
    </row>
    <row r="40" spans="1:8" ht="20.399999999999999" x14ac:dyDescent="0.2">
      <c r="A40" s="25" t="s">
        <v>13502</v>
      </c>
      <c r="B40" s="25" t="s">
        <v>13503</v>
      </c>
      <c r="C40" s="24">
        <v>1980000</v>
      </c>
      <c r="D40" s="24"/>
      <c r="E40" s="24"/>
      <c r="F40" s="24"/>
      <c r="G40" s="24"/>
      <c r="H40" s="159" t="s">
        <v>13440</v>
      </c>
    </row>
    <row r="41" spans="1:8" ht="20.399999999999999" x14ac:dyDescent="0.2">
      <c r="A41" s="25" t="s">
        <v>13504</v>
      </c>
      <c r="B41" s="25" t="s">
        <v>13505</v>
      </c>
      <c r="C41" s="24">
        <v>29000</v>
      </c>
      <c r="D41" s="24"/>
      <c r="E41" s="24"/>
      <c r="F41" s="24"/>
      <c r="G41" s="24"/>
      <c r="H41" s="159" t="s">
        <v>13440</v>
      </c>
    </row>
    <row r="42" spans="1:8" ht="20.399999999999999" x14ac:dyDescent="0.2">
      <c r="A42" s="25" t="s">
        <v>13506</v>
      </c>
      <c r="B42" s="25" t="s">
        <v>13507</v>
      </c>
      <c r="C42" s="24">
        <v>-62658.75</v>
      </c>
      <c r="D42" s="24"/>
      <c r="E42" s="24"/>
      <c r="F42" s="24"/>
      <c r="G42" s="24"/>
      <c r="H42" s="159" t="s">
        <v>13440</v>
      </c>
    </row>
    <row r="43" spans="1:8" ht="20.399999999999999" x14ac:dyDescent="0.2">
      <c r="A43" s="25" t="s">
        <v>13508</v>
      </c>
      <c r="B43" s="25" t="s">
        <v>13509</v>
      </c>
      <c r="C43" s="24">
        <v>573.9</v>
      </c>
      <c r="D43" s="24"/>
      <c r="E43" s="24"/>
      <c r="F43" s="24"/>
      <c r="G43" s="24"/>
      <c r="H43" s="159" t="s">
        <v>13440</v>
      </c>
    </row>
    <row r="44" spans="1:8" ht="20.399999999999999" x14ac:dyDescent="0.2">
      <c r="A44" s="25" t="s">
        <v>13510</v>
      </c>
      <c r="B44" s="25" t="s">
        <v>13511</v>
      </c>
      <c r="C44" s="24">
        <v>71688</v>
      </c>
      <c r="D44" s="24"/>
      <c r="E44" s="24"/>
      <c r="F44" s="24"/>
      <c r="G44" s="24"/>
      <c r="H44" s="159" t="s">
        <v>13440</v>
      </c>
    </row>
    <row r="45" spans="1:8" ht="20.399999999999999" x14ac:dyDescent="0.2">
      <c r="A45" s="25" t="s">
        <v>13512</v>
      </c>
      <c r="B45" s="25" t="s">
        <v>13513</v>
      </c>
      <c r="C45" s="24">
        <v>86781.14</v>
      </c>
      <c r="D45" s="24"/>
      <c r="E45" s="24"/>
      <c r="F45" s="24"/>
      <c r="G45" s="24"/>
      <c r="H45" s="159" t="s">
        <v>13440</v>
      </c>
    </row>
    <row r="46" spans="1:8" ht="20.399999999999999" x14ac:dyDescent="0.2">
      <c r="A46" s="25" t="s">
        <v>13514</v>
      </c>
      <c r="B46" s="25" t="s">
        <v>13515</v>
      </c>
      <c r="C46" s="24">
        <v>228690</v>
      </c>
      <c r="D46" s="24"/>
      <c r="E46" s="24"/>
      <c r="F46" s="24"/>
      <c r="G46" s="24"/>
      <c r="H46" s="159" t="s">
        <v>13440</v>
      </c>
    </row>
    <row r="47" spans="1:8" ht="20.399999999999999" x14ac:dyDescent="0.2">
      <c r="A47" s="25" t="s">
        <v>13516</v>
      </c>
      <c r="B47" s="25" t="s">
        <v>2263</v>
      </c>
      <c r="C47" s="24">
        <v>8400.02</v>
      </c>
      <c r="D47" s="24"/>
      <c r="E47" s="24"/>
      <c r="F47" s="24"/>
      <c r="G47" s="24"/>
      <c r="H47" s="159" t="s">
        <v>13440</v>
      </c>
    </row>
    <row r="48" spans="1:8" ht="20.399999999999999" x14ac:dyDescent="0.2">
      <c r="A48" s="25" t="s">
        <v>13517</v>
      </c>
      <c r="B48" s="25" t="s">
        <v>13518</v>
      </c>
      <c r="C48" s="24">
        <v>25548.39</v>
      </c>
      <c r="D48" s="24"/>
      <c r="E48" s="24"/>
      <c r="F48" s="24"/>
      <c r="G48" s="24"/>
      <c r="H48" s="159" t="s">
        <v>13440</v>
      </c>
    </row>
    <row r="49" spans="1:8" ht="20.399999999999999" x14ac:dyDescent="0.2">
      <c r="A49" s="25" t="s">
        <v>13519</v>
      </c>
      <c r="B49" s="25" t="s">
        <v>13520</v>
      </c>
      <c r="C49" s="24">
        <v>120000</v>
      </c>
      <c r="D49" s="24"/>
      <c r="E49" s="24"/>
      <c r="F49" s="24"/>
      <c r="G49" s="24"/>
      <c r="H49" s="159" t="s">
        <v>13440</v>
      </c>
    </row>
    <row r="50" spans="1:8" ht="20.399999999999999" x14ac:dyDescent="0.2">
      <c r="A50" s="25" t="s">
        <v>13521</v>
      </c>
      <c r="B50" s="25" t="s">
        <v>13522</v>
      </c>
      <c r="C50" s="24">
        <v>6496</v>
      </c>
      <c r="D50" s="24"/>
      <c r="E50" s="24"/>
      <c r="F50" s="24"/>
      <c r="G50" s="24"/>
      <c r="H50" s="159" t="s">
        <v>13440</v>
      </c>
    </row>
    <row r="51" spans="1:8" ht="20.399999999999999" x14ac:dyDescent="0.2">
      <c r="A51" s="25" t="s">
        <v>13523</v>
      </c>
      <c r="B51" s="25" t="s">
        <v>13524</v>
      </c>
      <c r="C51" s="24">
        <v>4260</v>
      </c>
      <c r="D51" s="24"/>
      <c r="E51" s="24"/>
      <c r="F51" s="24"/>
      <c r="G51" s="24"/>
      <c r="H51" s="159" t="s">
        <v>13440</v>
      </c>
    </row>
    <row r="52" spans="1:8" ht="20.399999999999999" x14ac:dyDescent="0.2">
      <c r="A52" s="25" t="s">
        <v>13525</v>
      </c>
      <c r="B52" s="25" t="s">
        <v>13526</v>
      </c>
      <c r="C52" s="24">
        <v>2625000.0099999998</v>
      </c>
      <c r="D52" s="24"/>
      <c r="E52" s="24"/>
      <c r="F52" s="24"/>
      <c r="G52" s="24"/>
      <c r="H52" s="159" t="s">
        <v>13440</v>
      </c>
    </row>
    <row r="53" spans="1:8" ht="20.399999999999999" x14ac:dyDescent="0.2">
      <c r="A53" s="25" t="s">
        <v>11794</v>
      </c>
      <c r="B53" s="25" t="s">
        <v>13527</v>
      </c>
      <c r="C53" s="24">
        <v>21285.200000000001</v>
      </c>
      <c r="D53" s="24"/>
      <c r="E53" s="24"/>
      <c r="F53" s="24"/>
      <c r="G53" s="24"/>
      <c r="H53" s="159" t="s">
        <v>13440</v>
      </c>
    </row>
    <row r="54" spans="1:8" ht="20.399999999999999" x14ac:dyDescent="0.2">
      <c r="A54" s="25" t="s">
        <v>13528</v>
      </c>
      <c r="B54" s="25" t="s">
        <v>2140</v>
      </c>
      <c r="C54" s="24">
        <v>3128.9</v>
      </c>
      <c r="D54" s="24"/>
      <c r="E54" s="24"/>
      <c r="F54" s="24"/>
      <c r="G54" s="24"/>
      <c r="H54" s="159" t="s">
        <v>13440</v>
      </c>
    </row>
    <row r="55" spans="1:8" ht="20.399999999999999" x14ac:dyDescent="0.2">
      <c r="A55" s="25" t="s">
        <v>13529</v>
      </c>
      <c r="B55" s="25" t="s">
        <v>13530</v>
      </c>
      <c r="C55" s="24">
        <v>124.8</v>
      </c>
      <c r="D55" s="24"/>
      <c r="E55" s="24"/>
      <c r="F55" s="24"/>
      <c r="G55" s="24"/>
      <c r="H55" s="159" t="s">
        <v>13440</v>
      </c>
    </row>
    <row r="56" spans="1:8" ht="20.399999999999999" x14ac:dyDescent="0.2">
      <c r="A56" s="25" t="s">
        <v>13531</v>
      </c>
      <c r="B56" s="25" t="s">
        <v>13532</v>
      </c>
      <c r="C56" s="24">
        <v>7876.07</v>
      </c>
      <c r="D56" s="24"/>
      <c r="E56" s="24"/>
      <c r="F56" s="24"/>
      <c r="G56" s="24"/>
      <c r="H56" s="159" t="s">
        <v>13440</v>
      </c>
    </row>
    <row r="57" spans="1:8" ht="20.399999999999999" x14ac:dyDescent="0.2">
      <c r="A57" s="25" t="s">
        <v>9527</v>
      </c>
      <c r="B57" s="25" t="s">
        <v>13533</v>
      </c>
      <c r="C57" s="24">
        <v>21184.54</v>
      </c>
      <c r="D57" s="24"/>
      <c r="E57" s="24"/>
      <c r="F57" s="24"/>
      <c r="G57" s="24"/>
      <c r="H57" s="159" t="s">
        <v>13440</v>
      </c>
    </row>
    <row r="58" spans="1:8" ht="20.399999999999999" x14ac:dyDescent="0.2">
      <c r="A58" s="25" t="s">
        <v>13534</v>
      </c>
      <c r="B58" s="25" t="s">
        <v>13535</v>
      </c>
      <c r="C58" s="24">
        <v>285982.07</v>
      </c>
      <c r="D58" s="24"/>
      <c r="E58" s="24"/>
      <c r="F58" s="24"/>
      <c r="G58" s="24"/>
      <c r="H58" s="159" t="s">
        <v>13440</v>
      </c>
    </row>
    <row r="59" spans="1:8" ht="20.399999999999999" x14ac:dyDescent="0.2">
      <c r="A59" s="25" t="s">
        <v>13536</v>
      </c>
      <c r="B59" s="25" t="s">
        <v>13537</v>
      </c>
      <c r="C59" s="24">
        <v>-1344.82</v>
      </c>
      <c r="D59" s="24"/>
      <c r="E59" s="24"/>
      <c r="F59" s="24"/>
      <c r="G59" s="24"/>
      <c r="H59" s="159" t="s">
        <v>13440</v>
      </c>
    </row>
    <row r="60" spans="1:8" ht="20.399999999999999" x14ac:dyDescent="0.2">
      <c r="A60" s="25" t="s">
        <v>13538</v>
      </c>
      <c r="B60" s="25" t="s">
        <v>13539</v>
      </c>
      <c r="C60" s="24">
        <v>1399.4</v>
      </c>
      <c r="D60" s="24"/>
      <c r="E60" s="24"/>
      <c r="F60" s="24"/>
      <c r="G60" s="24"/>
      <c r="H60" s="159" t="s">
        <v>13440</v>
      </c>
    </row>
    <row r="61" spans="1:8" x14ac:dyDescent="0.2">
      <c r="A61" s="158"/>
      <c r="B61" s="158" t="s">
        <v>413</v>
      </c>
      <c r="C61" s="157">
        <f>SUM(C8:C60)</f>
        <v>6062662.5600000015</v>
      </c>
      <c r="D61" s="157">
        <f>SUM(D8:D60)</f>
        <v>0</v>
      </c>
      <c r="E61" s="157">
        <f>SUM(E8:E60)</f>
        <v>0</v>
      </c>
      <c r="F61" s="157">
        <f>SUM(F8:F60)</f>
        <v>0</v>
      </c>
      <c r="G61" s="157">
        <f>SUM(G8:G60)</f>
        <v>0</v>
      </c>
      <c r="H61" s="157"/>
    </row>
    <row r="64" spans="1:8" x14ac:dyDescent="0.2">
      <c r="A64" s="35" t="s">
        <v>412</v>
      </c>
      <c r="B64" s="220"/>
      <c r="C64" s="161"/>
      <c r="D64" s="161"/>
      <c r="E64" s="161"/>
      <c r="F64" s="161"/>
      <c r="G64" s="161"/>
      <c r="H64" s="160" t="s">
        <v>411</v>
      </c>
    </row>
    <row r="65" spans="1:8" x14ac:dyDescent="0.2">
      <c r="A65" s="359"/>
    </row>
    <row r="66" spans="1:8" ht="15" customHeight="1" x14ac:dyDescent="0.2">
      <c r="A66" s="30" t="s">
        <v>102</v>
      </c>
      <c r="B66" s="29" t="s">
        <v>101</v>
      </c>
      <c r="C66" s="27" t="s">
        <v>100</v>
      </c>
      <c r="D66" s="86" t="s">
        <v>231</v>
      </c>
      <c r="E66" s="86" t="s">
        <v>230</v>
      </c>
      <c r="F66" s="86" t="s">
        <v>229</v>
      </c>
      <c r="G66" s="85" t="s">
        <v>228</v>
      </c>
      <c r="H66" s="29" t="s">
        <v>227</v>
      </c>
    </row>
    <row r="67" spans="1:8" x14ac:dyDescent="0.2">
      <c r="B67" s="1225" t="s">
        <v>13593</v>
      </c>
      <c r="C67" s="375"/>
      <c r="D67" s="375"/>
      <c r="E67" s="375"/>
      <c r="F67" s="375"/>
      <c r="G67" s="375"/>
    </row>
    <row r="68" spans="1:8" x14ac:dyDescent="0.2">
      <c r="A68" s="158"/>
      <c r="B68" s="158" t="s">
        <v>410</v>
      </c>
      <c r="C68" s="157">
        <f t="shared" ref="C68:H68" si="0">SUM(C67:C67)</f>
        <v>0</v>
      </c>
      <c r="D68" s="157">
        <f t="shared" si="0"/>
        <v>0</v>
      </c>
      <c r="E68" s="157">
        <f t="shared" si="0"/>
        <v>0</v>
      </c>
      <c r="F68" s="157">
        <f t="shared" si="0"/>
        <v>0</v>
      </c>
      <c r="G68" s="157">
        <f t="shared" si="0"/>
        <v>0</v>
      </c>
      <c r="H68" s="157">
        <f t="shared" si="0"/>
        <v>0</v>
      </c>
    </row>
  </sheetData>
  <dataValidations count="8">
    <dataValidation allowBlank="1" showInputMessage="1" showErrorMessage="1" prompt="Corresponde al número de la cuenta de acuerdo al Plan de Cuentas emitido por el CONAC (DOF 23/12/2015)." sqref="A7 A66"/>
    <dataValidation allowBlank="1" showInputMessage="1" showErrorMessage="1" prompt="Saldo final de la Información Financiera Trimestral que se presenta (trimestral: 1er, 2do, 3ro. o 4to.)." sqref="C7 C66"/>
    <dataValidation allowBlank="1" showInputMessage="1" showErrorMessage="1" prompt="Informar sobre la factibilidad de pago." sqref="H7 H66"/>
    <dataValidation allowBlank="1" showInputMessage="1" showErrorMessage="1" prompt="Importe de la cuentas por cobrar con vencimiento mayor a 365 días." sqref="G7 G66"/>
    <dataValidation allowBlank="1" showInputMessage="1" showErrorMessage="1" prompt="Importe de la cuentas por cobrar con fecha de vencimiento de 181 a 365 días." sqref="F7 F66"/>
    <dataValidation allowBlank="1" showInputMessage="1" showErrorMessage="1" prompt="Importe de la cuentas por cobrar con fecha de vencimiento de 91 a 180 días." sqref="E7 E66"/>
    <dataValidation allowBlank="1" showInputMessage="1" showErrorMessage="1" prompt="Importe de la cuentas por cobrar con fecha de vencimiento de 1 a 90 días." sqref="D7 D66"/>
    <dataValidation allowBlank="1" showInputMessage="1" showErrorMessage="1" prompt="Corresponde al nombre o descripción de la cuenta de acuerdo al Plan de Cuentas emitido por el CONAC." sqref="B7 B66"/>
  </dataValidations>
  <pageMargins left="0.7" right="0.7" top="0.75" bottom="0.75" header="0.3" footer="0.3"/>
  <pageSetup scale="55" orientation="portrait" horizontalDpi="300" verticalDpi="300" r:id="rId1"/>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3"/>
  <dimension ref="A1:E16"/>
  <sheetViews>
    <sheetView zoomScaleNormal="100" zoomScaleSheetLayoutView="100" workbookViewId="0">
      <selection activeCell="B8" sqref="B8"/>
    </sheetView>
  </sheetViews>
  <sheetFormatPr baseColWidth="10" defaultColWidth="13.6640625" defaultRowHeight="10.199999999999999" x14ac:dyDescent="0.2"/>
  <cols>
    <col min="1" max="1" width="20.6640625" style="375" customWidth="1"/>
    <col min="2" max="2" width="19" style="375" bestFit="1" customWidth="1"/>
    <col min="3" max="3" width="17.6640625" style="31" customWidth="1"/>
    <col min="4" max="5" width="17.6640625" style="375" customWidth="1"/>
    <col min="6" max="16384" width="13.6640625" style="375"/>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220"/>
      <c r="E12" s="160" t="s">
        <v>520</v>
      </c>
    </row>
    <row r="13" spans="1:5" x14ac:dyDescent="0.2">
      <c r="A13" s="359"/>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Especificar origen de dicho recurso: Federal, Estatal, Municipal, Particulares." sqref="D7 D14"/>
    <dataValidation allowBlank="1" showInputMessage="1" showErrorMessage="1" prompt="Características cualitativas significativas que les impacten financieramente." sqref="E7 E14"/>
  </dataValidations>
  <pageMargins left="0.7" right="0.7" top="0.75" bottom="0.75" header="0.3" footer="0.3"/>
  <pageSetup scale="64" orientation="portrait" horizontalDpi="300" verticalDpi="300" r:id="rId1"/>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4"/>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16384" width="11.44140625" style="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32"/>
      <c r="C5" s="31"/>
      <c r="D5" s="1"/>
      <c r="E5" s="160" t="s">
        <v>526</v>
      </c>
    </row>
    <row r="6" spans="1:5" s="79" customFormat="1" x14ac:dyDescent="0.2">
      <c r="A6" s="114"/>
      <c r="B6" s="1"/>
      <c r="C6" s="31"/>
      <c r="D6" s="1"/>
      <c r="E6" s="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32"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32"/>
      <c r="E19" s="160" t="s">
        <v>526</v>
      </c>
    </row>
    <row r="20" spans="1:5" x14ac:dyDescent="0.2">
      <c r="A20" s="114"/>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úmero de la cuenta de acuerdo al Plan de Cuentas emitido por el CONAC." sqref="A7 A14 A21"/>
    <dataValidation allowBlank="1" showInputMessage="1" showErrorMessage="1" prompt="Saldo final del periodo que corresponde la cuenta pública presentada (trimestral: 1er, 2do, 3ro. o 4to.)." sqref="C14 C7 C21"/>
    <dataValidation allowBlank="1" showInputMessage="1" showErrorMessage="1" prompt="Características cualitativas significativas que les impacten financieramente." sqref="E14 E7 E21"/>
    <dataValidation allowBlank="1" showInputMessage="1" showErrorMessage="1" prompt="Especificar origen de dicho recurso: Federal, Estatal, Municipal, Particulares." sqref="D14 D7 D21"/>
    <dataValidation allowBlank="1" showInputMessage="1" showErrorMessage="1" prompt="Corresponde al nombre o descripción de la cuenta de acuerdo al Plan de Cuentas emitido por el CONAC." sqref="B14 B7 B21"/>
  </dataValidations>
  <pageMargins left="0.7" right="0.7" top="0.75" bottom="0.75" header="0.3" footer="0.3"/>
  <pageSetup scale="77" orientation="portrait" r:id="rId1"/>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5">
    <pageSetUpPr fitToPage="1"/>
  </sheetPr>
  <dimension ref="A1:AB15"/>
  <sheetViews>
    <sheetView zoomScaleNormal="100" zoomScaleSheetLayoutView="100" workbookViewId="0">
      <selection activeCell="B12" sqref="B12"/>
    </sheetView>
  </sheetViews>
  <sheetFormatPr baseColWidth="10" defaultColWidth="11.44140625" defaultRowHeight="10.199999999999999" x14ac:dyDescent="0.2"/>
  <cols>
    <col min="1" max="1" width="8.6640625" style="18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61" t="s">
        <v>6890</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61"/>
      <c r="AB1" s="79"/>
    </row>
    <row r="2" spans="1:28" s="176" customFormat="1" x14ac:dyDescent="0.2">
      <c r="A2" s="1"/>
      <c r="B2" s="1"/>
      <c r="C2" s="1"/>
      <c r="D2" s="1"/>
      <c r="E2" s="1"/>
      <c r="F2" s="31"/>
      <c r="G2" s="31"/>
      <c r="H2" s="31"/>
      <c r="I2" s="31"/>
      <c r="J2" s="31"/>
      <c r="K2" s="31"/>
      <c r="L2" s="31"/>
      <c r="M2" s="31"/>
      <c r="N2" s="31"/>
      <c r="O2" s="31"/>
      <c r="P2" s="1"/>
      <c r="Q2" s="1"/>
      <c r="R2" s="1"/>
      <c r="S2" s="223"/>
      <c r="T2" s="1"/>
      <c r="U2" s="1"/>
      <c r="V2" s="1"/>
      <c r="W2" s="1"/>
      <c r="X2" s="1"/>
      <c r="Y2" s="1"/>
      <c r="Z2" s="1"/>
      <c r="AA2" s="1"/>
      <c r="AB2" s="79"/>
    </row>
    <row r="3" spans="1:28" s="176" customFormat="1" x14ac:dyDescent="0.2">
      <c r="A3" s="1"/>
      <c r="B3" s="1"/>
      <c r="C3" s="1"/>
      <c r="D3" s="1"/>
      <c r="E3" s="1"/>
      <c r="F3" s="31"/>
      <c r="G3" s="31"/>
      <c r="H3" s="31"/>
      <c r="I3" s="31"/>
      <c r="J3" s="31"/>
      <c r="K3" s="31"/>
      <c r="L3" s="31"/>
      <c r="M3" s="31"/>
      <c r="N3" s="31"/>
      <c r="O3" s="31"/>
      <c r="P3" s="1"/>
      <c r="Q3" s="1"/>
      <c r="R3" s="1"/>
      <c r="S3" s="223"/>
      <c r="T3" s="1"/>
      <c r="U3" s="1"/>
      <c r="V3" s="1"/>
      <c r="W3" s="1"/>
      <c r="X3" s="1"/>
      <c r="Y3" s="1"/>
      <c r="Z3" s="1"/>
      <c r="AA3" s="1"/>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1"/>
      <c r="V4" s="1"/>
      <c r="W4" s="1"/>
      <c r="X4" s="1"/>
      <c r="Y4" s="1"/>
      <c r="Z4" s="1"/>
      <c r="AA4" s="1"/>
      <c r="AB4" s="79"/>
    </row>
    <row r="5" spans="1:28" s="176" customFormat="1" x14ac:dyDescent="0.2">
      <c r="A5" s="219"/>
      <c r="B5" s="218"/>
      <c r="C5" s="217"/>
      <c r="D5" s="15"/>
      <c r="E5" s="177"/>
      <c r="F5" s="161"/>
      <c r="G5" s="161"/>
      <c r="H5" s="161"/>
      <c r="I5" s="161"/>
      <c r="J5" s="17"/>
      <c r="K5" s="17"/>
      <c r="L5" s="17"/>
      <c r="M5" s="17"/>
      <c r="N5" s="17"/>
      <c r="O5" s="17"/>
      <c r="P5" s="15"/>
      <c r="Q5" s="15"/>
      <c r="R5" s="15"/>
      <c r="S5" s="216"/>
      <c r="T5" s="15"/>
      <c r="U5" s="15"/>
      <c r="V5" s="15"/>
      <c r="W5" s="15"/>
      <c r="X5" s="15"/>
      <c r="Y5" s="15"/>
      <c r="Z5" s="15"/>
      <c r="AA5" s="15"/>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B11" s="197"/>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225" t="s">
        <v>13593</v>
      </c>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4" customFormat="1" x14ac:dyDescent="0.2">
      <c r="A13" s="194">
        <v>900001</v>
      </c>
      <c r="B13" s="189" t="s">
        <v>533</v>
      </c>
      <c r="C13" s="189"/>
      <c r="D13" s="189"/>
      <c r="E13" s="189"/>
      <c r="F13" s="192">
        <f>SUM(F9:F12)</f>
        <v>0</v>
      </c>
      <c r="G13" s="192">
        <f>SUM(G9:G12)</f>
        <v>0</v>
      </c>
      <c r="H13" s="192">
        <f>SUM(H9:H12)</f>
        <v>0</v>
      </c>
      <c r="I13" s="192">
        <f>SUM(I9:I12)</f>
        <v>0</v>
      </c>
      <c r="J13" s="193"/>
      <c r="K13" s="192">
        <f>SUM(K9:K12)</f>
        <v>0</v>
      </c>
      <c r="L13" s="192">
        <f>SUM(L9:L12)</f>
        <v>0</v>
      </c>
      <c r="M13" s="192">
        <f>SUM(M9:M12)</f>
        <v>0</v>
      </c>
      <c r="N13" s="192">
        <f>SUM(N9:N12)</f>
        <v>0</v>
      </c>
      <c r="O13" s="192">
        <f>SUM(O9:O12)</f>
        <v>0</v>
      </c>
      <c r="P13" s="191"/>
      <c r="Q13" s="189"/>
      <c r="R13" s="189"/>
      <c r="S13" s="190"/>
      <c r="T13" s="189"/>
      <c r="U13" s="189"/>
      <c r="V13" s="189"/>
      <c r="W13" s="189"/>
      <c r="X13" s="189"/>
      <c r="Y13" s="189"/>
      <c r="Z13" s="189"/>
      <c r="AA13" s="189"/>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sheetData>
  <sheetProtection password="EDBA" sheet="1" objects="1" scenarios="1"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6"/>
  <dimension ref="A1:D100"/>
  <sheetViews>
    <sheetView zoomScaleNormal="100" zoomScaleSheetLayoutView="100" workbookViewId="0">
      <selection activeCell="B16" sqref="B16"/>
    </sheetView>
  </sheetViews>
  <sheetFormatPr baseColWidth="10" defaultColWidth="12.44140625" defaultRowHeight="10.199999999999999" x14ac:dyDescent="0.2"/>
  <cols>
    <col min="1" max="1" width="19.6640625" style="1" customWidth="1"/>
    <col min="2" max="2" width="50.6640625" style="1" customWidth="1"/>
    <col min="3" max="4" width="17.6640625" style="47" customWidth="1"/>
    <col min="5" max="16384" width="12.44140625" style="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32"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t="s">
        <v>632</v>
      </c>
      <c r="B8" s="44" t="s">
        <v>13540</v>
      </c>
      <c r="C8" s="42">
        <v>13428467.34</v>
      </c>
      <c r="D8" s="24" t="s">
        <v>11827</v>
      </c>
    </row>
    <row r="9" spans="1:4" s="15" customFormat="1" x14ac:dyDescent="0.2">
      <c r="A9" s="63"/>
      <c r="B9" s="63" t="s">
        <v>598</v>
      </c>
      <c r="C9" s="39">
        <f>SUM(C8:C8)</f>
        <v>13428467.34</v>
      </c>
      <c r="D9" s="51"/>
    </row>
    <row r="10" spans="1:4" s="15" customFormat="1" x14ac:dyDescent="0.2">
      <c r="A10" s="126"/>
      <c r="B10" s="126"/>
      <c r="C10" s="18"/>
      <c r="D10" s="18"/>
    </row>
    <row r="11" spans="1:4" s="15" customFormat="1" x14ac:dyDescent="0.2">
      <c r="A11" s="126"/>
      <c r="B11" s="126"/>
      <c r="C11" s="18"/>
      <c r="D11" s="18"/>
    </row>
    <row r="12" spans="1:4" x14ac:dyDescent="0.2">
      <c r="A12" s="37"/>
      <c r="B12" s="37"/>
      <c r="C12" s="224"/>
      <c r="D12" s="224"/>
    </row>
    <row r="13" spans="1:4" ht="21.75" customHeight="1" x14ac:dyDescent="0.2">
      <c r="A13" s="143" t="s">
        <v>597</v>
      </c>
      <c r="B13" s="143"/>
      <c r="C13" s="228"/>
      <c r="D13" s="32" t="s">
        <v>596</v>
      </c>
    </row>
    <row r="14" spans="1:4" x14ac:dyDescent="0.2">
      <c r="A14" s="149"/>
      <c r="B14" s="149"/>
      <c r="C14" s="150"/>
      <c r="D14" s="227"/>
    </row>
    <row r="15" spans="1:4" ht="15" customHeight="1" x14ac:dyDescent="0.2">
      <c r="A15" s="30" t="s">
        <v>102</v>
      </c>
      <c r="B15" s="29" t="s">
        <v>101</v>
      </c>
      <c r="C15" s="27" t="s">
        <v>100</v>
      </c>
      <c r="D15" s="27" t="s">
        <v>227</v>
      </c>
    </row>
    <row r="16" spans="1:4" x14ac:dyDescent="0.2">
      <c r="A16" s="44"/>
      <c r="B16" s="1225" t="s">
        <v>13593</v>
      </c>
      <c r="C16" s="42"/>
      <c r="D16" s="24"/>
    </row>
    <row r="17" spans="1:4" x14ac:dyDescent="0.2">
      <c r="A17" s="63"/>
      <c r="B17" s="63" t="s">
        <v>569</v>
      </c>
      <c r="C17" s="39">
        <f>SUM(C16:C16)</f>
        <v>0</v>
      </c>
      <c r="D17" s="51"/>
    </row>
    <row r="18" spans="1:4" x14ac:dyDescent="0.2">
      <c r="A18" s="37"/>
      <c r="B18" s="37"/>
      <c r="C18" s="224"/>
      <c r="D18" s="224"/>
    </row>
    <row r="19" spans="1:4" x14ac:dyDescent="0.2">
      <c r="A19" s="37"/>
      <c r="B19" s="37"/>
      <c r="C19" s="224"/>
      <c r="D19" s="224"/>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row r="43" spans="1:4" x14ac:dyDescent="0.2">
      <c r="C43" s="1"/>
      <c r="D43" s="1"/>
    </row>
    <row r="44" spans="1:4" x14ac:dyDescent="0.2">
      <c r="C44" s="1"/>
      <c r="D44" s="1"/>
    </row>
    <row r="45" spans="1:4" x14ac:dyDescent="0.2">
      <c r="C45" s="1"/>
      <c r="D45" s="1"/>
    </row>
    <row r="46" spans="1:4" x14ac:dyDescent="0.2">
      <c r="C46" s="1"/>
      <c r="D46" s="1"/>
    </row>
    <row r="47" spans="1:4" x14ac:dyDescent="0.2">
      <c r="C47" s="1"/>
      <c r="D47" s="1"/>
    </row>
    <row r="48" spans="1:4" x14ac:dyDescent="0.2">
      <c r="C48" s="1"/>
      <c r="D48" s="1"/>
    </row>
    <row r="49" spans="3:4" x14ac:dyDescent="0.2">
      <c r="C49" s="1"/>
      <c r="D49" s="1"/>
    </row>
    <row r="50" spans="3:4" x14ac:dyDescent="0.2">
      <c r="C50" s="1"/>
      <c r="D50" s="1"/>
    </row>
    <row r="51" spans="3:4" x14ac:dyDescent="0.2">
      <c r="C51" s="1"/>
      <c r="D51" s="1"/>
    </row>
    <row r="52" spans="3:4" x14ac:dyDescent="0.2">
      <c r="C52" s="1"/>
      <c r="D52" s="1"/>
    </row>
    <row r="53" spans="3:4" x14ac:dyDescent="0.2">
      <c r="C53" s="1"/>
      <c r="D53" s="1"/>
    </row>
    <row r="54" spans="3:4" x14ac:dyDescent="0.2">
      <c r="C54" s="1"/>
      <c r="D54" s="1"/>
    </row>
    <row r="55" spans="3:4" x14ac:dyDescent="0.2">
      <c r="C55" s="1"/>
      <c r="D55" s="1"/>
    </row>
    <row r="56" spans="3:4" x14ac:dyDescent="0.2">
      <c r="C56" s="1"/>
      <c r="D56" s="1"/>
    </row>
    <row r="57" spans="3:4" x14ac:dyDescent="0.2">
      <c r="C57" s="1"/>
      <c r="D57" s="1"/>
    </row>
    <row r="58" spans="3:4" x14ac:dyDescent="0.2">
      <c r="C58" s="1"/>
      <c r="D58" s="1"/>
    </row>
    <row r="59" spans="3:4" x14ac:dyDescent="0.2">
      <c r="C59" s="1"/>
      <c r="D59" s="1"/>
    </row>
    <row r="60" spans="3:4" x14ac:dyDescent="0.2">
      <c r="C60" s="1"/>
      <c r="D60" s="1"/>
    </row>
    <row r="61" spans="3:4" x14ac:dyDescent="0.2">
      <c r="C61" s="1"/>
      <c r="D61" s="1"/>
    </row>
    <row r="62" spans="3:4" x14ac:dyDescent="0.2">
      <c r="C62" s="1"/>
      <c r="D62" s="1"/>
    </row>
    <row r="63" spans="3:4" x14ac:dyDescent="0.2">
      <c r="C63" s="1"/>
      <c r="D63" s="1"/>
    </row>
    <row r="64" spans="3:4" x14ac:dyDescent="0.2">
      <c r="C64" s="1"/>
      <c r="D64" s="1"/>
    </row>
    <row r="65" spans="3:4" x14ac:dyDescent="0.2">
      <c r="C65" s="1"/>
      <c r="D65" s="1"/>
    </row>
    <row r="66" spans="3:4" x14ac:dyDescent="0.2">
      <c r="C66" s="1"/>
      <c r="D66" s="1"/>
    </row>
    <row r="67" spans="3:4" x14ac:dyDescent="0.2">
      <c r="C67" s="1"/>
      <c r="D67" s="1"/>
    </row>
    <row r="68" spans="3:4" x14ac:dyDescent="0.2">
      <c r="C68" s="1"/>
      <c r="D68" s="1"/>
    </row>
    <row r="69" spans="3:4" x14ac:dyDescent="0.2">
      <c r="C69" s="1"/>
      <c r="D69" s="1"/>
    </row>
    <row r="70" spans="3:4" x14ac:dyDescent="0.2">
      <c r="C70" s="1"/>
      <c r="D70" s="1"/>
    </row>
    <row r="71" spans="3:4" x14ac:dyDescent="0.2">
      <c r="C71" s="1"/>
      <c r="D71" s="1"/>
    </row>
    <row r="72" spans="3:4" x14ac:dyDescent="0.2">
      <c r="C72" s="1"/>
      <c r="D72" s="1"/>
    </row>
    <row r="73" spans="3:4" x14ac:dyDescent="0.2">
      <c r="C73" s="1"/>
      <c r="D73" s="1"/>
    </row>
    <row r="74" spans="3:4" x14ac:dyDescent="0.2">
      <c r="C74" s="1"/>
      <c r="D74" s="1"/>
    </row>
    <row r="75" spans="3:4" x14ac:dyDescent="0.2">
      <c r="C75" s="1"/>
      <c r="D75" s="1"/>
    </row>
    <row r="76" spans="3:4" x14ac:dyDescent="0.2">
      <c r="C76" s="1"/>
      <c r="D76" s="1"/>
    </row>
    <row r="77" spans="3:4" x14ac:dyDescent="0.2">
      <c r="C77" s="1"/>
      <c r="D77" s="1"/>
    </row>
    <row r="78" spans="3:4" x14ac:dyDescent="0.2">
      <c r="C78" s="1"/>
      <c r="D78" s="1"/>
    </row>
    <row r="79" spans="3:4" x14ac:dyDescent="0.2">
      <c r="C79" s="1"/>
      <c r="D79" s="1"/>
    </row>
    <row r="80" spans="3:4" x14ac:dyDescent="0.2">
      <c r="C80" s="1"/>
      <c r="D80" s="1"/>
    </row>
    <row r="81" spans="3:4" x14ac:dyDescent="0.2">
      <c r="C81" s="1"/>
      <c r="D81" s="1"/>
    </row>
    <row r="82" spans="3:4" x14ac:dyDescent="0.2">
      <c r="C82" s="1"/>
      <c r="D82" s="1"/>
    </row>
    <row r="83" spans="3:4" x14ac:dyDescent="0.2">
      <c r="C83" s="1"/>
      <c r="D83" s="1"/>
    </row>
    <row r="84" spans="3:4" x14ac:dyDescent="0.2">
      <c r="C84" s="1"/>
      <c r="D84" s="1"/>
    </row>
    <row r="85" spans="3:4" x14ac:dyDescent="0.2">
      <c r="C85" s="1"/>
      <c r="D85" s="1"/>
    </row>
    <row r="86" spans="3:4" x14ac:dyDescent="0.2">
      <c r="C86" s="1"/>
      <c r="D86" s="1"/>
    </row>
    <row r="87" spans="3:4" x14ac:dyDescent="0.2">
      <c r="C87" s="1"/>
      <c r="D87" s="1"/>
    </row>
    <row r="88" spans="3:4" x14ac:dyDescent="0.2">
      <c r="C88" s="1"/>
      <c r="D88" s="1"/>
    </row>
    <row r="89" spans="3:4" x14ac:dyDescent="0.2">
      <c r="C89" s="1"/>
      <c r="D89" s="1"/>
    </row>
    <row r="90" spans="3:4" x14ac:dyDescent="0.2">
      <c r="C90" s="1"/>
      <c r="D90" s="1"/>
    </row>
    <row r="91" spans="3:4" x14ac:dyDescent="0.2">
      <c r="C91" s="1"/>
      <c r="D91" s="1"/>
    </row>
    <row r="92" spans="3:4" x14ac:dyDescent="0.2">
      <c r="C92" s="1"/>
      <c r="D92" s="1"/>
    </row>
    <row r="93" spans="3:4" x14ac:dyDescent="0.2">
      <c r="C93" s="1"/>
      <c r="D93" s="1"/>
    </row>
    <row r="94" spans="3:4" x14ac:dyDescent="0.2">
      <c r="C94" s="1"/>
      <c r="D94" s="1"/>
    </row>
    <row r="95" spans="3:4" x14ac:dyDescent="0.2">
      <c r="C95" s="1"/>
      <c r="D95" s="1"/>
    </row>
    <row r="96" spans="3:4" x14ac:dyDescent="0.2">
      <c r="C96" s="1"/>
      <c r="D96" s="1"/>
    </row>
    <row r="97" spans="3:4" x14ac:dyDescent="0.2">
      <c r="C97" s="1"/>
      <c r="D97" s="1"/>
    </row>
    <row r="98" spans="3:4" x14ac:dyDescent="0.2">
      <c r="C98" s="1"/>
      <c r="D98" s="1"/>
    </row>
    <row r="99" spans="3:4" x14ac:dyDescent="0.2">
      <c r="C99" s="1"/>
      <c r="D99" s="1"/>
    </row>
    <row r="100" spans="3:4" x14ac:dyDescent="0.2">
      <c r="C100" s="1"/>
      <c r="D100" s="1"/>
    </row>
  </sheetData>
  <dataValidations count="4">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 allowBlank="1" showInputMessage="1" showErrorMessage="1" prompt="Corresponde al nombre o descripción de la cuenta de acuerdo al Plan de Cuentas emitido por el CONAC." sqref="B7 B15"/>
    <dataValidation allowBlank="1" showInputMessage="1" showErrorMessage="1" prompt="Características cualitativas significativas que les impacten financieramente." sqref="D7 D15"/>
  </dataValidations>
  <pageMargins left="0.70866141732283472" right="0.70866141732283472" top="0.98425196850393704" bottom="0.98425196850393704" header="0.31496062992125984" footer="0.31496062992125984"/>
  <pageSetup scale="78" orientation="portrait" r:id="rId1"/>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7">
    <pageSetUpPr fitToPage="1"/>
  </sheetPr>
  <dimension ref="A1:E105"/>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1" customWidth="1"/>
    <col min="2" max="2" width="50.6640625" style="1" customWidth="1"/>
    <col min="3" max="3" width="17.6640625" style="31" customWidth="1"/>
    <col min="4" max="5" width="17.6640625" style="1" customWidth="1"/>
    <col min="6" max="6" width="11.44140625" style="1" customWidth="1"/>
    <col min="7" max="16384" width="11.44140625" style="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32" t="s">
        <v>717</v>
      </c>
    </row>
    <row r="6" spans="1:5" ht="11.25" customHeight="1"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716</v>
      </c>
      <c r="B8" s="234" t="s">
        <v>13541</v>
      </c>
      <c r="C8" s="233">
        <v>258.32</v>
      </c>
      <c r="D8" s="232" t="s">
        <v>11827</v>
      </c>
      <c r="E8" s="232"/>
    </row>
    <row r="9" spans="1:5" x14ac:dyDescent="0.2">
      <c r="A9" s="234" t="s">
        <v>13542</v>
      </c>
      <c r="B9" s="234" t="s">
        <v>76</v>
      </c>
      <c r="C9" s="233">
        <v>33531.82</v>
      </c>
      <c r="D9" s="232" t="s">
        <v>11827</v>
      </c>
      <c r="E9" s="232"/>
    </row>
    <row r="10" spans="1:5" x14ac:dyDescent="0.2">
      <c r="A10" s="231"/>
      <c r="B10" s="63" t="s">
        <v>710</v>
      </c>
      <c r="C10" s="21">
        <f>SUM(C8:C9)</f>
        <v>33790.14</v>
      </c>
      <c r="D10" s="230"/>
      <c r="E10" s="230"/>
    </row>
    <row r="13" spans="1:5" ht="21.75" customHeight="1" x14ac:dyDescent="0.2"/>
    <row r="15" spans="1:5" ht="15" customHeight="1" x14ac:dyDescent="0.2"/>
    <row r="16" spans="1:5" x14ac:dyDescent="0.2">
      <c r="C16" s="1"/>
    </row>
    <row r="17" spans="3:3" x14ac:dyDescent="0.2">
      <c r="C17" s="1"/>
    </row>
    <row r="18" spans="3:3" x14ac:dyDescent="0.2">
      <c r="C18" s="1"/>
    </row>
    <row r="19" spans="3:3" x14ac:dyDescent="0.2">
      <c r="C19" s="1"/>
    </row>
    <row r="20" spans="3:3" x14ac:dyDescent="0.2">
      <c r="C20" s="1"/>
    </row>
    <row r="21" spans="3:3" x14ac:dyDescent="0.2">
      <c r="C21" s="1"/>
    </row>
    <row r="22" spans="3:3" x14ac:dyDescent="0.2">
      <c r="C22" s="1"/>
    </row>
    <row r="23" spans="3:3" x14ac:dyDescent="0.2">
      <c r="C23" s="1"/>
    </row>
    <row r="24" spans="3:3" x14ac:dyDescent="0.2">
      <c r="C24" s="1"/>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row r="35" spans="3:3" x14ac:dyDescent="0.2">
      <c r="C35" s="1"/>
    </row>
    <row r="36" spans="3:3" x14ac:dyDescent="0.2">
      <c r="C36" s="1"/>
    </row>
    <row r="37" spans="3:3" x14ac:dyDescent="0.2">
      <c r="C37" s="1"/>
    </row>
    <row r="38" spans="3:3" x14ac:dyDescent="0.2">
      <c r="C38" s="1"/>
    </row>
    <row r="39" spans="3:3" x14ac:dyDescent="0.2">
      <c r="C39" s="1"/>
    </row>
    <row r="40" spans="3:3" x14ac:dyDescent="0.2">
      <c r="C40" s="1"/>
    </row>
    <row r="41" spans="3:3" x14ac:dyDescent="0.2">
      <c r="C41" s="1"/>
    </row>
    <row r="42" spans="3:3" x14ac:dyDescent="0.2">
      <c r="C42" s="1"/>
    </row>
    <row r="43" spans="3:3" x14ac:dyDescent="0.2">
      <c r="C43" s="1"/>
    </row>
    <row r="44" spans="3:3" x14ac:dyDescent="0.2">
      <c r="C44" s="1"/>
    </row>
    <row r="45" spans="3:3" x14ac:dyDescent="0.2">
      <c r="C45" s="1"/>
    </row>
    <row r="46" spans="3:3" x14ac:dyDescent="0.2">
      <c r="C46" s="1"/>
    </row>
    <row r="47" spans="3:3" x14ac:dyDescent="0.2">
      <c r="C47" s="1"/>
    </row>
    <row r="48" spans="3:3" x14ac:dyDescent="0.2">
      <c r="C48" s="1"/>
    </row>
    <row r="49" spans="3:3" x14ac:dyDescent="0.2">
      <c r="C49" s="1"/>
    </row>
    <row r="50" spans="3:3" x14ac:dyDescent="0.2">
      <c r="C50" s="1"/>
    </row>
    <row r="51" spans="3:3" x14ac:dyDescent="0.2">
      <c r="C51" s="1"/>
    </row>
    <row r="52" spans="3:3" x14ac:dyDescent="0.2">
      <c r="C52" s="1"/>
    </row>
    <row r="53" spans="3:3" x14ac:dyDescent="0.2">
      <c r="C53" s="1"/>
    </row>
    <row r="54" spans="3:3" x14ac:dyDescent="0.2">
      <c r="C54" s="1"/>
    </row>
    <row r="55" spans="3:3" x14ac:dyDescent="0.2">
      <c r="C55" s="1"/>
    </row>
    <row r="56" spans="3:3" x14ac:dyDescent="0.2">
      <c r="C56" s="1"/>
    </row>
    <row r="57" spans="3:3" x14ac:dyDescent="0.2">
      <c r="C57" s="1"/>
    </row>
    <row r="58" spans="3:3" x14ac:dyDescent="0.2">
      <c r="C58" s="1"/>
    </row>
    <row r="59" spans="3:3" x14ac:dyDescent="0.2">
      <c r="C59" s="1"/>
    </row>
    <row r="60" spans="3:3" x14ac:dyDescent="0.2">
      <c r="C60" s="1"/>
    </row>
    <row r="61" spans="3:3" x14ac:dyDescent="0.2">
      <c r="C61" s="1"/>
    </row>
    <row r="62" spans="3:3" x14ac:dyDescent="0.2">
      <c r="C62" s="1"/>
    </row>
    <row r="63" spans="3:3" x14ac:dyDescent="0.2">
      <c r="C63" s="1"/>
    </row>
    <row r="64" spans="3:3" x14ac:dyDescent="0.2">
      <c r="C64" s="1"/>
    </row>
    <row r="65" spans="3:3" x14ac:dyDescent="0.2">
      <c r="C65" s="1"/>
    </row>
    <row r="66" spans="3:3" x14ac:dyDescent="0.2">
      <c r="C66" s="1"/>
    </row>
    <row r="67" spans="3:3" x14ac:dyDescent="0.2">
      <c r="C67" s="1"/>
    </row>
    <row r="68" spans="3:3" x14ac:dyDescent="0.2">
      <c r="C68" s="1"/>
    </row>
    <row r="69" spans="3:3" x14ac:dyDescent="0.2">
      <c r="C69" s="1"/>
    </row>
    <row r="70" spans="3:3" x14ac:dyDescent="0.2">
      <c r="C70" s="1"/>
    </row>
    <row r="71" spans="3:3" x14ac:dyDescent="0.2">
      <c r="C71" s="1"/>
    </row>
    <row r="72" spans="3:3" x14ac:dyDescent="0.2">
      <c r="C72" s="1"/>
    </row>
    <row r="73" spans="3:3" x14ac:dyDescent="0.2">
      <c r="C73" s="1"/>
    </row>
    <row r="74" spans="3:3" x14ac:dyDescent="0.2">
      <c r="C74" s="1"/>
    </row>
    <row r="75" spans="3:3" x14ac:dyDescent="0.2">
      <c r="C75" s="1"/>
    </row>
    <row r="76" spans="3:3" x14ac:dyDescent="0.2">
      <c r="C76" s="1"/>
    </row>
    <row r="77" spans="3:3" x14ac:dyDescent="0.2">
      <c r="C77" s="1"/>
    </row>
    <row r="78" spans="3:3" x14ac:dyDescent="0.2">
      <c r="C78" s="1"/>
    </row>
    <row r="79" spans="3:3" x14ac:dyDescent="0.2">
      <c r="C79" s="1"/>
    </row>
    <row r="80" spans="3:3" x14ac:dyDescent="0.2">
      <c r="C80" s="1"/>
    </row>
    <row r="81" spans="3:3" x14ac:dyDescent="0.2">
      <c r="C81" s="1"/>
    </row>
    <row r="82" spans="3:3" x14ac:dyDescent="0.2">
      <c r="C82" s="1"/>
    </row>
    <row r="83" spans="3:3" x14ac:dyDescent="0.2">
      <c r="C83" s="1"/>
    </row>
    <row r="84" spans="3:3" x14ac:dyDescent="0.2">
      <c r="C84" s="1"/>
    </row>
    <row r="85" spans="3:3" x14ac:dyDescent="0.2">
      <c r="C85" s="1"/>
    </row>
    <row r="86" spans="3:3" x14ac:dyDescent="0.2">
      <c r="C86" s="1"/>
    </row>
    <row r="87" spans="3:3" x14ac:dyDescent="0.2">
      <c r="C87" s="1"/>
    </row>
    <row r="88" spans="3:3" x14ac:dyDescent="0.2">
      <c r="C88" s="1"/>
    </row>
    <row r="89" spans="3:3" x14ac:dyDescent="0.2">
      <c r="C89" s="1"/>
    </row>
    <row r="90" spans="3:3" x14ac:dyDescent="0.2">
      <c r="C90" s="1"/>
    </row>
    <row r="91" spans="3:3" x14ac:dyDescent="0.2">
      <c r="C91" s="1"/>
    </row>
    <row r="92" spans="3:3" x14ac:dyDescent="0.2">
      <c r="C92" s="1"/>
    </row>
    <row r="93" spans="3:3" x14ac:dyDescent="0.2">
      <c r="C93" s="1"/>
    </row>
    <row r="94" spans="3:3" x14ac:dyDescent="0.2">
      <c r="C94" s="1"/>
    </row>
    <row r="95" spans="3:3" x14ac:dyDescent="0.2">
      <c r="C95" s="1"/>
    </row>
    <row r="96" spans="3:3"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sheetData>
  <dataValidations count="5">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8"/>
  <dimension ref="A1:H140"/>
  <sheetViews>
    <sheetView zoomScaleNormal="100" zoomScaleSheetLayoutView="100" workbookViewId="0">
      <selection activeCell="B1" sqref="B1"/>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375"/>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375"/>
      <c r="G6" s="375"/>
      <c r="H6" s="375"/>
    </row>
    <row r="7" spans="1:8" ht="15" customHeight="1" x14ac:dyDescent="0.2">
      <c r="A7" s="30" t="s">
        <v>102</v>
      </c>
      <c r="B7" s="29" t="s">
        <v>101</v>
      </c>
      <c r="C7" s="27" t="s">
        <v>100</v>
      </c>
      <c r="D7" s="249" t="s">
        <v>1014</v>
      </c>
      <c r="E7" s="248" t="s">
        <v>1013</v>
      </c>
      <c r="F7" s="375"/>
      <c r="G7" s="375"/>
      <c r="H7" s="375"/>
    </row>
    <row r="8" spans="1:8" x14ac:dyDescent="0.2">
      <c r="A8" s="44" t="s">
        <v>7823</v>
      </c>
      <c r="B8" s="44" t="s">
        <v>6705</v>
      </c>
      <c r="C8" s="64">
        <v>37800.76</v>
      </c>
      <c r="D8" s="246">
        <v>2.7765400000000001E-3</v>
      </c>
      <c r="E8" s="245" t="s">
        <v>13543</v>
      </c>
    </row>
    <row r="9" spans="1:8" x14ac:dyDescent="0.2">
      <c r="A9" s="44" t="s">
        <v>965</v>
      </c>
      <c r="B9" s="44" t="s">
        <v>13544</v>
      </c>
      <c r="C9" s="64">
        <v>109037.95</v>
      </c>
      <c r="D9" s="246">
        <v>8.0090400000000003E-3</v>
      </c>
      <c r="E9" s="245" t="s">
        <v>13543</v>
      </c>
    </row>
    <row r="10" spans="1:8" x14ac:dyDescent="0.2">
      <c r="A10" s="44" t="s">
        <v>961</v>
      </c>
      <c r="B10" s="44" t="s">
        <v>960</v>
      </c>
      <c r="C10" s="64">
        <v>12753.4</v>
      </c>
      <c r="D10" s="246">
        <v>9.3676000000000002E-4</v>
      </c>
      <c r="E10" s="245" t="s">
        <v>13543</v>
      </c>
    </row>
    <row r="11" spans="1:8" x14ac:dyDescent="0.2">
      <c r="A11" s="44" t="s">
        <v>957</v>
      </c>
      <c r="B11" s="44" t="s">
        <v>956</v>
      </c>
      <c r="C11" s="64">
        <v>185</v>
      </c>
      <c r="D11" s="246">
        <v>1.359E-5</v>
      </c>
      <c r="E11" s="245" t="s">
        <v>13543</v>
      </c>
    </row>
    <row r="12" spans="1:8" x14ac:dyDescent="0.2">
      <c r="A12" s="44" t="s">
        <v>955</v>
      </c>
      <c r="B12" s="44" t="s">
        <v>13545</v>
      </c>
      <c r="C12" s="64">
        <v>589118.35</v>
      </c>
      <c r="D12" s="246">
        <v>4.3271860000000002E-2</v>
      </c>
      <c r="E12" s="245" t="s">
        <v>13543</v>
      </c>
    </row>
    <row r="13" spans="1:8" x14ac:dyDescent="0.2">
      <c r="A13" s="44" t="s">
        <v>953</v>
      </c>
      <c r="B13" s="44" t="s">
        <v>13546</v>
      </c>
      <c r="C13" s="64">
        <v>1915.52</v>
      </c>
      <c r="D13" s="246">
        <v>1.407E-4</v>
      </c>
      <c r="E13" s="245" t="s">
        <v>13543</v>
      </c>
    </row>
    <row r="14" spans="1:8" x14ac:dyDescent="0.2">
      <c r="A14" s="44" t="s">
        <v>947</v>
      </c>
      <c r="B14" s="44" t="s">
        <v>13377</v>
      </c>
      <c r="C14" s="64">
        <v>8000</v>
      </c>
      <c r="D14" s="246">
        <v>5.8761999999999996E-4</v>
      </c>
      <c r="E14" s="245" t="s">
        <v>13543</v>
      </c>
    </row>
    <row r="15" spans="1:8" x14ac:dyDescent="0.2">
      <c r="A15" s="44" t="s">
        <v>945</v>
      </c>
      <c r="B15" s="44" t="s">
        <v>944</v>
      </c>
      <c r="C15" s="64">
        <v>10971.64</v>
      </c>
      <c r="D15" s="246">
        <v>8.0588999999999997E-4</v>
      </c>
      <c r="E15" s="245" t="s">
        <v>13543</v>
      </c>
    </row>
    <row r="16" spans="1:8" x14ac:dyDescent="0.2">
      <c r="A16" s="44" t="s">
        <v>943</v>
      </c>
      <c r="B16" s="44" t="s">
        <v>13547</v>
      </c>
      <c r="C16" s="64">
        <v>4991.1000000000004</v>
      </c>
      <c r="D16" s="246">
        <v>3.6661000000000002E-4</v>
      </c>
      <c r="E16" s="245" t="s">
        <v>13543</v>
      </c>
    </row>
    <row r="17" spans="1:5" x14ac:dyDescent="0.2">
      <c r="A17" s="44" t="s">
        <v>939</v>
      </c>
      <c r="B17" s="44" t="s">
        <v>938</v>
      </c>
      <c r="C17" s="64">
        <v>208.44</v>
      </c>
      <c r="D17" s="246">
        <v>1.5310000000000001E-5</v>
      </c>
      <c r="E17" s="245" t="s">
        <v>13543</v>
      </c>
    </row>
    <row r="18" spans="1:5" x14ac:dyDescent="0.2">
      <c r="A18" s="44" t="s">
        <v>937</v>
      </c>
      <c r="B18" s="44" t="s">
        <v>13382</v>
      </c>
      <c r="C18" s="64">
        <v>65615.759999999995</v>
      </c>
      <c r="D18" s="246">
        <v>4.8196000000000003E-3</v>
      </c>
      <c r="E18" s="245" t="s">
        <v>13543</v>
      </c>
    </row>
    <row r="19" spans="1:5" x14ac:dyDescent="0.2">
      <c r="A19" s="44" t="s">
        <v>935</v>
      </c>
      <c r="B19" s="44" t="s">
        <v>13384</v>
      </c>
      <c r="C19" s="64">
        <v>12623.48</v>
      </c>
      <c r="D19" s="246">
        <v>9.2721999999999998E-4</v>
      </c>
      <c r="E19" s="245" t="s">
        <v>13543</v>
      </c>
    </row>
    <row r="20" spans="1:5" x14ac:dyDescent="0.2">
      <c r="A20" s="44" t="s">
        <v>7829</v>
      </c>
      <c r="B20" s="44" t="s">
        <v>3341</v>
      </c>
      <c r="C20" s="64">
        <v>9506.39</v>
      </c>
      <c r="D20" s="246">
        <v>6.9826000000000003E-4</v>
      </c>
      <c r="E20" s="245" t="s">
        <v>13543</v>
      </c>
    </row>
    <row r="21" spans="1:5" x14ac:dyDescent="0.2">
      <c r="A21" s="44" t="s">
        <v>927</v>
      </c>
      <c r="B21" s="44" t="s">
        <v>11849</v>
      </c>
      <c r="C21" s="64">
        <v>55434.93</v>
      </c>
      <c r="D21" s="246">
        <v>4.0718000000000004E-3</v>
      </c>
      <c r="E21" s="245" t="s">
        <v>13543</v>
      </c>
    </row>
    <row r="22" spans="1:5" x14ac:dyDescent="0.2">
      <c r="A22" s="44" t="s">
        <v>11850</v>
      </c>
      <c r="B22" s="44" t="s">
        <v>13388</v>
      </c>
      <c r="C22" s="64">
        <v>75400</v>
      </c>
      <c r="D22" s="246">
        <v>5.5382699999999997E-3</v>
      </c>
      <c r="E22" s="245" t="s">
        <v>13543</v>
      </c>
    </row>
    <row r="23" spans="1:5" x14ac:dyDescent="0.2">
      <c r="A23" s="44" t="s">
        <v>925</v>
      </c>
      <c r="B23" s="44" t="s">
        <v>924</v>
      </c>
      <c r="C23" s="64">
        <v>489.3</v>
      </c>
      <c r="D23" s="246">
        <v>3.5939999999999998E-5</v>
      </c>
      <c r="E23" s="245" t="s">
        <v>13543</v>
      </c>
    </row>
    <row r="24" spans="1:5" x14ac:dyDescent="0.2">
      <c r="A24" s="44" t="s">
        <v>923</v>
      </c>
      <c r="B24" s="44" t="s">
        <v>922</v>
      </c>
      <c r="C24" s="64">
        <v>10116</v>
      </c>
      <c r="D24" s="246">
        <v>7.4304000000000004E-4</v>
      </c>
      <c r="E24" s="245" t="s">
        <v>13543</v>
      </c>
    </row>
    <row r="25" spans="1:5" x14ac:dyDescent="0.2">
      <c r="A25" s="44" t="s">
        <v>921</v>
      </c>
      <c r="B25" s="44" t="s">
        <v>13548</v>
      </c>
      <c r="C25" s="64">
        <v>7150.5</v>
      </c>
      <c r="D25" s="246">
        <v>5.2521999999999996E-4</v>
      </c>
      <c r="E25" s="245" t="s">
        <v>13543</v>
      </c>
    </row>
    <row r="26" spans="1:5" x14ac:dyDescent="0.2">
      <c r="A26" s="44" t="s">
        <v>13549</v>
      </c>
      <c r="B26" s="44" t="s">
        <v>13395</v>
      </c>
      <c r="C26" s="64">
        <v>370.57</v>
      </c>
      <c r="D26" s="246">
        <v>2.722E-5</v>
      </c>
      <c r="E26" s="245" t="s">
        <v>13543</v>
      </c>
    </row>
    <row r="27" spans="1:5" x14ac:dyDescent="0.2">
      <c r="A27" s="44" t="s">
        <v>915</v>
      </c>
      <c r="B27" s="44" t="s">
        <v>916</v>
      </c>
      <c r="C27" s="64">
        <v>264546.23</v>
      </c>
      <c r="D27" s="246">
        <v>1.9431420000000001E-2</v>
      </c>
      <c r="E27" s="245" t="s">
        <v>13543</v>
      </c>
    </row>
    <row r="28" spans="1:5" x14ac:dyDescent="0.2">
      <c r="A28" s="44" t="s">
        <v>7833</v>
      </c>
      <c r="B28" s="44" t="s">
        <v>6673</v>
      </c>
      <c r="C28" s="64">
        <v>67711.789999999994</v>
      </c>
      <c r="D28" s="246">
        <v>4.9735600000000001E-3</v>
      </c>
      <c r="E28" s="245" t="s">
        <v>13543</v>
      </c>
    </row>
    <row r="29" spans="1:5" x14ac:dyDescent="0.2">
      <c r="A29" s="44" t="s">
        <v>911</v>
      </c>
      <c r="B29" s="44" t="s">
        <v>13550</v>
      </c>
      <c r="C29" s="64">
        <v>849.05</v>
      </c>
      <c r="D29" s="246">
        <v>6.2360000000000006E-5</v>
      </c>
      <c r="E29" s="245" t="s">
        <v>13543</v>
      </c>
    </row>
    <row r="30" spans="1:5" x14ac:dyDescent="0.2">
      <c r="A30" s="44" t="s">
        <v>11857</v>
      </c>
      <c r="B30" s="44" t="s">
        <v>3319</v>
      </c>
      <c r="C30" s="64">
        <v>1253235.57</v>
      </c>
      <c r="D30" s="246">
        <v>9.2052529999999994E-2</v>
      </c>
      <c r="E30" s="245" t="s">
        <v>13543</v>
      </c>
    </row>
    <row r="31" spans="1:5" x14ac:dyDescent="0.2">
      <c r="A31" s="44" t="s">
        <v>13551</v>
      </c>
      <c r="B31" s="44" t="s">
        <v>13402</v>
      </c>
      <c r="C31" s="64">
        <v>1308.1500000000001</v>
      </c>
      <c r="D31" s="246">
        <v>9.6089999999999996E-5</v>
      </c>
      <c r="E31" s="245" t="s">
        <v>13543</v>
      </c>
    </row>
    <row r="32" spans="1:5" x14ac:dyDescent="0.2">
      <c r="A32" s="44" t="s">
        <v>907</v>
      </c>
      <c r="B32" s="44" t="s">
        <v>906</v>
      </c>
      <c r="C32" s="64">
        <v>42414.83</v>
      </c>
      <c r="D32" s="246">
        <v>3.1154500000000001E-3</v>
      </c>
      <c r="E32" s="245" t="s">
        <v>13543</v>
      </c>
    </row>
    <row r="33" spans="1:5" x14ac:dyDescent="0.2">
      <c r="A33" s="44" t="s">
        <v>905</v>
      </c>
      <c r="B33" s="44" t="s">
        <v>11858</v>
      </c>
      <c r="C33" s="64">
        <v>12257.17</v>
      </c>
      <c r="D33" s="246">
        <v>9.0030999999999998E-4</v>
      </c>
      <c r="E33" s="245" t="s">
        <v>13543</v>
      </c>
    </row>
    <row r="34" spans="1:5" x14ac:dyDescent="0.2">
      <c r="A34" s="44" t="s">
        <v>901</v>
      </c>
      <c r="B34" s="44" t="s">
        <v>11861</v>
      </c>
      <c r="C34" s="64">
        <v>3781.91</v>
      </c>
      <c r="D34" s="246">
        <v>2.7778999999999998E-4</v>
      </c>
      <c r="E34" s="245" t="s">
        <v>13543</v>
      </c>
    </row>
    <row r="35" spans="1:5" ht="20.399999999999999" x14ac:dyDescent="0.2">
      <c r="A35" s="44" t="s">
        <v>897</v>
      </c>
      <c r="B35" s="44" t="s">
        <v>13552</v>
      </c>
      <c r="C35" s="64">
        <v>374.91</v>
      </c>
      <c r="D35" s="246">
        <v>2.7540000000000001E-5</v>
      </c>
      <c r="E35" s="245" t="s">
        <v>13543</v>
      </c>
    </row>
    <row r="36" spans="1:5" x14ac:dyDescent="0.2">
      <c r="A36" s="44" t="s">
        <v>9564</v>
      </c>
      <c r="B36" s="44" t="s">
        <v>13553</v>
      </c>
      <c r="C36" s="64">
        <v>4125</v>
      </c>
      <c r="D36" s="246">
        <v>3.0299E-4</v>
      </c>
      <c r="E36" s="245" t="s">
        <v>13543</v>
      </c>
    </row>
    <row r="37" spans="1:5" x14ac:dyDescent="0.2">
      <c r="A37" s="44" t="s">
        <v>893</v>
      </c>
      <c r="B37" s="44" t="s">
        <v>6670</v>
      </c>
      <c r="C37" s="64">
        <v>256711.97</v>
      </c>
      <c r="D37" s="246">
        <v>1.8855980000000001E-2</v>
      </c>
      <c r="E37" s="245" t="s">
        <v>13543</v>
      </c>
    </row>
    <row r="38" spans="1:5" x14ac:dyDescent="0.2">
      <c r="A38" s="44" t="s">
        <v>891</v>
      </c>
      <c r="B38" s="44" t="s">
        <v>890</v>
      </c>
      <c r="C38" s="64">
        <v>130282.44</v>
      </c>
      <c r="D38" s="246">
        <v>9.5694899999999999E-3</v>
      </c>
      <c r="E38" s="245" t="s">
        <v>13543</v>
      </c>
    </row>
    <row r="39" spans="1:5" x14ac:dyDescent="0.2">
      <c r="A39" s="44" t="s">
        <v>13554</v>
      </c>
      <c r="B39" s="44" t="s">
        <v>13555</v>
      </c>
      <c r="C39" s="64">
        <v>42166.559999999998</v>
      </c>
      <c r="D39" s="246">
        <v>3.09721E-3</v>
      </c>
      <c r="E39" s="245" t="s">
        <v>13543</v>
      </c>
    </row>
    <row r="40" spans="1:5" x14ac:dyDescent="0.2">
      <c r="A40" s="44" t="s">
        <v>13556</v>
      </c>
      <c r="B40" s="44" t="s">
        <v>13557</v>
      </c>
      <c r="C40" s="64">
        <v>28563.48</v>
      </c>
      <c r="D40" s="246">
        <v>2.0980399999999998E-3</v>
      </c>
      <c r="E40" s="245" t="s">
        <v>13543</v>
      </c>
    </row>
    <row r="41" spans="1:5" x14ac:dyDescent="0.2">
      <c r="A41" s="44" t="s">
        <v>883</v>
      </c>
      <c r="B41" s="44" t="s">
        <v>13558</v>
      </c>
      <c r="C41" s="64">
        <v>89210.36</v>
      </c>
      <c r="D41" s="246">
        <v>6.55267E-3</v>
      </c>
      <c r="E41" s="245" t="s">
        <v>13543</v>
      </c>
    </row>
    <row r="42" spans="1:5" x14ac:dyDescent="0.2">
      <c r="A42" s="44" t="s">
        <v>881</v>
      </c>
      <c r="B42" s="44" t="s">
        <v>880</v>
      </c>
      <c r="C42" s="64">
        <v>3045.74</v>
      </c>
      <c r="D42" s="246">
        <v>2.2372000000000001E-4</v>
      </c>
      <c r="E42" s="245" t="s">
        <v>13543</v>
      </c>
    </row>
    <row r="43" spans="1:5" x14ac:dyDescent="0.2">
      <c r="A43" s="44" t="s">
        <v>13559</v>
      </c>
      <c r="B43" s="44" t="s">
        <v>13560</v>
      </c>
      <c r="C43" s="64">
        <v>17489.12</v>
      </c>
      <c r="D43" s="246">
        <v>1.28461E-3</v>
      </c>
      <c r="E43" s="245" t="s">
        <v>13543</v>
      </c>
    </row>
    <row r="44" spans="1:5" x14ac:dyDescent="0.2">
      <c r="A44" s="44" t="s">
        <v>7844</v>
      </c>
      <c r="B44" s="44" t="s">
        <v>3295</v>
      </c>
      <c r="C44" s="64">
        <v>70495.600000000006</v>
      </c>
      <c r="D44" s="246">
        <v>5.1780400000000001E-3</v>
      </c>
      <c r="E44" s="245" t="s">
        <v>13543</v>
      </c>
    </row>
    <row r="45" spans="1:5" ht="20.399999999999999" x14ac:dyDescent="0.2">
      <c r="A45" s="44" t="s">
        <v>877</v>
      </c>
      <c r="B45" s="44" t="s">
        <v>13561</v>
      </c>
      <c r="C45" s="64">
        <v>32903.22</v>
      </c>
      <c r="D45" s="246">
        <v>2.4168000000000002E-3</v>
      </c>
      <c r="E45" s="245" t="s">
        <v>13543</v>
      </c>
    </row>
    <row r="46" spans="1:5" x14ac:dyDescent="0.2">
      <c r="A46" s="44" t="s">
        <v>875</v>
      </c>
      <c r="B46" s="44" t="s">
        <v>874</v>
      </c>
      <c r="C46" s="64">
        <v>60000</v>
      </c>
      <c r="D46" s="246">
        <v>4.4071099999999997E-3</v>
      </c>
      <c r="E46" s="245" t="s">
        <v>13543</v>
      </c>
    </row>
    <row r="47" spans="1:5" x14ac:dyDescent="0.2">
      <c r="A47" s="44" t="s">
        <v>9571</v>
      </c>
      <c r="B47" s="44" t="s">
        <v>866</v>
      </c>
      <c r="C47" s="64">
        <v>336571.38</v>
      </c>
      <c r="D47" s="246">
        <v>2.472181E-2</v>
      </c>
      <c r="E47" s="245" t="s">
        <v>13543</v>
      </c>
    </row>
    <row r="48" spans="1:5" x14ac:dyDescent="0.2">
      <c r="A48" s="44" t="s">
        <v>859</v>
      </c>
      <c r="B48" s="44" t="s">
        <v>6653</v>
      </c>
      <c r="C48" s="64">
        <v>8623442.1699999999</v>
      </c>
      <c r="D48" s="246">
        <v>0.63340821999999997</v>
      </c>
      <c r="E48" s="245" t="s">
        <v>13543</v>
      </c>
    </row>
    <row r="49" spans="1:5" x14ac:dyDescent="0.2">
      <c r="A49" s="44" t="s">
        <v>857</v>
      </c>
      <c r="B49" s="44" t="s">
        <v>7849</v>
      </c>
      <c r="C49" s="64">
        <v>109933.64</v>
      </c>
      <c r="D49" s="246">
        <v>8.0748299999999999E-3</v>
      </c>
      <c r="E49" s="245" t="s">
        <v>13543</v>
      </c>
    </row>
    <row r="50" spans="1:5" x14ac:dyDescent="0.2">
      <c r="A50" s="44" t="s">
        <v>13562</v>
      </c>
      <c r="B50" s="44" t="s">
        <v>12340</v>
      </c>
      <c r="C50" s="64">
        <v>5685.43</v>
      </c>
      <c r="D50" s="246">
        <v>4.1761000000000001E-4</v>
      </c>
      <c r="E50" s="245" t="s">
        <v>13543</v>
      </c>
    </row>
    <row r="51" spans="1:5" x14ac:dyDescent="0.2">
      <c r="A51" s="44" t="s">
        <v>851</v>
      </c>
      <c r="B51" s="44" t="s">
        <v>850</v>
      </c>
      <c r="C51" s="64">
        <v>4002</v>
      </c>
      <c r="D51" s="246">
        <v>2.9395000000000002E-4</v>
      </c>
      <c r="E51" s="245" t="s">
        <v>13543</v>
      </c>
    </row>
    <row r="52" spans="1:5" x14ac:dyDescent="0.2">
      <c r="A52" s="44" t="s">
        <v>849</v>
      </c>
      <c r="B52" s="44" t="s">
        <v>848</v>
      </c>
      <c r="C52" s="64">
        <v>76606.2</v>
      </c>
      <c r="D52" s="246">
        <v>5.62687E-3</v>
      </c>
      <c r="E52" s="245" t="s">
        <v>13543</v>
      </c>
    </row>
    <row r="53" spans="1:5" x14ac:dyDescent="0.2">
      <c r="A53" s="44" t="s">
        <v>843</v>
      </c>
      <c r="B53" s="44" t="s">
        <v>6640</v>
      </c>
      <c r="C53" s="64">
        <v>5600</v>
      </c>
      <c r="D53" s="246">
        <v>4.1133000000000001E-4</v>
      </c>
      <c r="E53" s="245" t="s">
        <v>13543</v>
      </c>
    </row>
    <row r="54" spans="1:5" x14ac:dyDescent="0.2">
      <c r="A54" s="44" t="s">
        <v>839</v>
      </c>
      <c r="B54" s="44" t="s">
        <v>6628</v>
      </c>
      <c r="C54" s="64">
        <v>1500</v>
      </c>
      <c r="D54" s="246">
        <v>1.1018000000000001E-4</v>
      </c>
      <c r="E54" s="245" t="s">
        <v>13543</v>
      </c>
    </row>
    <row r="55" spans="1:5" x14ac:dyDescent="0.2">
      <c r="A55" s="44" t="s">
        <v>837</v>
      </c>
      <c r="B55" s="44" t="s">
        <v>6628</v>
      </c>
      <c r="C55" s="64">
        <v>4544.3999999999996</v>
      </c>
      <c r="D55" s="246">
        <v>3.3378999999999999E-4</v>
      </c>
      <c r="E55" s="245" t="s">
        <v>13543</v>
      </c>
    </row>
    <row r="56" spans="1:5" x14ac:dyDescent="0.2">
      <c r="A56" s="44" t="s">
        <v>835</v>
      </c>
      <c r="B56" s="44" t="s">
        <v>6630</v>
      </c>
      <c r="C56" s="64">
        <v>186520.24</v>
      </c>
      <c r="D56" s="246">
        <v>1.3700270000000001E-2</v>
      </c>
      <c r="E56" s="245" t="s">
        <v>13543</v>
      </c>
    </row>
    <row r="57" spans="1:5" x14ac:dyDescent="0.2">
      <c r="A57" s="44" t="s">
        <v>833</v>
      </c>
      <c r="B57" s="44" t="s">
        <v>13563</v>
      </c>
      <c r="C57" s="64">
        <v>37115</v>
      </c>
      <c r="D57" s="246">
        <v>2.72617E-3</v>
      </c>
      <c r="E57" s="245" t="s">
        <v>13543</v>
      </c>
    </row>
    <row r="58" spans="1:5" x14ac:dyDescent="0.2">
      <c r="A58" s="44" t="s">
        <v>831</v>
      </c>
      <c r="B58" s="44" t="s">
        <v>13564</v>
      </c>
      <c r="C58" s="64">
        <v>260082.47</v>
      </c>
      <c r="D58" s="246">
        <v>1.910355E-2</v>
      </c>
      <c r="E58" s="245" t="s">
        <v>13543</v>
      </c>
    </row>
    <row r="59" spans="1:5" x14ac:dyDescent="0.2">
      <c r="A59" s="44" t="s">
        <v>829</v>
      </c>
      <c r="B59" s="44" t="s">
        <v>13565</v>
      </c>
      <c r="C59" s="64">
        <v>20800</v>
      </c>
      <c r="D59" s="246">
        <v>1.5277999999999999E-3</v>
      </c>
      <c r="E59" s="245" t="s">
        <v>13543</v>
      </c>
    </row>
    <row r="60" spans="1:5" x14ac:dyDescent="0.2">
      <c r="A60" s="44" t="s">
        <v>825</v>
      </c>
      <c r="B60" s="44" t="s">
        <v>13566</v>
      </c>
      <c r="C60" s="64">
        <v>10800</v>
      </c>
      <c r="D60" s="246">
        <v>7.9328000000000005E-4</v>
      </c>
      <c r="E60" s="245" t="s">
        <v>13543</v>
      </c>
    </row>
    <row r="61" spans="1:5" ht="20.399999999999999" x14ac:dyDescent="0.2">
      <c r="A61" s="44" t="s">
        <v>13567</v>
      </c>
      <c r="B61" s="44" t="s">
        <v>13568</v>
      </c>
      <c r="C61" s="64">
        <v>29700</v>
      </c>
      <c r="D61" s="246">
        <v>2.1815200000000002E-3</v>
      </c>
      <c r="E61" s="245" t="s">
        <v>13543</v>
      </c>
    </row>
    <row r="62" spans="1:5" x14ac:dyDescent="0.2">
      <c r="A62" s="44" t="s">
        <v>13569</v>
      </c>
      <c r="B62" s="44" t="s">
        <v>13570</v>
      </c>
      <c r="C62" s="64">
        <v>15892</v>
      </c>
      <c r="D62" s="246">
        <v>1.1673E-3</v>
      </c>
      <c r="E62" s="245" t="s">
        <v>13543</v>
      </c>
    </row>
    <row r="63" spans="1:5" x14ac:dyDescent="0.2">
      <c r="A63" s="44" t="s">
        <v>821</v>
      </c>
      <c r="B63" s="44" t="s">
        <v>820</v>
      </c>
      <c r="C63" s="64">
        <v>937.24</v>
      </c>
      <c r="D63" s="246">
        <v>6.8839999999999998E-5</v>
      </c>
      <c r="E63" s="245" t="s">
        <v>13543</v>
      </c>
    </row>
    <row r="64" spans="1:5" x14ac:dyDescent="0.2">
      <c r="A64" s="44" t="s">
        <v>819</v>
      </c>
      <c r="B64" s="44" t="s">
        <v>13571</v>
      </c>
      <c r="C64" s="64">
        <v>6707.27</v>
      </c>
      <c r="D64" s="246">
        <v>4.9266000000000002E-4</v>
      </c>
      <c r="E64" s="245" t="s">
        <v>13543</v>
      </c>
    </row>
    <row r="65" spans="1:8" x14ac:dyDescent="0.2">
      <c r="A65" s="44" t="s">
        <v>13572</v>
      </c>
      <c r="B65" s="44" t="s">
        <v>13573</v>
      </c>
      <c r="C65" s="64">
        <v>21522.07</v>
      </c>
      <c r="D65" s="246">
        <v>1.58084E-3</v>
      </c>
      <c r="E65" s="245" t="s">
        <v>13543</v>
      </c>
    </row>
    <row r="66" spans="1:8" x14ac:dyDescent="0.2">
      <c r="A66" s="44" t="s">
        <v>7863</v>
      </c>
      <c r="B66" s="44" t="s">
        <v>6616</v>
      </c>
      <c r="C66" s="64">
        <v>10736.67</v>
      </c>
      <c r="D66" s="246">
        <v>7.8863000000000002E-4</v>
      </c>
      <c r="E66" s="245" t="s">
        <v>13543</v>
      </c>
    </row>
    <row r="67" spans="1:8" x14ac:dyDescent="0.2">
      <c r="A67" s="44" t="s">
        <v>7864</v>
      </c>
      <c r="B67" s="44" t="s">
        <v>13574</v>
      </c>
      <c r="C67" s="64">
        <v>121409.4</v>
      </c>
      <c r="D67" s="246">
        <v>8.9177500000000003E-3</v>
      </c>
      <c r="E67" s="245" t="s">
        <v>13543</v>
      </c>
    </row>
    <row r="68" spans="1:8" x14ac:dyDescent="0.2">
      <c r="A68" s="44" t="s">
        <v>791</v>
      </c>
      <c r="B68" s="44" t="s">
        <v>13575</v>
      </c>
      <c r="C68" s="64">
        <v>25363.79</v>
      </c>
      <c r="D68" s="246">
        <v>1.86302E-3</v>
      </c>
      <c r="E68" s="245" t="s">
        <v>13543</v>
      </c>
    </row>
    <row r="69" spans="1:8" x14ac:dyDescent="0.2">
      <c r="A69" s="44" t="s">
        <v>7870</v>
      </c>
      <c r="B69" s="44" t="s">
        <v>786</v>
      </c>
      <c r="C69" s="64">
        <v>32022.28</v>
      </c>
      <c r="D69" s="246">
        <v>2.3521000000000002E-3</v>
      </c>
      <c r="E69" s="245" t="s">
        <v>13543</v>
      </c>
    </row>
    <row r="70" spans="1:8" x14ac:dyDescent="0.2">
      <c r="A70" s="44" t="s">
        <v>783</v>
      </c>
      <c r="B70" s="44" t="s">
        <v>782</v>
      </c>
      <c r="C70" s="64">
        <v>2975</v>
      </c>
      <c r="D70" s="246">
        <v>2.1851999999999999E-4</v>
      </c>
      <c r="E70" s="245" t="s">
        <v>13543</v>
      </c>
    </row>
    <row r="71" spans="1:8" x14ac:dyDescent="0.2">
      <c r="A71" s="44" t="s">
        <v>7874</v>
      </c>
      <c r="B71" s="44" t="s">
        <v>13576</v>
      </c>
      <c r="C71" s="64">
        <v>104525.44</v>
      </c>
      <c r="D71" s="246">
        <v>7.6775899999999998E-3</v>
      </c>
      <c r="E71" s="245" t="s">
        <v>13543</v>
      </c>
    </row>
    <row r="72" spans="1:8" x14ac:dyDescent="0.2">
      <c r="A72" s="44" t="s">
        <v>7879</v>
      </c>
      <c r="B72" s="44" t="s">
        <v>13577</v>
      </c>
      <c r="C72" s="64">
        <v>13048.64</v>
      </c>
      <c r="D72" s="246">
        <v>9.5845000000000001E-4</v>
      </c>
      <c r="E72" s="245" t="s">
        <v>13543</v>
      </c>
    </row>
    <row r="73" spans="1:8" x14ac:dyDescent="0.2">
      <c r="A73" s="44" t="s">
        <v>13578</v>
      </c>
      <c r="B73" s="44" t="s">
        <v>6588</v>
      </c>
      <c r="C73" s="64">
        <v>140310.07999999999</v>
      </c>
      <c r="D73" s="246">
        <v>1.0306040000000001E-2</v>
      </c>
      <c r="E73" s="245" t="s">
        <v>13543</v>
      </c>
    </row>
    <row r="74" spans="1:8" x14ac:dyDescent="0.2">
      <c r="A74" s="44" t="s">
        <v>7881</v>
      </c>
      <c r="B74" s="44" t="s">
        <v>6586</v>
      </c>
      <c r="C74" s="64">
        <v>3814.8</v>
      </c>
      <c r="D74" s="246">
        <v>2.8019999999999998E-4</v>
      </c>
      <c r="E74" s="245" t="s">
        <v>13543</v>
      </c>
    </row>
    <row r="75" spans="1:8" x14ac:dyDescent="0.2">
      <c r="A75" s="44" t="s">
        <v>13579</v>
      </c>
      <c r="B75" s="44" t="s">
        <v>12837</v>
      </c>
      <c r="C75" s="64">
        <v>9021.76</v>
      </c>
      <c r="D75" s="246">
        <v>6.6266999999999997E-4</v>
      </c>
      <c r="E75" s="245" t="s">
        <v>13543</v>
      </c>
    </row>
    <row r="76" spans="1:8" x14ac:dyDescent="0.2">
      <c r="A76" s="63"/>
      <c r="B76" s="63" t="s">
        <v>719</v>
      </c>
      <c r="C76" s="62">
        <f>SUM(C8:C75)</f>
        <v>13614351.560000001</v>
      </c>
      <c r="D76" s="418">
        <f>SUM(D8:D75)</f>
        <v>0.99999998999999962</v>
      </c>
      <c r="E76" s="144"/>
      <c r="F76" s="375"/>
      <c r="G76" s="375"/>
      <c r="H76" s="375"/>
    </row>
    <row r="77" spans="1:8" x14ac:dyDescent="0.2">
      <c r="A77" s="243"/>
      <c r="B77" s="243"/>
      <c r="C77" s="242"/>
      <c r="D77" s="241"/>
      <c r="E77" s="240"/>
      <c r="F77" s="375"/>
      <c r="G77" s="375"/>
      <c r="H77" s="375"/>
    </row>
    <row r="79" spans="1:8" x14ac:dyDescent="0.2">
      <c r="A79" s="375"/>
      <c r="B79" s="375"/>
      <c r="C79" s="375"/>
      <c r="D79" s="375"/>
      <c r="E79" s="375"/>
    </row>
    <row r="80" spans="1:8" x14ac:dyDescent="0.2">
      <c r="A80" s="375"/>
      <c r="B80" s="375"/>
      <c r="C80" s="375"/>
      <c r="D80" s="375"/>
      <c r="E80" s="375"/>
    </row>
    <row r="81" spans="1:5" x14ac:dyDescent="0.2">
      <c r="A81" s="375"/>
      <c r="B81" s="375"/>
      <c r="C81" s="375"/>
      <c r="D81" s="375"/>
      <c r="E81" s="375"/>
    </row>
    <row r="82" spans="1:5" x14ac:dyDescent="0.2">
      <c r="A82" s="375"/>
      <c r="B82" s="375"/>
      <c r="C82" s="375"/>
      <c r="D82" s="375"/>
      <c r="E82" s="375"/>
    </row>
    <row r="83" spans="1:5" x14ac:dyDescent="0.2">
      <c r="A83" s="375"/>
      <c r="B83" s="375"/>
      <c r="C83" s="375"/>
      <c r="D83" s="375"/>
      <c r="E83" s="375"/>
    </row>
    <row r="84" spans="1:5" x14ac:dyDescent="0.2">
      <c r="A84" s="375"/>
      <c r="B84" s="375"/>
      <c r="C84" s="375"/>
      <c r="D84" s="375"/>
      <c r="E84" s="375"/>
    </row>
    <row r="85" spans="1:5" x14ac:dyDescent="0.2">
      <c r="A85" s="375"/>
      <c r="B85" s="375"/>
      <c r="C85" s="375"/>
      <c r="D85" s="375"/>
      <c r="E85" s="375"/>
    </row>
    <row r="86" spans="1:5" x14ac:dyDescent="0.2">
      <c r="A86" s="375"/>
      <c r="B86" s="375"/>
      <c r="C86" s="375"/>
      <c r="D86" s="375"/>
      <c r="E86" s="375"/>
    </row>
    <row r="87" spans="1:5" x14ac:dyDescent="0.2">
      <c r="A87" s="375"/>
      <c r="B87" s="375"/>
      <c r="C87" s="375"/>
      <c r="D87" s="375"/>
      <c r="E87" s="375"/>
    </row>
    <row r="88" spans="1:5" x14ac:dyDescent="0.2">
      <c r="A88" s="375"/>
      <c r="B88" s="375"/>
      <c r="C88" s="375"/>
      <c r="D88" s="375"/>
      <c r="E88" s="375"/>
    </row>
    <row r="89" spans="1:5" x14ac:dyDescent="0.2">
      <c r="A89" s="375"/>
      <c r="B89" s="375"/>
      <c r="C89" s="375"/>
      <c r="D89" s="375"/>
      <c r="E89" s="375"/>
    </row>
    <row r="90" spans="1:5" x14ac:dyDescent="0.2">
      <c r="A90" s="375"/>
      <c r="B90" s="375"/>
      <c r="C90" s="375"/>
      <c r="D90" s="375"/>
      <c r="E90" s="375"/>
    </row>
    <row r="91" spans="1:5" x14ac:dyDescent="0.2">
      <c r="A91" s="375"/>
      <c r="B91" s="375"/>
      <c r="C91" s="375"/>
      <c r="D91" s="375"/>
      <c r="E91" s="375"/>
    </row>
    <row r="92" spans="1:5" x14ac:dyDescent="0.2">
      <c r="A92" s="375"/>
      <c r="B92" s="375"/>
      <c r="C92" s="375"/>
      <c r="D92" s="375"/>
      <c r="E92" s="375"/>
    </row>
    <row r="93" spans="1:5" x14ac:dyDescent="0.2">
      <c r="A93" s="375"/>
      <c r="B93" s="375"/>
      <c r="C93" s="375"/>
      <c r="D93" s="375"/>
      <c r="E93" s="375"/>
    </row>
    <row r="94" spans="1:5" x14ac:dyDescent="0.2">
      <c r="A94" s="375"/>
      <c r="B94" s="375"/>
      <c r="C94" s="375"/>
      <c r="D94" s="375"/>
      <c r="E94" s="375"/>
    </row>
    <row r="95" spans="1:5" x14ac:dyDescent="0.2">
      <c r="A95" s="375"/>
      <c r="B95" s="375"/>
      <c r="C95" s="375"/>
      <c r="D95" s="375"/>
      <c r="E95" s="375"/>
    </row>
    <row r="96" spans="1:5" x14ac:dyDescent="0.2">
      <c r="A96" s="375"/>
      <c r="B96" s="375"/>
      <c r="C96" s="375"/>
      <c r="D96" s="375"/>
      <c r="E96" s="375"/>
    </row>
    <row r="97" spans="1:5" x14ac:dyDescent="0.2">
      <c r="A97" s="375"/>
      <c r="B97" s="375"/>
      <c r="C97" s="375"/>
      <c r="D97" s="375"/>
      <c r="E97" s="375"/>
    </row>
    <row r="98" spans="1:5" x14ac:dyDescent="0.2">
      <c r="A98" s="375"/>
      <c r="B98" s="375"/>
      <c r="C98" s="375"/>
      <c r="D98" s="375"/>
      <c r="E98" s="375"/>
    </row>
    <row r="99" spans="1:5" x14ac:dyDescent="0.2">
      <c r="A99" s="375"/>
      <c r="B99" s="375"/>
      <c r="C99" s="375"/>
      <c r="D99" s="375"/>
      <c r="E99" s="375"/>
    </row>
    <row r="100" spans="1:5" x14ac:dyDescent="0.2">
      <c r="A100" s="375"/>
      <c r="B100" s="375"/>
      <c r="C100" s="375"/>
      <c r="D100" s="375"/>
      <c r="E100" s="375"/>
    </row>
    <row r="101" spans="1:5" x14ac:dyDescent="0.2">
      <c r="A101" s="375"/>
      <c r="B101" s="375"/>
      <c r="C101" s="375"/>
      <c r="D101" s="375"/>
      <c r="E101" s="375"/>
    </row>
    <row r="102" spans="1:5" x14ac:dyDescent="0.2">
      <c r="A102" s="375"/>
      <c r="B102" s="375"/>
      <c r="C102" s="375"/>
      <c r="D102" s="375"/>
      <c r="E102" s="375"/>
    </row>
    <row r="103" spans="1:5" x14ac:dyDescent="0.2">
      <c r="A103" s="375"/>
      <c r="B103" s="375"/>
      <c r="C103" s="375"/>
      <c r="D103" s="375"/>
      <c r="E103" s="375"/>
    </row>
    <row r="104" spans="1:5" x14ac:dyDescent="0.2">
      <c r="A104" s="375"/>
      <c r="B104" s="375"/>
      <c r="C104" s="375"/>
      <c r="D104" s="375"/>
      <c r="E104" s="375"/>
    </row>
    <row r="105" spans="1:5" x14ac:dyDescent="0.2">
      <c r="A105" s="375"/>
      <c r="B105" s="375"/>
      <c r="C105" s="375"/>
      <c r="D105" s="375"/>
      <c r="E105" s="375"/>
    </row>
    <row r="106" spans="1:5" x14ac:dyDescent="0.2">
      <c r="A106" s="375"/>
      <c r="B106" s="375"/>
      <c r="C106" s="375"/>
      <c r="D106" s="375"/>
      <c r="E106" s="375"/>
    </row>
    <row r="107" spans="1:5" x14ac:dyDescent="0.2">
      <c r="A107" s="375"/>
      <c r="B107" s="375"/>
      <c r="C107" s="375"/>
      <c r="D107" s="375"/>
      <c r="E107" s="375"/>
    </row>
    <row r="108" spans="1:5" x14ac:dyDescent="0.2">
      <c r="A108" s="375"/>
      <c r="B108" s="375"/>
      <c r="C108" s="375"/>
      <c r="D108" s="375"/>
      <c r="E108" s="375"/>
    </row>
    <row r="109" spans="1:5" x14ac:dyDescent="0.2">
      <c r="A109" s="375"/>
      <c r="B109" s="375"/>
      <c r="C109" s="375"/>
      <c r="D109" s="375"/>
      <c r="E109" s="375"/>
    </row>
    <row r="110" spans="1:5" x14ac:dyDescent="0.2">
      <c r="A110" s="375"/>
      <c r="B110" s="375"/>
      <c r="C110" s="375"/>
      <c r="D110" s="375"/>
      <c r="E110" s="375"/>
    </row>
    <row r="111" spans="1:5" x14ac:dyDescent="0.2">
      <c r="A111" s="375"/>
      <c r="B111" s="375"/>
      <c r="C111" s="375"/>
      <c r="D111" s="375"/>
      <c r="E111" s="375"/>
    </row>
    <row r="112" spans="1:5" x14ac:dyDescent="0.2">
      <c r="A112" s="375"/>
      <c r="B112" s="375"/>
      <c r="C112" s="375"/>
      <c r="D112" s="375"/>
      <c r="E112" s="375"/>
    </row>
    <row r="113" spans="1:5" x14ac:dyDescent="0.2">
      <c r="A113" s="375"/>
      <c r="B113" s="375"/>
      <c r="C113" s="375"/>
      <c r="D113" s="375"/>
      <c r="E113" s="375"/>
    </row>
    <row r="114" spans="1:5" x14ac:dyDescent="0.2">
      <c r="A114" s="375"/>
      <c r="B114" s="375"/>
      <c r="C114" s="375"/>
      <c r="D114" s="375"/>
      <c r="E114" s="375"/>
    </row>
    <row r="115" spans="1:5" x14ac:dyDescent="0.2">
      <c r="A115" s="375"/>
      <c r="B115" s="375"/>
      <c r="C115" s="375"/>
      <c r="D115" s="375"/>
      <c r="E115" s="375"/>
    </row>
    <row r="116" spans="1:5" x14ac:dyDescent="0.2">
      <c r="A116" s="375"/>
      <c r="B116" s="375"/>
      <c r="C116" s="375"/>
      <c r="D116" s="375"/>
      <c r="E116" s="375"/>
    </row>
    <row r="117" spans="1:5" x14ac:dyDescent="0.2">
      <c r="A117" s="375"/>
      <c r="B117" s="375"/>
      <c r="C117" s="375"/>
      <c r="D117" s="375"/>
      <c r="E117" s="375"/>
    </row>
    <row r="118" spans="1:5" x14ac:dyDescent="0.2">
      <c r="A118" s="375"/>
      <c r="B118" s="375"/>
      <c r="C118" s="375"/>
      <c r="D118" s="375"/>
      <c r="E118" s="375"/>
    </row>
    <row r="119" spans="1:5" x14ac:dyDescent="0.2">
      <c r="A119" s="375"/>
      <c r="B119" s="375"/>
      <c r="C119" s="375"/>
      <c r="D119" s="375"/>
      <c r="E119" s="375"/>
    </row>
    <row r="120" spans="1:5" x14ac:dyDescent="0.2">
      <c r="A120" s="375"/>
      <c r="B120" s="375"/>
      <c r="C120" s="375"/>
      <c r="D120" s="375"/>
      <c r="E120" s="375"/>
    </row>
    <row r="121" spans="1:5" x14ac:dyDescent="0.2">
      <c r="A121" s="375"/>
      <c r="B121" s="375"/>
      <c r="C121" s="375"/>
      <c r="D121" s="375"/>
      <c r="E121" s="375"/>
    </row>
    <row r="122" spans="1:5" x14ac:dyDescent="0.2">
      <c r="A122" s="375"/>
      <c r="B122" s="375"/>
      <c r="C122" s="375"/>
      <c r="D122" s="375"/>
      <c r="E122" s="375"/>
    </row>
    <row r="123" spans="1:5" x14ac:dyDescent="0.2">
      <c r="A123" s="375"/>
      <c r="B123" s="375"/>
      <c r="C123" s="375"/>
      <c r="D123" s="375"/>
      <c r="E123" s="375"/>
    </row>
    <row r="124" spans="1:5" x14ac:dyDescent="0.2">
      <c r="A124" s="375"/>
      <c r="B124" s="375"/>
      <c r="C124" s="375"/>
      <c r="D124" s="375"/>
      <c r="E124" s="375"/>
    </row>
    <row r="125" spans="1:5" x14ac:dyDescent="0.2">
      <c r="A125" s="375"/>
      <c r="B125" s="375"/>
      <c r="C125" s="375"/>
      <c r="D125" s="375"/>
      <c r="E125" s="375"/>
    </row>
    <row r="126" spans="1:5" x14ac:dyDescent="0.2">
      <c r="A126" s="375"/>
      <c r="B126" s="375"/>
      <c r="C126" s="375"/>
      <c r="D126" s="375"/>
      <c r="E126" s="375"/>
    </row>
    <row r="127" spans="1:5" x14ac:dyDescent="0.2">
      <c r="A127" s="375"/>
      <c r="B127" s="375"/>
      <c r="C127" s="375"/>
      <c r="D127" s="375"/>
      <c r="E127" s="375"/>
    </row>
    <row r="128" spans="1:5" x14ac:dyDescent="0.2">
      <c r="A128" s="375"/>
      <c r="B128" s="375"/>
      <c r="C128" s="375"/>
      <c r="D128" s="375"/>
      <c r="E128" s="375"/>
    </row>
    <row r="129" spans="1:5" x14ac:dyDescent="0.2">
      <c r="A129" s="375"/>
      <c r="B129" s="375"/>
      <c r="C129" s="375"/>
      <c r="D129" s="375"/>
      <c r="E129" s="375"/>
    </row>
    <row r="130" spans="1:5" x14ac:dyDescent="0.2">
      <c r="A130" s="375"/>
      <c r="B130" s="375"/>
      <c r="C130" s="375"/>
      <c r="D130" s="375"/>
      <c r="E130" s="375"/>
    </row>
    <row r="131" spans="1:5" x14ac:dyDescent="0.2">
      <c r="A131" s="375"/>
      <c r="B131" s="375"/>
      <c r="C131" s="375"/>
      <c r="D131" s="375"/>
      <c r="E131" s="375"/>
    </row>
    <row r="132" spans="1:5" x14ac:dyDescent="0.2">
      <c r="A132" s="375"/>
      <c r="B132" s="375"/>
      <c r="C132" s="375"/>
      <c r="D132" s="375"/>
      <c r="E132" s="375"/>
    </row>
    <row r="133" spans="1:5" x14ac:dyDescent="0.2">
      <c r="A133" s="375"/>
      <c r="B133" s="375"/>
      <c r="C133" s="375"/>
      <c r="D133" s="375"/>
      <c r="E133" s="375"/>
    </row>
    <row r="134" spans="1:5" x14ac:dyDescent="0.2">
      <c r="A134" s="375"/>
      <c r="B134" s="375"/>
      <c r="C134" s="375"/>
      <c r="D134" s="375"/>
      <c r="E134" s="375"/>
    </row>
    <row r="135" spans="1:5" x14ac:dyDescent="0.2">
      <c r="A135" s="375"/>
      <c r="B135" s="375"/>
      <c r="C135" s="375"/>
      <c r="D135" s="375"/>
      <c r="E135" s="375"/>
    </row>
    <row r="136" spans="1:5" x14ac:dyDescent="0.2">
      <c r="A136" s="375"/>
      <c r="B136" s="375"/>
      <c r="C136" s="375"/>
      <c r="D136" s="375"/>
      <c r="E136" s="375"/>
    </row>
    <row r="137" spans="1:5" x14ac:dyDescent="0.2">
      <c r="A137" s="375"/>
      <c r="B137" s="375"/>
      <c r="C137" s="375"/>
      <c r="D137" s="375"/>
      <c r="E137" s="375"/>
    </row>
    <row r="138" spans="1:5" x14ac:dyDescent="0.2">
      <c r="A138" s="375"/>
      <c r="B138" s="375"/>
      <c r="C138" s="375"/>
      <c r="D138" s="375"/>
      <c r="E138" s="375"/>
    </row>
    <row r="139" spans="1:5" x14ac:dyDescent="0.2">
      <c r="A139" s="375"/>
      <c r="B139" s="375"/>
      <c r="C139" s="375"/>
      <c r="D139" s="375"/>
      <c r="E139" s="375"/>
    </row>
    <row r="140" spans="1:5" x14ac:dyDescent="0.2">
      <c r="A140" s="375"/>
      <c r="B140" s="375"/>
      <c r="C140" s="375"/>
      <c r="D140" s="375"/>
      <c r="E140" s="375"/>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9"/>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5" customWidth="1"/>
    <col min="2" max="2" width="50.6640625" style="375" customWidth="1"/>
    <col min="3" max="5" width="17.6640625" style="31" customWidth="1"/>
    <col min="6" max="7" width="17.6640625" style="375" customWidth="1"/>
    <col min="8" max="16384" width="11.44140625" style="375"/>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220"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c r="B8" s="1225" t="s">
        <v>13593</v>
      </c>
      <c r="C8" s="64"/>
      <c r="D8" s="64"/>
      <c r="E8" s="64"/>
      <c r="F8" s="147"/>
      <c r="G8" s="113"/>
    </row>
    <row r="9" spans="1:7" x14ac:dyDescent="0.2">
      <c r="A9" s="111"/>
      <c r="B9" s="63" t="s">
        <v>1017</v>
      </c>
      <c r="C9" s="45">
        <f>SUM(C8:C8)</f>
        <v>0</v>
      </c>
      <c r="D9" s="45">
        <f>SUM(D8:D8)</f>
        <v>0</v>
      </c>
      <c r="E9" s="20">
        <f>SUM(E8:E8)</f>
        <v>0</v>
      </c>
      <c r="F9" s="255"/>
      <c r="G9" s="255"/>
    </row>
  </sheetData>
  <dataValidations count="7">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0"/>
  <dimension ref="A1:F23"/>
  <sheetViews>
    <sheetView zoomScaleNormal="100" zoomScaleSheetLayoutView="100" workbookViewId="0">
      <selection activeCell="E67" sqref="E67"/>
    </sheetView>
  </sheetViews>
  <sheetFormatPr baseColWidth="10" defaultColWidth="11.44140625" defaultRowHeight="10.199999999999999" x14ac:dyDescent="0.2"/>
  <cols>
    <col min="1" max="1" width="20.6640625" style="1" customWidth="1"/>
    <col min="2" max="2" width="50.6640625" style="1" customWidth="1"/>
    <col min="3" max="5" width="17.6640625" style="31" customWidth="1"/>
    <col min="6" max="6" width="17.6640625" style="1" customWidth="1"/>
    <col min="7" max="16384" width="11.44140625" style="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32"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x14ac:dyDescent="0.2">
      <c r="A8" s="44" t="s">
        <v>1038</v>
      </c>
      <c r="B8" s="44" t="s">
        <v>13580</v>
      </c>
      <c r="C8" s="64">
        <v>0</v>
      </c>
      <c r="D8" s="64">
        <v>-152094.07999999999</v>
      </c>
      <c r="E8" s="64">
        <f>+D8-C8</f>
        <v>-152094.07999999999</v>
      </c>
      <c r="F8" s="258"/>
    </row>
    <row r="9" spans="1:6" x14ac:dyDescent="0.2">
      <c r="A9" s="44" t="s">
        <v>1035</v>
      </c>
      <c r="B9" s="44" t="s">
        <v>13581</v>
      </c>
      <c r="C9" s="64">
        <v>0</v>
      </c>
      <c r="D9" s="64">
        <v>0</v>
      </c>
      <c r="E9" s="64">
        <f t="shared" ref="E9:E15" si="0">+D9-C9</f>
        <v>0</v>
      </c>
      <c r="F9" s="258"/>
    </row>
    <row r="10" spans="1:6" x14ac:dyDescent="0.2">
      <c r="A10" s="44" t="s">
        <v>1033</v>
      </c>
      <c r="B10" s="44" t="s">
        <v>11645</v>
      </c>
      <c r="C10" s="64">
        <v>3424674.59</v>
      </c>
      <c r="D10" s="64">
        <v>3424674.59</v>
      </c>
      <c r="E10" s="64">
        <f t="shared" si="0"/>
        <v>0</v>
      </c>
      <c r="F10" s="258"/>
    </row>
    <row r="11" spans="1:6" x14ac:dyDescent="0.2">
      <c r="A11" s="44" t="s">
        <v>1031</v>
      </c>
      <c r="B11" s="44" t="s">
        <v>3431</v>
      </c>
      <c r="C11" s="64">
        <v>2040543.66</v>
      </c>
      <c r="D11" s="64">
        <v>2040543.66</v>
      </c>
      <c r="E11" s="64">
        <f t="shared" si="0"/>
        <v>0</v>
      </c>
      <c r="F11" s="258"/>
    </row>
    <row r="12" spans="1:6" x14ac:dyDescent="0.2">
      <c r="A12" s="44" t="s">
        <v>1029</v>
      </c>
      <c r="B12" s="44" t="s">
        <v>13582</v>
      </c>
      <c r="C12" s="64">
        <v>1139264.5900000001</v>
      </c>
      <c r="D12" s="64">
        <v>1139264.5900000001</v>
      </c>
      <c r="E12" s="64">
        <f t="shared" si="0"/>
        <v>0</v>
      </c>
      <c r="F12" s="258"/>
    </row>
    <row r="13" spans="1:6" x14ac:dyDescent="0.2">
      <c r="A13" s="44" t="s">
        <v>1027</v>
      </c>
      <c r="B13" s="44" t="s">
        <v>3427</v>
      </c>
      <c r="C13" s="64">
        <v>-1188462.8700000001</v>
      </c>
      <c r="D13" s="64">
        <v>-1188462.8700000001</v>
      </c>
      <c r="E13" s="64">
        <f t="shared" si="0"/>
        <v>0</v>
      </c>
      <c r="F13" s="258"/>
    </row>
    <row r="14" spans="1:6" x14ac:dyDescent="0.2">
      <c r="A14" s="44" t="s">
        <v>7895</v>
      </c>
      <c r="B14" s="44" t="s">
        <v>11650</v>
      </c>
      <c r="C14" s="64">
        <v>1636724.33</v>
      </c>
      <c r="D14" s="64">
        <v>1154421.8799999999</v>
      </c>
      <c r="E14" s="64">
        <f t="shared" si="0"/>
        <v>-482302.45000000019</v>
      </c>
      <c r="F14" s="258"/>
    </row>
    <row r="15" spans="1:6" x14ac:dyDescent="0.2">
      <c r="A15" s="44" t="s">
        <v>7896</v>
      </c>
      <c r="B15" s="44" t="s">
        <v>11652</v>
      </c>
      <c r="C15" s="64">
        <v>5328856.34</v>
      </c>
      <c r="D15" s="64">
        <v>2840890.95</v>
      </c>
      <c r="E15" s="64">
        <f t="shared" si="0"/>
        <v>-2487965.3899999997</v>
      </c>
      <c r="F15" s="258"/>
    </row>
    <row r="16" spans="1:6" x14ac:dyDescent="0.2">
      <c r="A16" s="63"/>
      <c r="B16" s="63" t="s">
        <v>1025</v>
      </c>
      <c r="C16" s="62">
        <f>SUM(C8:C15)</f>
        <v>12381600.640000001</v>
      </c>
      <c r="D16" s="62">
        <f>SUM(D8:D15)</f>
        <v>9259238.7199999988</v>
      </c>
      <c r="E16" s="62">
        <f>SUM(E8:E15)</f>
        <v>-3122361.92</v>
      </c>
      <c r="F16" s="63"/>
    </row>
    <row r="17" spans="3:5" x14ac:dyDescent="0.2">
      <c r="C17" s="1"/>
      <c r="D17" s="1"/>
      <c r="E17" s="1"/>
    </row>
    <row r="18" spans="3:5" x14ac:dyDescent="0.2">
      <c r="C18" s="1"/>
      <c r="D18" s="1"/>
      <c r="E18" s="1"/>
    </row>
    <row r="19" spans="3:5" x14ac:dyDescent="0.2">
      <c r="C19" s="1"/>
      <c r="D19" s="1"/>
      <c r="E19" s="1"/>
    </row>
    <row r="20" spans="3:5" x14ac:dyDescent="0.2">
      <c r="C20" s="1"/>
      <c r="D20" s="1"/>
      <c r="E20" s="1"/>
    </row>
    <row r="21" spans="3:5" x14ac:dyDescent="0.2">
      <c r="C21" s="1"/>
      <c r="D21" s="1"/>
      <c r="E21" s="1"/>
    </row>
    <row r="22" spans="3:5" x14ac:dyDescent="0.2">
      <c r="C22" s="1"/>
      <c r="D22" s="1"/>
      <c r="E22" s="1"/>
    </row>
    <row r="23" spans="3:5" x14ac:dyDescent="0.2">
      <c r="C23" s="1"/>
      <c r="D23" s="1"/>
      <c r="E23" s="1"/>
    </row>
  </sheetData>
  <protectedRanges>
    <protectedRange sqref="F16" name="Rango1_1"/>
  </protectedRanges>
  <dataValidations count="6">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1">
    <pageSetUpPr fitToPage="1"/>
  </sheetPr>
  <dimension ref="A1:E161"/>
  <sheetViews>
    <sheetView zoomScaleNormal="100" zoomScaleSheetLayoutView="100" workbookViewId="0">
      <selection activeCell="B14" sqref="B14"/>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1"/>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120" t="s">
        <v>301</v>
      </c>
      <c r="D7" s="120" t="s">
        <v>300</v>
      </c>
      <c r="E7" s="120" t="s">
        <v>299</v>
      </c>
    </row>
    <row r="8" spans="1:5" x14ac:dyDescent="0.2">
      <c r="A8" s="113" t="s">
        <v>6797</v>
      </c>
      <c r="B8" s="113" t="s">
        <v>13583</v>
      </c>
      <c r="C8" s="64">
        <v>5141.38</v>
      </c>
      <c r="D8" s="64">
        <v>5141.38</v>
      </c>
      <c r="E8" s="64">
        <f>+D8-C8</f>
        <v>0</v>
      </c>
    </row>
    <row r="9" spans="1:5" x14ac:dyDescent="0.2">
      <c r="A9" s="113" t="s">
        <v>6795</v>
      </c>
      <c r="B9" s="113" t="s">
        <v>13584</v>
      </c>
      <c r="C9" s="64">
        <v>400</v>
      </c>
      <c r="D9" s="64">
        <v>400</v>
      </c>
      <c r="E9" s="64">
        <f t="shared" ref="E9:E15" si="0">+D9-C9</f>
        <v>0</v>
      </c>
    </row>
    <row r="10" spans="1:5" x14ac:dyDescent="0.2">
      <c r="A10" s="456" t="s">
        <v>9913</v>
      </c>
      <c r="B10" s="456" t="s">
        <v>9372</v>
      </c>
      <c r="C10" s="455">
        <f>SUM(C8:C9)</f>
        <v>5541.38</v>
      </c>
      <c r="D10" s="455">
        <f t="shared" ref="D10" si="1">SUM(D8:D9)</f>
        <v>5541.38</v>
      </c>
      <c r="E10" s="64">
        <f t="shared" si="0"/>
        <v>0</v>
      </c>
    </row>
    <row r="11" spans="1:5" x14ac:dyDescent="0.2">
      <c r="A11" s="113" t="s">
        <v>7936</v>
      </c>
      <c r="B11" s="113" t="s">
        <v>13585</v>
      </c>
      <c r="C11" s="64">
        <v>192002.47</v>
      </c>
      <c r="D11" s="64">
        <v>314329.71999999997</v>
      </c>
      <c r="E11" s="64">
        <f t="shared" si="0"/>
        <v>122327.24999999997</v>
      </c>
    </row>
    <row r="12" spans="1:5" x14ac:dyDescent="0.2">
      <c r="A12" s="113" t="s">
        <v>7938</v>
      </c>
      <c r="B12" s="113" t="s">
        <v>13586</v>
      </c>
      <c r="C12" s="64">
        <v>1818425.17</v>
      </c>
      <c r="D12" s="64">
        <v>6317831.25</v>
      </c>
      <c r="E12" s="64">
        <f t="shared" si="0"/>
        <v>4499406.08</v>
      </c>
    </row>
    <row r="13" spans="1:5" x14ac:dyDescent="0.2">
      <c r="A13" s="113" t="s">
        <v>13587</v>
      </c>
      <c r="B13" s="113" t="s">
        <v>13588</v>
      </c>
      <c r="C13" s="64">
        <v>9518.92</v>
      </c>
      <c r="D13" s="64">
        <v>9519.8700000000008</v>
      </c>
      <c r="E13" s="64">
        <f t="shared" si="0"/>
        <v>0.9500000000007276</v>
      </c>
    </row>
    <row r="14" spans="1:5" x14ac:dyDescent="0.2">
      <c r="A14" s="113" t="s">
        <v>13589</v>
      </c>
      <c r="B14" s="113" t="s">
        <v>13590</v>
      </c>
      <c r="C14" s="64">
        <v>1214.5899999999999</v>
      </c>
      <c r="D14" s="64">
        <v>1214.5899999999999</v>
      </c>
      <c r="E14" s="64">
        <f t="shared" si="0"/>
        <v>0</v>
      </c>
    </row>
    <row r="15" spans="1:5" x14ac:dyDescent="0.2">
      <c r="A15" s="456" t="s">
        <v>11915</v>
      </c>
      <c r="B15" s="456" t="s">
        <v>9378</v>
      </c>
      <c r="C15" s="455">
        <f>SUM(C11:C14)</f>
        <v>2021161.15</v>
      </c>
      <c r="D15" s="455">
        <f t="shared" ref="D15" si="2">SUM(D11:D14)</f>
        <v>6642895.4299999997</v>
      </c>
      <c r="E15" s="64">
        <f t="shared" si="0"/>
        <v>4621734.2799999993</v>
      </c>
    </row>
    <row r="16" spans="1:5" s="15" customFormat="1" x14ac:dyDescent="0.2">
      <c r="A16" s="63"/>
      <c r="B16" s="63" t="s">
        <v>1041</v>
      </c>
      <c r="C16" s="62">
        <f>+C10+C15</f>
        <v>2026702.5299999998</v>
      </c>
      <c r="D16" s="62">
        <f>+D10+D15</f>
        <v>6648436.8099999996</v>
      </c>
      <c r="E16" s="62">
        <f>+E10+E15</f>
        <v>4621734.2799999993</v>
      </c>
    </row>
    <row r="17" spans="1:5" s="15" customFormat="1" x14ac:dyDescent="0.2">
      <c r="A17" s="243"/>
      <c r="B17" s="243"/>
      <c r="C17" s="259"/>
      <c r="D17" s="259"/>
      <c r="E17" s="259"/>
    </row>
    <row r="31" spans="1:5" x14ac:dyDescent="0.2">
      <c r="A31" s="1"/>
      <c r="B31" s="1"/>
      <c r="C31" s="1"/>
      <c r="D31" s="1"/>
      <c r="E31" s="1"/>
    </row>
    <row r="32" spans="1:5" x14ac:dyDescent="0.2">
      <c r="A32" s="1"/>
      <c r="B32" s="1"/>
      <c r="C32" s="1"/>
      <c r="D32" s="1"/>
      <c r="E32" s="1"/>
    </row>
    <row r="33" spans="1:5" x14ac:dyDescent="0.2">
      <c r="A33" s="1"/>
      <c r="B33" s="1"/>
      <c r="C33" s="1"/>
      <c r="D33" s="1"/>
      <c r="E33" s="1"/>
    </row>
    <row r="34" spans="1:5" x14ac:dyDescent="0.2">
      <c r="A34" s="1"/>
      <c r="B34" s="1"/>
      <c r="C34" s="1"/>
      <c r="D34" s="1"/>
      <c r="E34" s="1"/>
    </row>
    <row r="35" spans="1:5" x14ac:dyDescent="0.2">
      <c r="A35" s="1"/>
      <c r="B35" s="1"/>
      <c r="C35" s="1"/>
      <c r="D35" s="1"/>
      <c r="E35" s="1"/>
    </row>
    <row r="36" spans="1:5" x14ac:dyDescent="0.2">
      <c r="A36" s="1"/>
      <c r="B36" s="1"/>
      <c r="C36" s="1"/>
      <c r="D36" s="1"/>
      <c r="E36" s="1"/>
    </row>
    <row r="37" spans="1:5" x14ac:dyDescent="0.2">
      <c r="A37" s="1"/>
      <c r="B37" s="1"/>
      <c r="C37" s="1"/>
      <c r="D37" s="1"/>
      <c r="E37" s="1"/>
    </row>
    <row r="38" spans="1:5" x14ac:dyDescent="0.2">
      <c r="A38" s="1"/>
      <c r="B38" s="1"/>
      <c r="C38" s="1"/>
      <c r="D38" s="1"/>
      <c r="E38" s="1"/>
    </row>
    <row r="39" spans="1:5" x14ac:dyDescent="0.2">
      <c r="A39" s="1"/>
      <c r="B39" s="1"/>
      <c r="C39" s="1"/>
      <c r="D39" s="1"/>
      <c r="E39" s="1"/>
    </row>
    <row r="40" spans="1:5" x14ac:dyDescent="0.2">
      <c r="A40" s="1"/>
      <c r="B40" s="1"/>
      <c r="C40" s="1"/>
      <c r="D40" s="1"/>
      <c r="E40" s="1"/>
    </row>
    <row r="41" spans="1:5" x14ac:dyDescent="0.2">
      <c r="A41" s="1"/>
      <c r="B41" s="1"/>
      <c r="C41" s="1"/>
      <c r="D41" s="1"/>
      <c r="E41" s="1"/>
    </row>
    <row r="42" spans="1:5" x14ac:dyDescent="0.2">
      <c r="A42" s="1"/>
      <c r="B42" s="1"/>
      <c r="C42" s="1"/>
      <c r="D42" s="1"/>
      <c r="E42" s="1"/>
    </row>
    <row r="43" spans="1:5" x14ac:dyDescent="0.2">
      <c r="A43" s="1"/>
      <c r="B43" s="1"/>
      <c r="C43" s="1"/>
      <c r="D43" s="1"/>
      <c r="E43" s="1"/>
    </row>
    <row r="44" spans="1:5" x14ac:dyDescent="0.2">
      <c r="A44" s="1"/>
      <c r="B44" s="1"/>
      <c r="C44" s="1"/>
      <c r="D44" s="1"/>
      <c r="E44" s="1"/>
    </row>
    <row r="45" spans="1:5" x14ac:dyDescent="0.2">
      <c r="A45" s="1"/>
      <c r="B45" s="1"/>
      <c r="C45" s="1"/>
      <c r="D45" s="1"/>
      <c r="E45" s="1"/>
    </row>
    <row r="46" spans="1:5" x14ac:dyDescent="0.2">
      <c r="A46" s="1"/>
      <c r="B46" s="1"/>
      <c r="C46" s="1"/>
      <c r="D46" s="1"/>
      <c r="E46" s="1"/>
    </row>
    <row r="47" spans="1:5" x14ac:dyDescent="0.2">
      <c r="A47" s="1"/>
      <c r="B47" s="1"/>
      <c r="C47" s="1"/>
      <c r="D47" s="1"/>
      <c r="E47" s="1"/>
    </row>
    <row r="48" spans="1:5" x14ac:dyDescent="0.2">
      <c r="A48" s="1"/>
      <c r="B48" s="1"/>
      <c r="C48" s="1"/>
      <c r="D48" s="1"/>
      <c r="E48" s="1"/>
    </row>
    <row r="49" spans="1:5" x14ac:dyDescent="0.2">
      <c r="A49" s="1"/>
      <c r="B49" s="1"/>
      <c r="C49" s="1"/>
      <c r="D49" s="1"/>
      <c r="E49" s="1"/>
    </row>
    <row r="50" spans="1:5" x14ac:dyDescent="0.2">
      <c r="A50" s="1"/>
      <c r="B50" s="1"/>
      <c r="C50" s="1"/>
      <c r="D50" s="1"/>
      <c r="E50" s="1"/>
    </row>
    <row r="51" spans="1:5" x14ac:dyDescent="0.2">
      <c r="A51" s="1"/>
      <c r="B51" s="1"/>
      <c r="C51" s="1"/>
      <c r="D51" s="1"/>
      <c r="E51" s="1"/>
    </row>
    <row r="52" spans="1:5" x14ac:dyDescent="0.2">
      <c r="A52" s="1"/>
      <c r="B52" s="1"/>
      <c r="C52" s="1"/>
      <c r="D52" s="1"/>
      <c r="E52" s="1"/>
    </row>
    <row r="53" spans="1:5" x14ac:dyDescent="0.2">
      <c r="A53" s="1"/>
      <c r="B53" s="1"/>
      <c r="C53" s="1"/>
      <c r="D53" s="1"/>
      <c r="E53" s="1"/>
    </row>
    <row r="54" spans="1:5" x14ac:dyDescent="0.2">
      <c r="A54" s="1"/>
      <c r="B54" s="1"/>
      <c r="C54" s="1"/>
      <c r="D54" s="1"/>
      <c r="E54" s="1"/>
    </row>
    <row r="55" spans="1:5" x14ac:dyDescent="0.2">
      <c r="A55" s="1"/>
      <c r="B55" s="1"/>
      <c r="C55" s="1"/>
      <c r="D55" s="1"/>
      <c r="E55" s="1"/>
    </row>
    <row r="56" spans="1:5" x14ac:dyDescent="0.2">
      <c r="A56" s="1"/>
      <c r="B56" s="1"/>
      <c r="C56" s="1"/>
      <c r="D56" s="1"/>
      <c r="E56" s="1"/>
    </row>
    <row r="57" spans="1:5" x14ac:dyDescent="0.2">
      <c r="A57" s="1"/>
      <c r="B57" s="1"/>
      <c r="C57" s="1"/>
      <c r="D57" s="1"/>
      <c r="E57" s="1"/>
    </row>
    <row r="58" spans="1:5" x14ac:dyDescent="0.2">
      <c r="A58" s="1"/>
      <c r="B58" s="1"/>
      <c r="C58" s="1"/>
      <c r="D58" s="1"/>
      <c r="E58" s="1"/>
    </row>
    <row r="59" spans="1:5" x14ac:dyDescent="0.2">
      <c r="A59" s="1"/>
      <c r="B59" s="1"/>
      <c r="C59" s="1"/>
      <c r="D59" s="1"/>
      <c r="E59" s="1"/>
    </row>
    <row r="60" spans="1:5" x14ac:dyDescent="0.2">
      <c r="A60" s="1"/>
      <c r="B60" s="1"/>
      <c r="C60" s="1"/>
      <c r="D60" s="1"/>
      <c r="E60" s="1"/>
    </row>
    <row r="61" spans="1:5" x14ac:dyDescent="0.2">
      <c r="A61" s="1"/>
      <c r="B61" s="1"/>
      <c r="C61" s="1"/>
      <c r="D61" s="1"/>
      <c r="E61" s="1"/>
    </row>
    <row r="62" spans="1:5" x14ac:dyDescent="0.2">
      <c r="A62" s="1"/>
      <c r="B62" s="1"/>
      <c r="C62" s="1"/>
      <c r="D62" s="1"/>
      <c r="E62" s="1"/>
    </row>
    <row r="63" spans="1:5" x14ac:dyDescent="0.2">
      <c r="A63" s="1"/>
      <c r="B63" s="1"/>
      <c r="C63" s="1"/>
      <c r="D63" s="1"/>
      <c r="E63" s="1"/>
    </row>
    <row r="64" spans="1:5" x14ac:dyDescent="0.2">
      <c r="A64" s="1"/>
      <c r="B64" s="1"/>
      <c r="C64" s="1"/>
      <c r="D64" s="1"/>
      <c r="E64" s="1"/>
    </row>
    <row r="65" spans="1:5" x14ac:dyDescent="0.2">
      <c r="A65" s="1"/>
      <c r="B65" s="1"/>
      <c r="C65" s="1"/>
      <c r="D65" s="1"/>
      <c r="E65" s="1"/>
    </row>
    <row r="66" spans="1:5" x14ac:dyDescent="0.2">
      <c r="A66" s="1"/>
      <c r="B66" s="1"/>
      <c r="C66" s="1"/>
      <c r="D66" s="1"/>
      <c r="E66" s="1"/>
    </row>
    <row r="67" spans="1:5" x14ac:dyDescent="0.2">
      <c r="A67" s="1"/>
      <c r="B67" s="1"/>
      <c r="C67" s="1"/>
      <c r="D67" s="1"/>
      <c r="E67" s="1"/>
    </row>
    <row r="68" spans="1:5" x14ac:dyDescent="0.2">
      <c r="A68" s="1"/>
      <c r="B68" s="1"/>
      <c r="C68" s="1"/>
      <c r="D68" s="1"/>
      <c r="E68" s="1"/>
    </row>
    <row r="69" spans="1:5" x14ac:dyDescent="0.2">
      <c r="A69" s="1"/>
      <c r="B69" s="1"/>
      <c r="C69" s="1"/>
      <c r="D69" s="1"/>
      <c r="E69" s="1"/>
    </row>
    <row r="70" spans="1:5" x14ac:dyDescent="0.2">
      <c r="A70" s="1"/>
      <c r="B70" s="1"/>
      <c r="C70" s="1"/>
      <c r="D70" s="1"/>
      <c r="E70" s="1"/>
    </row>
    <row r="71" spans="1:5" x14ac:dyDescent="0.2">
      <c r="A71" s="1"/>
      <c r="B71" s="1"/>
      <c r="C71" s="1"/>
      <c r="D71" s="1"/>
      <c r="E71" s="1"/>
    </row>
    <row r="72" spans="1:5" x14ac:dyDescent="0.2">
      <c r="A72" s="1"/>
      <c r="B72" s="1"/>
      <c r="C72" s="1"/>
      <c r="D72" s="1"/>
      <c r="E72" s="1"/>
    </row>
    <row r="73" spans="1:5" x14ac:dyDescent="0.2">
      <c r="A73" s="1"/>
      <c r="B73" s="1"/>
      <c r="C73" s="1"/>
      <c r="D73" s="1"/>
      <c r="E73" s="1"/>
    </row>
    <row r="74" spans="1:5" x14ac:dyDescent="0.2">
      <c r="A74" s="1"/>
      <c r="B74" s="1"/>
      <c r="C74" s="1"/>
      <c r="D74" s="1"/>
      <c r="E74" s="1"/>
    </row>
    <row r="75" spans="1:5" x14ac:dyDescent="0.2">
      <c r="A75" s="1"/>
      <c r="B75" s="1"/>
      <c r="C75" s="1"/>
      <c r="D75" s="1"/>
      <c r="E75" s="1"/>
    </row>
    <row r="76" spans="1:5" x14ac:dyDescent="0.2">
      <c r="A76" s="1"/>
      <c r="B76" s="1"/>
      <c r="C76" s="1"/>
      <c r="D76" s="1"/>
      <c r="E76" s="1"/>
    </row>
    <row r="77" spans="1:5" x14ac:dyDescent="0.2">
      <c r="A77" s="1"/>
      <c r="B77" s="1"/>
      <c r="C77" s="1"/>
      <c r="D77" s="1"/>
      <c r="E77" s="1"/>
    </row>
    <row r="78" spans="1:5" x14ac:dyDescent="0.2">
      <c r="A78" s="1"/>
      <c r="B78" s="1"/>
      <c r="C78" s="1"/>
      <c r="D78" s="1"/>
      <c r="E78" s="1"/>
    </row>
    <row r="79" spans="1:5" x14ac:dyDescent="0.2">
      <c r="A79" s="1"/>
      <c r="B79" s="1"/>
      <c r="C79" s="1"/>
      <c r="D79" s="1"/>
      <c r="E79" s="1"/>
    </row>
    <row r="80" spans="1:5" x14ac:dyDescent="0.2">
      <c r="A80" s="1"/>
      <c r="B80" s="1"/>
      <c r="C80" s="1"/>
      <c r="D80" s="1"/>
      <c r="E80" s="1"/>
    </row>
    <row r="81" spans="1:5" x14ac:dyDescent="0.2">
      <c r="A81" s="1"/>
      <c r="B81" s="1"/>
      <c r="C81" s="1"/>
      <c r="D81" s="1"/>
      <c r="E81" s="1"/>
    </row>
    <row r="82" spans="1:5" x14ac:dyDescent="0.2">
      <c r="A82" s="1"/>
      <c r="B82" s="1"/>
      <c r="C82" s="1"/>
      <c r="D82" s="1"/>
      <c r="E82" s="1"/>
    </row>
    <row r="83" spans="1:5" x14ac:dyDescent="0.2">
      <c r="A83" s="1"/>
      <c r="B83" s="1"/>
      <c r="C83" s="1"/>
      <c r="D83" s="1"/>
      <c r="E83" s="1"/>
    </row>
    <row r="84" spans="1:5" x14ac:dyDescent="0.2">
      <c r="A84" s="1"/>
      <c r="B84" s="1"/>
      <c r="C84" s="1"/>
      <c r="D84" s="1"/>
      <c r="E84" s="1"/>
    </row>
    <row r="85" spans="1:5" x14ac:dyDescent="0.2">
      <c r="A85" s="1"/>
      <c r="B85" s="1"/>
      <c r="C85" s="1"/>
      <c r="D85" s="1"/>
      <c r="E85" s="1"/>
    </row>
    <row r="86" spans="1:5" x14ac:dyDescent="0.2">
      <c r="A86" s="1"/>
      <c r="B86" s="1"/>
      <c r="C86" s="1"/>
      <c r="D86" s="1"/>
      <c r="E86" s="1"/>
    </row>
    <row r="87" spans="1:5" x14ac:dyDescent="0.2">
      <c r="A87" s="1"/>
      <c r="B87" s="1"/>
      <c r="C87" s="1"/>
      <c r="D87" s="1"/>
      <c r="E87" s="1"/>
    </row>
    <row r="88" spans="1:5" x14ac:dyDescent="0.2">
      <c r="A88" s="1"/>
      <c r="B88" s="1"/>
      <c r="C88" s="1"/>
      <c r="D88" s="1"/>
      <c r="E88" s="1"/>
    </row>
    <row r="89" spans="1:5" x14ac:dyDescent="0.2">
      <c r="A89" s="1"/>
      <c r="B89" s="1"/>
      <c r="C89" s="1"/>
      <c r="D89" s="1"/>
      <c r="E89" s="1"/>
    </row>
    <row r="90" spans="1:5" x14ac:dyDescent="0.2">
      <c r="A90" s="1"/>
      <c r="B90" s="1"/>
      <c r="C90" s="1"/>
      <c r="D90" s="1"/>
      <c r="E90" s="1"/>
    </row>
    <row r="91" spans="1:5" x14ac:dyDescent="0.2">
      <c r="A91" s="1"/>
      <c r="B91" s="1"/>
      <c r="C91" s="1"/>
      <c r="D91" s="1"/>
      <c r="E91" s="1"/>
    </row>
    <row r="92" spans="1:5" x14ac:dyDescent="0.2">
      <c r="A92" s="1"/>
      <c r="B92" s="1"/>
      <c r="C92" s="1"/>
      <c r="D92" s="1"/>
      <c r="E92" s="1"/>
    </row>
    <row r="93" spans="1:5" x14ac:dyDescent="0.2">
      <c r="A93" s="1"/>
      <c r="B93" s="1"/>
      <c r="C93" s="1"/>
      <c r="D93" s="1"/>
      <c r="E93" s="1"/>
    </row>
    <row r="94" spans="1:5" x14ac:dyDescent="0.2">
      <c r="A94" s="1"/>
      <c r="B94" s="1"/>
      <c r="C94" s="1"/>
      <c r="D94" s="1"/>
      <c r="E94" s="1"/>
    </row>
    <row r="95" spans="1:5" x14ac:dyDescent="0.2">
      <c r="A95" s="1"/>
      <c r="B95" s="1"/>
      <c r="C95" s="1"/>
      <c r="D95" s="1"/>
      <c r="E95" s="1"/>
    </row>
    <row r="96" spans="1:5" x14ac:dyDescent="0.2">
      <c r="A96" s="1"/>
      <c r="B96" s="1"/>
      <c r="C96" s="1"/>
      <c r="D96" s="1"/>
      <c r="E96" s="1"/>
    </row>
    <row r="97" spans="1:5" x14ac:dyDescent="0.2">
      <c r="A97" s="1"/>
      <c r="B97" s="1"/>
      <c r="C97" s="1"/>
      <c r="D97" s="1"/>
      <c r="E97" s="1"/>
    </row>
    <row r="98" spans="1:5" x14ac:dyDescent="0.2">
      <c r="A98" s="1"/>
      <c r="B98" s="1"/>
      <c r="C98" s="1"/>
      <c r="D98" s="1"/>
      <c r="E98" s="1"/>
    </row>
    <row r="99" spans="1:5" x14ac:dyDescent="0.2">
      <c r="A99" s="1"/>
      <c r="B99" s="1"/>
      <c r="C99" s="1"/>
      <c r="D99" s="1"/>
      <c r="E99" s="1"/>
    </row>
    <row r="100" spans="1:5" x14ac:dyDescent="0.2">
      <c r="A100" s="1"/>
      <c r="B100" s="1"/>
      <c r="C100" s="1"/>
      <c r="D100" s="1"/>
      <c r="E100" s="1"/>
    </row>
    <row r="101" spans="1:5" x14ac:dyDescent="0.2">
      <c r="A101" s="1"/>
      <c r="B101" s="1"/>
      <c r="C101" s="1"/>
      <c r="D101" s="1"/>
      <c r="E101" s="1"/>
    </row>
    <row r="102" spans="1:5" x14ac:dyDescent="0.2">
      <c r="A102" s="1"/>
      <c r="B102" s="1"/>
      <c r="C102" s="1"/>
      <c r="D102" s="1"/>
      <c r="E102" s="1"/>
    </row>
    <row r="103" spans="1:5" x14ac:dyDescent="0.2">
      <c r="A103" s="1"/>
      <c r="B103" s="1"/>
      <c r="C103" s="1"/>
      <c r="D103" s="1"/>
      <c r="E103" s="1"/>
    </row>
    <row r="104" spans="1:5" x14ac:dyDescent="0.2">
      <c r="A104" s="1"/>
      <c r="B104" s="1"/>
      <c r="C104" s="1"/>
      <c r="D104" s="1"/>
      <c r="E104" s="1"/>
    </row>
    <row r="105" spans="1:5" x14ac:dyDescent="0.2">
      <c r="A105" s="1"/>
      <c r="B105" s="1"/>
      <c r="C105" s="1"/>
      <c r="D105" s="1"/>
      <c r="E105" s="1"/>
    </row>
    <row r="106" spans="1:5" x14ac:dyDescent="0.2">
      <c r="A106" s="1"/>
      <c r="B106" s="1"/>
      <c r="C106" s="1"/>
      <c r="D106" s="1"/>
      <c r="E106" s="1"/>
    </row>
    <row r="107" spans="1:5" x14ac:dyDescent="0.2">
      <c r="A107" s="1"/>
      <c r="B107" s="1"/>
      <c r="C107" s="1"/>
      <c r="D107" s="1"/>
      <c r="E107" s="1"/>
    </row>
    <row r="108" spans="1:5" x14ac:dyDescent="0.2">
      <c r="A108" s="1"/>
      <c r="B108" s="1"/>
      <c r="C108" s="1"/>
      <c r="D108" s="1"/>
      <c r="E108" s="1"/>
    </row>
    <row r="109" spans="1:5" x14ac:dyDescent="0.2">
      <c r="A109" s="1"/>
      <c r="B109" s="1"/>
      <c r="C109" s="1"/>
      <c r="D109" s="1"/>
      <c r="E109" s="1"/>
    </row>
    <row r="110" spans="1:5" x14ac:dyDescent="0.2">
      <c r="A110" s="1"/>
      <c r="B110" s="1"/>
      <c r="C110" s="1"/>
      <c r="D110" s="1"/>
      <c r="E110" s="1"/>
    </row>
    <row r="111" spans="1:5" x14ac:dyDescent="0.2">
      <c r="A111" s="1"/>
      <c r="B111" s="1"/>
      <c r="C111" s="1"/>
      <c r="D111" s="1"/>
      <c r="E111" s="1"/>
    </row>
    <row r="112" spans="1:5" x14ac:dyDescent="0.2">
      <c r="A112" s="1"/>
      <c r="B112" s="1"/>
      <c r="C112" s="1"/>
      <c r="D112" s="1"/>
      <c r="E112" s="1"/>
    </row>
    <row r="113" spans="1:5" x14ac:dyDescent="0.2">
      <c r="A113" s="1"/>
      <c r="B113" s="1"/>
      <c r="C113" s="1"/>
      <c r="D113" s="1"/>
      <c r="E113" s="1"/>
    </row>
    <row r="114" spans="1:5" x14ac:dyDescent="0.2">
      <c r="A114" s="1"/>
      <c r="B114" s="1"/>
      <c r="C114" s="1"/>
      <c r="D114" s="1"/>
      <c r="E114" s="1"/>
    </row>
    <row r="115" spans="1:5" x14ac:dyDescent="0.2">
      <c r="A115" s="1"/>
      <c r="B115" s="1"/>
      <c r="C115" s="1"/>
      <c r="D115" s="1"/>
      <c r="E115" s="1"/>
    </row>
    <row r="116" spans="1:5" x14ac:dyDescent="0.2">
      <c r="A116" s="1"/>
      <c r="B116" s="1"/>
      <c r="C116" s="1"/>
      <c r="D116" s="1"/>
      <c r="E116" s="1"/>
    </row>
    <row r="117" spans="1:5" x14ac:dyDescent="0.2">
      <c r="A117" s="1"/>
      <c r="B117" s="1"/>
      <c r="C117" s="1"/>
      <c r="D117" s="1"/>
      <c r="E117" s="1"/>
    </row>
    <row r="118" spans="1:5" x14ac:dyDescent="0.2">
      <c r="A118" s="1"/>
      <c r="B118" s="1"/>
      <c r="C118" s="1"/>
      <c r="D118" s="1"/>
      <c r="E118" s="1"/>
    </row>
    <row r="119" spans="1:5" x14ac:dyDescent="0.2">
      <c r="A119" s="1"/>
      <c r="B119" s="1"/>
      <c r="C119" s="1"/>
      <c r="D119" s="1"/>
      <c r="E119" s="1"/>
    </row>
    <row r="120" spans="1:5" x14ac:dyDescent="0.2">
      <c r="A120" s="1"/>
      <c r="B120" s="1"/>
      <c r="C120" s="1"/>
      <c r="D120" s="1"/>
      <c r="E120" s="1"/>
    </row>
    <row r="121" spans="1:5" x14ac:dyDescent="0.2">
      <c r="A121" s="1"/>
      <c r="B121" s="1"/>
      <c r="C121" s="1"/>
      <c r="D121" s="1"/>
      <c r="E121" s="1"/>
    </row>
    <row r="122" spans="1:5" x14ac:dyDescent="0.2">
      <c r="A122" s="1"/>
      <c r="B122" s="1"/>
      <c r="C122" s="1"/>
      <c r="D122" s="1"/>
      <c r="E122" s="1"/>
    </row>
    <row r="123" spans="1:5" x14ac:dyDescent="0.2">
      <c r="A123" s="1"/>
      <c r="B123" s="1"/>
      <c r="C123" s="1"/>
      <c r="D123" s="1"/>
      <c r="E123" s="1"/>
    </row>
    <row r="124" spans="1:5" x14ac:dyDescent="0.2">
      <c r="A124" s="1"/>
      <c r="B124" s="1"/>
      <c r="C124" s="1"/>
      <c r="D124" s="1"/>
      <c r="E124" s="1"/>
    </row>
    <row r="125" spans="1:5" x14ac:dyDescent="0.2">
      <c r="A125" s="1"/>
      <c r="B125" s="1"/>
      <c r="C125" s="1"/>
      <c r="D125" s="1"/>
      <c r="E125" s="1"/>
    </row>
    <row r="126" spans="1:5" x14ac:dyDescent="0.2">
      <c r="A126" s="1"/>
      <c r="B126" s="1"/>
      <c r="C126" s="1"/>
      <c r="D126" s="1"/>
      <c r="E126" s="1"/>
    </row>
    <row r="127" spans="1:5" x14ac:dyDescent="0.2">
      <c r="A127" s="1"/>
      <c r="B127" s="1"/>
      <c r="C127" s="1"/>
      <c r="D127" s="1"/>
      <c r="E127" s="1"/>
    </row>
    <row r="128" spans="1:5" x14ac:dyDescent="0.2">
      <c r="A128" s="1"/>
      <c r="B128" s="1"/>
      <c r="C128" s="1"/>
      <c r="D128" s="1"/>
      <c r="E128" s="1"/>
    </row>
    <row r="129" spans="1:5" x14ac:dyDescent="0.2">
      <c r="A129" s="1"/>
      <c r="B129" s="1"/>
      <c r="C129" s="1"/>
      <c r="D129" s="1"/>
      <c r="E129" s="1"/>
    </row>
    <row r="130" spans="1:5" x14ac:dyDescent="0.2">
      <c r="A130" s="1"/>
      <c r="B130" s="1"/>
      <c r="C130" s="1"/>
      <c r="D130" s="1"/>
      <c r="E130" s="1"/>
    </row>
    <row r="131" spans="1:5" x14ac:dyDescent="0.2">
      <c r="A131" s="1"/>
      <c r="B131" s="1"/>
      <c r="C131" s="1"/>
      <c r="D131" s="1"/>
      <c r="E131" s="1"/>
    </row>
    <row r="132" spans="1:5" x14ac:dyDescent="0.2">
      <c r="A132" s="1"/>
      <c r="B132" s="1"/>
      <c r="C132" s="1"/>
      <c r="D132" s="1"/>
      <c r="E132" s="1"/>
    </row>
    <row r="133" spans="1:5" x14ac:dyDescent="0.2">
      <c r="A133" s="1"/>
      <c r="B133" s="1"/>
      <c r="C133" s="1"/>
      <c r="D133" s="1"/>
      <c r="E133" s="1"/>
    </row>
    <row r="134" spans="1:5" x14ac:dyDescent="0.2">
      <c r="A134" s="1"/>
      <c r="B134" s="1"/>
      <c r="C134" s="1"/>
      <c r="D134" s="1"/>
      <c r="E134" s="1"/>
    </row>
    <row r="135" spans="1:5" x14ac:dyDescent="0.2">
      <c r="A135" s="1"/>
      <c r="B135" s="1"/>
      <c r="C135" s="1"/>
      <c r="D135" s="1"/>
      <c r="E135" s="1"/>
    </row>
    <row r="136" spans="1:5" x14ac:dyDescent="0.2">
      <c r="A136" s="1"/>
      <c r="B136" s="1"/>
      <c r="C136" s="1"/>
      <c r="D136" s="1"/>
      <c r="E136" s="1"/>
    </row>
    <row r="137" spans="1:5" x14ac:dyDescent="0.2">
      <c r="A137" s="1"/>
      <c r="B137" s="1"/>
      <c r="C137" s="1"/>
      <c r="D137" s="1"/>
      <c r="E137" s="1"/>
    </row>
    <row r="138" spans="1:5" x14ac:dyDescent="0.2">
      <c r="A138" s="1"/>
      <c r="B138" s="1"/>
      <c r="C138" s="1"/>
      <c r="D138" s="1"/>
      <c r="E138" s="1"/>
    </row>
    <row r="139" spans="1:5" x14ac:dyDescent="0.2">
      <c r="A139" s="1"/>
      <c r="B139" s="1"/>
      <c r="C139" s="1"/>
      <c r="D139" s="1"/>
      <c r="E139" s="1"/>
    </row>
    <row r="140" spans="1:5" x14ac:dyDescent="0.2">
      <c r="A140" s="1"/>
      <c r="B140" s="1"/>
      <c r="C140" s="1"/>
      <c r="D140" s="1"/>
      <c r="E140" s="1"/>
    </row>
    <row r="141" spans="1:5" x14ac:dyDescent="0.2">
      <c r="A141" s="1"/>
      <c r="B141" s="1"/>
      <c r="C141" s="1"/>
      <c r="D141" s="1"/>
      <c r="E141" s="1"/>
    </row>
    <row r="142" spans="1:5" x14ac:dyDescent="0.2">
      <c r="A142" s="1"/>
      <c r="B142" s="1"/>
      <c r="C142" s="1"/>
      <c r="D142" s="1"/>
      <c r="E142" s="1"/>
    </row>
    <row r="143" spans="1:5" x14ac:dyDescent="0.2">
      <c r="A143" s="1"/>
      <c r="B143" s="1"/>
      <c r="C143" s="1"/>
      <c r="D143" s="1"/>
      <c r="E143" s="1"/>
    </row>
    <row r="144" spans="1:5" x14ac:dyDescent="0.2">
      <c r="A144" s="1"/>
      <c r="B144" s="1"/>
      <c r="C144" s="1"/>
      <c r="D144" s="1"/>
      <c r="E144" s="1"/>
    </row>
    <row r="145" spans="1:5" x14ac:dyDescent="0.2">
      <c r="A145" s="1"/>
      <c r="B145" s="1"/>
      <c r="C145" s="1"/>
      <c r="D145" s="1"/>
      <c r="E145" s="1"/>
    </row>
    <row r="146" spans="1:5" x14ac:dyDescent="0.2">
      <c r="A146" s="1"/>
      <c r="B146" s="1"/>
      <c r="C146" s="1"/>
      <c r="D146" s="1"/>
      <c r="E146" s="1"/>
    </row>
    <row r="147" spans="1:5" x14ac:dyDescent="0.2">
      <c r="A147" s="1"/>
      <c r="B147" s="1"/>
      <c r="C147" s="1"/>
      <c r="D147" s="1"/>
      <c r="E147" s="1"/>
    </row>
    <row r="148" spans="1:5" x14ac:dyDescent="0.2">
      <c r="A148" s="1"/>
      <c r="B148" s="1"/>
      <c r="C148" s="1"/>
      <c r="D148" s="1"/>
      <c r="E148" s="1"/>
    </row>
    <row r="149" spans="1:5" x14ac:dyDescent="0.2">
      <c r="A149" s="1"/>
      <c r="B149" s="1"/>
      <c r="C149" s="1"/>
      <c r="D149" s="1"/>
      <c r="E149" s="1"/>
    </row>
    <row r="150" spans="1:5" x14ac:dyDescent="0.2">
      <c r="A150" s="1"/>
      <c r="B150" s="1"/>
      <c r="C150" s="1"/>
      <c r="D150" s="1"/>
      <c r="E150" s="1"/>
    </row>
    <row r="151" spans="1:5" x14ac:dyDescent="0.2">
      <c r="A151" s="1"/>
      <c r="B151" s="1"/>
      <c r="C151" s="1"/>
      <c r="D151" s="1"/>
      <c r="E151" s="1"/>
    </row>
    <row r="152" spans="1:5" x14ac:dyDescent="0.2">
      <c r="A152" s="1"/>
      <c r="B152" s="1"/>
      <c r="C152" s="1"/>
      <c r="D152" s="1"/>
      <c r="E152" s="1"/>
    </row>
    <row r="153" spans="1:5" x14ac:dyDescent="0.2">
      <c r="A153" s="1"/>
      <c r="B153" s="1"/>
      <c r="C153" s="1"/>
      <c r="D153" s="1"/>
      <c r="E153" s="1"/>
    </row>
    <row r="154" spans="1:5" x14ac:dyDescent="0.2">
      <c r="A154" s="1"/>
      <c r="B154" s="1"/>
      <c r="C154" s="1"/>
      <c r="D154" s="1"/>
      <c r="E154" s="1"/>
    </row>
    <row r="155" spans="1:5" x14ac:dyDescent="0.2">
      <c r="A155" s="1"/>
      <c r="B155" s="1"/>
      <c r="C155" s="1"/>
      <c r="D155" s="1"/>
      <c r="E155" s="1"/>
    </row>
    <row r="156" spans="1:5" x14ac:dyDescent="0.2">
      <c r="A156" s="1"/>
      <c r="B156" s="1"/>
      <c r="C156" s="1"/>
      <c r="D156" s="1"/>
      <c r="E156" s="1"/>
    </row>
    <row r="157" spans="1:5" x14ac:dyDescent="0.2">
      <c r="A157" s="1"/>
      <c r="B157" s="1"/>
      <c r="C157" s="1"/>
      <c r="D157" s="1"/>
      <c r="E157" s="1"/>
    </row>
    <row r="158" spans="1:5" x14ac:dyDescent="0.2">
      <c r="A158" s="1"/>
      <c r="B158" s="1"/>
      <c r="C158" s="1"/>
      <c r="D158" s="1"/>
      <c r="E158" s="1"/>
    </row>
    <row r="159" spans="1:5" x14ac:dyDescent="0.2">
      <c r="A159" s="1"/>
      <c r="B159" s="1"/>
      <c r="C159" s="1"/>
      <c r="D159" s="1"/>
      <c r="E159" s="1"/>
    </row>
    <row r="160" spans="1:5" x14ac:dyDescent="0.2">
      <c r="A160" s="1"/>
      <c r="B160" s="1"/>
      <c r="C160" s="1"/>
      <c r="D160" s="1"/>
      <c r="E160" s="1"/>
    </row>
    <row r="161" spans="1:5" x14ac:dyDescent="0.2">
      <c r="A161" s="1"/>
      <c r="B161" s="1"/>
      <c r="C161" s="1"/>
      <c r="D161" s="1"/>
      <c r="E161" s="1"/>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2"/>
  <dimension ref="A1:L28"/>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5" width="20" style="375" customWidth="1"/>
    <col min="6" max="6" width="30.5546875" style="375" customWidth="1"/>
    <col min="7" max="16384" width="11.44140625" style="375"/>
  </cols>
  <sheetData>
    <row r="1" spans="1:12" s="79" customFormat="1" x14ac:dyDescent="0.2">
      <c r="A1" s="155" t="s">
        <v>115</v>
      </c>
      <c r="B1" s="155"/>
      <c r="C1" s="275"/>
      <c r="D1" s="278"/>
    </row>
    <row r="2" spans="1:12" s="79" customFormat="1" x14ac:dyDescent="0.2">
      <c r="A2" s="155" t="s">
        <v>42</v>
      </c>
      <c r="B2" s="155"/>
      <c r="C2" s="275"/>
      <c r="D2" s="277"/>
    </row>
    <row r="3" spans="1:12" s="79" customFormat="1" x14ac:dyDescent="0.2">
      <c r="A3" s="155"/>
      <c r="B3" s="155"/>
      <c r="C3" s="275"/>
      <c r="D3" s="277"/>
    </row>
    <row r="4" spans="1:12" s="79" customFormat="1" x14ac:dyDescent="0.2">
      <c r="C4" s="275"/>
      <c r="D4" s="277"/>
    </row>
    <row r="5" spans="1:12" s="79" customFormat="1" ht="11.25" customHeight="1" x14ac:dyDescent="0.2">
      <c r="A5" s="1337" t="s">
        <v>1072</v>
      </c>
      <c r="B5" s="1338"/>
      <c r="C5" s="275"/>
      <c r="D5" s="274" t="s">
        <v>1070</v>
      </c>
    </row>
    <row r="6" spans="1:12" x14ac:dyDescent="0.2">
      <c r="A6" s="273"/>
      <c r="B6" s="273"/>
      <c r="C6" s="272"/>
      <c r="D6" s="271"/>
    </row>
    <row r="7" spans="1:12" ht="15" customHeight="1" x14ac:dyDescent="0.2">
      <c r="A7" s="30" t="s">
        <v>102</v>
      </c>
      <c r="B7" s="29" t="s">
        <v>101</v>
      </c>
      <c r="C7" s="120" t="s">
        <v>299</v>
      </c>
      <c r="D7" s="148" t="s">
        <v>1069</v>
      </c>
    </row>
    <row r="8" spans="1:12" x14ac:dyDescent="0.2">
      <c r="A8" s="269" t="s">
        <v>13408</v>
      </c>
      <c r="B8" s="270" t="s">
        <v>13409</v>
      </c>
      <c r="C8" s="268">
        <v>296080.78999999998</v>
      </c>
      <c r="D8" s="267">
        <f>+C8/C9</f>
        <v>1</v>
      </c>
    </row>
    <row r="9" spans="1:12" x14ac:dyDescent="0.2">
      <c r="A9" s="266"/>
      <c r="B9" s="266" t="s">
        <v>381</v>
      </c>
      <c r="C9" s="265">
        <f>SUM(C8:C8)</f>
        <v>296080.78999999998</v>
      </c>
      <c r="D9" s="276">
        <f>SUM(D8:D8)</f>
        <v>1</v>
      </c>
    </row>
    <row r="12" spans="1:12" x14ac:dyDescent="0.2">
      <c r="A12" s="1337" t="s">
        <v>1071</v>
      </c>
      <c r="B12" s="1338"/>
      <c r="C12" s="275"/>
      <c r="D12" s="274" t="s">
        <v>1070</v>
      </c>
    </row>
    <row r="13" spans="1:12" x14ac:dyDescent="0.2">
      <c r="A13" s="273"/>
      <c r="B13" s="273"/>
      <c r="C13" s="272"/>
      <c r="D13" s="271"/>
    </row>
    <row r="14" spans="1:12" x14ac:dyDescent="0.2">
      <c r="A14" s="30" t="s">
        <v>102</v>
      </c>
      <c r="B14" s="29" t="s">
        <v>101</v>
      </c>
      <c r="C14" s="120" t="s">
        <v>299</v>
      </c>
      <c r="D14" s="148" t="s">
        <v>1069</v>
      </c>
    </row>
    <row r="15" spans="1:12" x14ac:dyDescent="0.2">
      <c r="A15" s="1209" t="s">
        <v>13411</v>
      </c>
      <c r="B15" s="1210" t="s">
        <v>376</v>
      </c>
      <c r="C15" s="518">
        <v>3869.84</v>
      </c>
      <c r="D15" s="1211">
        <f>+C15/C23</f>
        <v>8.7642784945381802E-2</v>
      </c>
    </row>
    <row r="16" spans="1:12" x14ac:dyDescent="0.2">
      <c r="A16" s="423" t="s">
        <v>13415</v>
      </c>
      <c r="B16" s="514" t="s">
        <v>11715</v>
      </c>
      <c r="C16" s="268">
        <v>2745.37</v>
      </c>
      <c r="D16" s="1212">
        <f>+C16/C23</f>
        <v>6.2176181058003127E-2</v>
      </c>
      <c r="L16" s="31"/>
    </row>
    <row r="17" spans="1:12" x14ac:dyDescent="0.2">
      <c r="A17" s="423" t="s">
        <v>13416</v>
      </c>
      <c r="B17" s="514" t="s">
        <v>1807</v>
      </c>
      <c r="C17" s="268">
        <v>19180</v>
      </c>
      <c r="D17" s="1212">
        <f>+C17/C23</f>
        <v>0.43438194221270726</v>
      </c>
      <c r="L17" s="31"/>
    </row>
    <row r="18" spans="1:12" x14ac:dyDescent="0.2">
      <c r="A18" s="423" t="s">
        <v>13417</v>
      </c>
      <c r="B18" s="514" t="s">
        <v>11721</v>
      </c>
      <c r="C18" s="268">
        <v>543.11</v>
      </c>
      <c r="D18" s="1212">
        <f>+C18/C23</f>
        <v>1.2300165622270253E-2</v>
      </c>
      <c r="L18" s="31"/>
    </row>
    <row r="19" spans="1:12" x14ac:dyDescent="0.2">
      <c r="A19" s="423" t="s">
        <v>13421</v>
      </c>
      <c r="B19" s="514" t="s">
        <v>366</v>
      </c>
      <c r="C19" s="268">
        <v>1350</v>
      </c>
      <c r="D19" s="1212">
        <f>+C19/C23</f>
        <v>3.0574328570758851E-2</v>
      </c>
      <c r="L19" s="31"/>
    </row>
    <row r="20" spans="1:12" ht="20.399999999999999" x14ac:dyDescent="0.2">
      <c r="A20" s="423" t="s">
        <v>13425</v>
      </c>
      <c r="B20" s="514" t="s">
        <v>13426</v>
      </c>
      <c r="C20" s="268">
        <v>5603.45</v>
      </c>
      <c r="D20" s="1212">
        <f>+C20/C23</f>
        <v>0.12690497883690272</v>
      </c>
      <c r="L20" s="31"/>
    </row>
    <row r="21" spans="1:12" x14ac:dyDescent="0.2">
      <c r="A21" s="423" t="s">
        <v>13427</v>
      </c>
      <c r="B21" s="514" t="s">
        <v>13428</v>
      </c>
      <c r="C21" s="268">
        <v>4712.0600000000004</v>
      </c>
      <c r="D21" s="1212">
        <f>+C21/C23</f>
        <v>0.10671708939639257</v>
      </c>
      <c r="L21" s="31"/>
    </row>
    <row r="22" spans="1:12" x14ac:dyDescent="0.2">
      <c r="A22" s="423" t="s">
        <v>13432</v>
      </c>
      <c r="B22" s="514" t="s">
        <v>13433</v>
      </c>
      <c r="C22" s="268">
        <v>6150.86</v>
      </c>
      <c r="D22" s="1212">
        <f>+C21:C22/C23</f>
        <v>0.13930252935758353</v>
      </c>
      <c r="L22" s="31"/>
    </row>
    <row r="23" spans="1:12" x14ac:dyDescent="0.2">
      <c r="A23" s="266"/>
      <c r="B23" s="266" t="s">
        <v>1068</v>
      </c>
      <c r="C23" s="265">
        <f>SUM(C15:C22)</f>
        <v>44154.689999999995</v>
      </c>
      <c r="D23" s="1213">
        <f>SUM(D15:D22)</f>
        <v>1</v>
      </c>
    </row>
    <row r="28" spans="1:12" x14ac:dyDescent="0.2">
      <c r="B28" s="36"/>
    </row>
  </sheetData>
  <mergeCells count="2">
    <mergeCell ref="A5:B5"/>
    <mergeCell ref="A12:B12"/>
  </mergeCells>
  <dataValidations count="5">
    <dataValidation allowBlank="1" showInputMessage="1" showErrorMessage="1" prompt="Importe (saldo final) de las adquisiciones de bienes muebles e inmuebles efectuadas en el periodo que se presenta." sqref="C7"/>
    <dataValidation allowBlank="1" showInputMessage="1" showErrorMessage="1" prompt="Corresponde al número de la cuenta de acuerdo al Plan de Cuentas emitido por el CONAC (DOF 23/12/2015)." sqref="A7 A14:A15"/>
    <dataValidation allowBlank="1" showInputMessage="1" showErrorMessage="1" prompt="Corresponde al nombre o descripción de la cuenta de acuerdo al Plan de Cuentas emitido por el CONAC." sqref="B7 B14:B15"/>
    <dataValidation allowBlank="1" showInputMessage="1" showErrorMessage="1" prompt="Importe (saldo final) de las adquisiciones de bienes muebles e inmuebles efectuadas en el periodo al que corresponde la cuenta pública presentada." sqref="C14:C15"/>
    <dataValidation allowBlank="1" showInputMessage="1" showErrorMessage="1" prompt="Detallar el porcentaje de estas adquisiciones que fueron realizadas mediante subsidios de capital del sector central (subsidiados por la federación, estado o municipio)." sqref="D7 D14:D15"/>
  </dataValidations>
  <pageMargins left="0.7" right="0.7" top="0.75" bottom="0.75" header="0.3" footer="0.3"/>
  <pageSetup scale="90" orientation="portrait" r:id="rId1"/>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3"/>
  <dimension ref="A1:E43"/>
  <sheetViews>
    <sheetView zoomScaleNormal="100" zoomScaleSheetLayoutView="100" workbookViewId="0">
      <pane ySplit="8" topLeftCell="A9" activePane="bottomLeft" state="frozen"/>
      <selection activeCell="E67" sqref="E67"/>
      <selection pane="bottomLeft" activeCell="B9" sqref="B9"/>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1" customWidth="1"/>
    <col min="5" max="16384" width="11.44140625" style="1"/>
  </cols>
  <sheetData>
    <row r="1" spans="1:5" s="79" customFormat="1" x14ac:dyDescent="0.2">
      <c r="A1" s="155" t="s">
        <v>115</v>
      </c>
      <c r="B1" s="155"/>
      <c r="C1" s="275"/>
    </row>
    <row r="2" spans="1:5" s="79" customFormat="1" x14ac:dyDescent="0.2">
      <c r="A2" s="155" t="s">
        <v>42</v>
      </c>
      <c r="B2" s="155"/>
      <c r="C2" s="275"/>
    </row>
    <row r="3" spans="1:5" s="79" customFormat="1" x14ac:dyDescent="0.2">
      <c r="A3" s="155"/>
      <c r="B3" s="155"/>
      <c r="C3" s="275"/>
    </row>
    <row r="4" spans="1:5" s="79" customFormat="1" x14ac:dyDescent="0.2">
      <c r="A4" s="155"/>
      <c r="B4" s="155"/>
      <c r="C4" s="275"/>
    </row>
    <row r="5" spans="1:5" s="79" customFormat="1" x14ac:dyDescent="0.2">
      <c r="C5" s="275"/>
    </row>
    <row r="6" spans="1:5" s="79" customFormat="1" ht="11.25" customHeight="1" x14ac:dyDescent="0.2">
      <c r="A6" s="1337" t="s">
        <v>88</v>
      </c>
      <c r="B6" s="1338"/>
      <c r="C6" s="275"/>
      <c r="D6" s="292" t="s">
        <v>1106</v>
      </c>
    </row>
    <row r="7" spans="1:5" x14ac:dyDescent="0.2">
      <c r="A7" s="273"/>
      <c r="B7" s="273"/>
      <c r="C7" s="272"/>
    </row>
    <row r="8" spans="1:5" ht="15" customHeight="1" x14ac:dyDescent="0.2">
      <c r="A8" s="30" t="s">
        <v>102</v>
      </c>
      <c r="B8" s="291" t="s">
        <v>101</v>
      </c>
      <c r="C8" s="120" t="s">
        <v>301</v>
      </c>
      <c r="D8" s="120" t="s">
        <v>300</v>
      </c>
    </row>
    <row r="9" spans="1:5" x14ac:dyDescent="0.2">
      <c r="A9" s="288">
        <v>5500</v>
      </c>
      <c r="B9" s="290" t="s">
        <v>1105</v>
      </c>
      <c r="C9" s="302">
        <f>+C10+C19+C22+C28+C30+C32</f>
        <v>2643005.35</v>
      </c>
      <c r="D9" s="302">
        <f>+D10+D19+D22+D28+D30+D32</f>
        <v>3218286.87</v>
      </c>
      <c r="E9" s="31"/>
    </row>
    <row r="10" spans="1:5" x14ac:dyDescent="0.2">
      <c r="A10" s="286">
        <v>5510</v>
      </c>
      <c r="B10" s="289" t="s">
        <v>1104</v>
      </c>
      <c r="C10" s="302">
        <f>SUM(C11:C18)</f>
        <v>2643005.35</v>
      </c>
      <c r="D10" s="302">
        <f>SUM(D11:D18)</f>
        <v>3218286.87</v>
      </c>
    </row>
    <row r="11" spans="1:5" x14ac:dyDescent="0.2">
      <c r="A11" s="286">
        <v>5511</v>
      </c>
      <c r="B11" s="289" t="s">
        <v>1103</v>
      </c>
      <c r="C11" s="284"/>
      <c r="D11" s="283"/>
    </row>
    <row r="12" spans="1:5" x14ac:dyDescent="0.2">
      <c r="A12" s="286">
        <v>5512</v>
      </c>
      <c r="B12" s="289" t="s">
        <v>1102</v>
      </c>
      <c r="C12" s="284"/>
      <c r="D12" s="283"/>
      <c r="E12" s="31"/>
    </row>
    <row r="13" spans="1:5" x14ac:dyDescent="0.2">
      <c r="A13" s="286">
        <v>5513</v>
      </c>
      <c r="B13" s="289" t="s">
        <v>1101</v>
      </c>
      <c r="C13" s="284"/>
      <c r="D13" s="283"/>
    </row>
    <row r="14" spans="1:5" x14ac:dyDescent="0.2">
      <c r="A14" s="286">
        <v>5514</v>
      </c>
      <c r="B14" s="289" t="s">
        <v>1100</v>
      </c>
      <c r="C14" s="284"/>
      <c r="D14" s="283"/>
    </row>
    <row r="15" spans="1:5" x14ac:dyDescent="0.2">
      <c r="A15" s="286">
        <v>5515</v>
      </c>
      <c r="B15" s="289" t="s">
        <v>1099</v>
      </c>
      <c r="C15" s="284">
        <v>2531933.7000000002</v>
      </c>
      <c r="D15" s="283">
        <v>3088043.97</v>
      </c>
    </row>
    <row r="16" spans="1:5" x14ac:dyDescent="0.2">
      <c r="A16" s="286">
        <v>5516</v>
      </c>
      <c r="B16" s="289" t="s">
        <v>1098</v>
      </c>
      <c r="C16" s="284"/>
      <c r="D16" s="283"/>
    </row>
    <row r="17" spans="1:4" x14ac:dyDescent="0.2">
      <c r="A17" s="286">
        <v>5517</v>
      </c>
      <c r="B17" s="289" t="s">
        <v>1097</v>
      </c>
      <c r="C17" s="283">
        <v>111071.65</v>
      </c>
      <c r="D17" s="283">
        <v>130242.9</v>
      </c>
    </row>
    <row r="18" spans="1:4" x14ac:dyDescent="0.2">
      <c r="A18" s="286">
        <v>5518</v>
      </c>
      <c r="B18" s="289" t="s">
        <v>1096</v>
      </c>
      <c r="C18" s="284"/>
      <c r="D18" s="283"/>
    </row>
    <row r="19" spans="1:4" x14ac:dyDescent="0.2">
      <c r="A19" s="286">
        <v>5520</v>
      </c>
      <c r="B19" s="289" t="s">
        <v>1095</v>
      </c>
      <c r="C19" s="302">
        <f>SUM(C20:C21)</f>
        <v>0</v>
      </c>
      <c r="D19" s="302">
        <f>SUM(D20:D21)</f>
        <v>0</v>
      </c>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302">
        <f>SUM(C23:C27)</f>
        <v>0</v>
      </c>
      <c r="D22" s="302">
        <f>SUM(D23:D27)</f>
        <v>0</v>
      </c>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x14ac:dyDescent="0.2">
      <c r="A27" s="286">
        <v>5535</v>
      </c>
      <c r="B27" s="289" t="s">
        <v>1087</v>
      </c>
      <c r="C27" s="284"/>
      <c r="D27" s="283"/>
    </row>
    <row r="28" spans="1:4" x14ac:dyDescent="0.2">
      <c r="A28" s="286">
        <v>5540</v>
      </c>
      <c r="B28" s="289" t="s">
        <v>1086</v>
      </c>
      <c r="C28" s="302">
        <f>SUM(C29)</f>
        <v>0</v>
      </c>
      <c r="D28" s="302">
        <f>SUM(D29)</f>
        <v>0</v>
      </c>
    </row>
    <row r="29" spans="1:4" x14ac:dyDescent="0.2">
      <c r="A29" s="286">
        <v>5541</v>
      </c>
      <c r="B29" s="289" t="s">
        <v>1086</v>
      </c>
      <c r="C29" s="284"/>
      <c r="D29" s="283"/>
    </row>
    <row r="30" spans="1:4" x14ac:dyDescent="0.2">
      <c r="A30" s="286">
        <v>5550</v>
      </c>
      <c r="B30" s="285" t="s">
        <v>1085</v>
      </c>
      <c r="C30" s="302">
        <f>SUM(C31)</f>
        <v>0</v>
      </c>
      <c r="D30" s="302">
        <f>SUM(D31)</f>
        <v>0</v>
      </c>
    </row>
    <row r="31" spans="1:4" x14ac:dyDescent="0.2">
      <c r="A31" s="286">
        <v>5551</v>
      </c>
      <c r="B31" s="285" t="s">
        <v>1085</v>
      </c>
      <c r="C31" s="284"/>
      <c r="D31" s="283"/>
    </row>
    <row r="32" spans="1:4" x14ac:dyDescent="0.2">
      <c r="A32" s="286">
        <v>5590</v>
      </c>
      <c r="B32" s="285" t="s">
        <v>1084</v>
      </c>
      <c r="C32" s="302">
        <f>SUM(C33:C40)</f>
        <v>0</v>
      </c>
      <c r="D32" s="302">
        <f>SUM(D33:D40)</f>
        <v>0</v>
      </c>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284"/>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302">
        <f>+C42</f>
        <v>0</v>
      </c>
      <c r="D41" s="302">
        <f>+D42</f>
        <v>0</v>
      </c>
    </row>
    <row r="42" spans="1:4" x14ac:dyDescent="0.2">
      <c r="A42" s="286">
        <v>5610</v>
      </c>
      <c r="B42" s="285" t="s">
        <v>1074</v>
      </c>
      <c r="C42" s="302">
        <f>+C43</f>
        <v>0</v>
      </c>
      <c r="D42" s="302">
        <f>+D43</f>
        <v>0</v>
      </c>
    </row>
    <row r="43" spans="1:4" x14ac:dyDescent="0.2">
      <c r="A43" s="282">
        <v>5611</v>
      </c>
      <c r="B43" s="281" t="s">
        <v>1073</v>
      </c>
      <c r="C43" s="280"/>
      <c r="D43" s="279"/>
    </row>
  </sheetData>
  <mergeCells count="1">
    <mergeCell ref="A6:B6"/>
  </mergeCells>
  <dataValidations count="4">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4"/>
  <dimension ref="A1:D21"/>
  <sheetViews>
    <sheetView zoomScaleNormal="100" workbookViewId="0">
      <selection activeCell="B1" sqref="B1"/>
    </sheetView>
  </sheetViews>
  <sheetFormatPr baseColWidth="10" defaultColWidth="11.44140625" defaultRowHeight="10.199999999999999" x14ac:dyDescent="0.2"/>
  <cols>
    <col min="1" max="1" width="20.6640625" style="375" customWidth="1"/>
    <col min="2" max="2" width="50.6640625" style="375" customWidth="1"/>
    <col min="3" max="3" width="17.6640625" style="375" customWidth="1"/>
    <col min="4" max="16384" width="11.44140625" style="375"/>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13428467.34</v>
      </c>
    </row>
    <row r="9" spans="1:3" x14ac:dyDescent="0.2">
      <c r="A9" s="304">
        <v>900002</v>
      </c>
      <c r="B9" s="303" t="s">
        <v>1119</v>
      </c>
      <c r="C9" s="302">
        <f>SUM(C10:C14)</f>
        <v>33790.14</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v>33790.14</v>
      </c>
    </row>
    <row r="15" spans="1:3" x14ac:dyDescent="0.2">
      <c r="A15" s="304">
        <v>900003</v>
      </c>
      <c r="B15" s="303" t="s">
        <v>1113</v>
      </c>
      <c r="C15" s="302">
        <f>SUM(C16:C19)</f>
        <v>0</v>
      </c>
    </row>
    <row r="16" spans="1:3" x14ac:dyDescent="0.2">
      <c r="A16" s="301">
        <v>52</v>
      </c>
      <c r="B16" s="299" t="s">
        <v>1112</v>
      </c>
      <c r="C16" s="296"/>
    </row>
    <row r="17" spans="1:4" x14ac:dyDescent="0.2">
      <c r="A17" s="301">
        <v>62</v>
      </c>
      <c r="B17" s="299" t="s">
        <v>1111</v>
      </c>
      <c r="C17" s="296"/>
    </row>
    <row r="18" spans="1:4" x14ac:dyDescent="0.2">
      <c r="A18" s="300" t="s">
        <v>1110</v>
      </c>
      <c r="B18" s="299" t="s">
        <v>1109</v>
      </c>
      <c r="C18" s="296"/>
    </row>
    <row r="19" spans="1:4" x14ac:dyDescent="0.2">
      <c r="A19" s="298">
        <v>4500</v>
      </c>
      <c r="B19" s="297" t="s">
        <v>1108</v>
      </c>
      <c r="C19" s="296"/>
    </row>
    <row r="20" spans="1:4" x14ac:dyDescent="0.2">
      <c r="A20" s="295">
        <v>900004</v>
      </c>
      <c r="B20" s="294" t="s">
        <v>1107</v>
      </c>
      <c r="C20" s="293">
        <f>+C8+C9-C15</f>
        <v>13462257.48</v>
      </c>
      <c r="D20" s="621"/>
    </row>
    <row r="21" spans="1:4" x14ac:dyDescent="0.2">
      <c r="C21" s="621"/>
    </row>
  </sheetData>
  <dataValidations count="3">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5"/>
  <dimension ref="A1:E37"/>
  <sheetViews>
    <sheetView topLeftCell="A16" zoomScaleNormal="100" workbookViewId="0">
      <selection activeCell="E67" sqref="E67"/>
    </sheetView>
  </sheetViews>
  <sheetFormatPr baseColWidth="10" defaultColWidth="11.44140625" defaultRowHeight="10.199999999999999" x14ac:dyDescent="0.2"/>
  <cols>
    <col min="1" max="1" width="20.6640625" style="375" customWidth="1"/>
    <col min="2" max="2" width="50.6640625" style="375" customWidth="1"/>
    <col min="3" max="3" width="17.6640625" style="31" customWidth="1"/>
    <col min="4" max="16384" width="11.44140625" style="375"/>
  </cols>
  <sheetData>
    <row r="1" spans="1:5" x14ac:dyDescent="0.2">
      <c r="A1" s="155" t="s">
        <v>115</v>
      </c>
    </row>
    <row r="2" spans="1:5" x14ac:dyDescent="0.2">
      <c r="A2" s="155"/>
    </row>
    <row r="3" spans="1:5" x14ac:dyDescent="0.2">
      <c r="A3" s="155"/>
    </row>
    <row r="4" spans="1:5" x14ac:dyDescent="0.2">
      <c r="A4" s="155"/>
    </row>
    <row r="5" spans="1:5" ht="11.25" customHeight="1" x14ac:dyDescent="0.2">
      <c r="A5" s="311" t="s">
        <v>92</v>
      </c>
      <c r="B5" s="310"/>
      <c r="C5" s="322" t="s">
        <v>91</v>
      </c>
    </row>
    <row r="6" spans="1:5" ht="11.25" customHeight="1" x14ac:dyDescent="0.2">
      <c r="A6" s="308"/>
      <c r="B6" s="2"/>
      <c r="C6" s="321"/>
    </row>
    <row r="7" spans="1:5" ht="15" customHeight="1" x14ac:dyDescent="0.2">
      <c r="A7" s="30" t="s">
        <v>102</v>
      </c>
      <c r="B7" s="307" t="s">
        <v>101</v>
      </c>
      <c r="C7" s="291" t="s">
        <v>232</v>
      </c>
    </row>
    <row r="8" spans="1:5" x14ac:dyDescent="0.2">
      <c r="A8" s="320">
        <v>900001</v>
      </c>
      <c r="B8" s="319" t="s">
        <v>1143</v>
      </c>
      <c r="C8" s="318">
        <v>13683866.299999997</v>
      </c>
      <c r="E8" s="31"/>
    </row>
    <row r="9" spans="1:5" x14ac:dyDescent="0.2">
      <c r="A9" s="320">
        <v>900002</v>
      </c>
      <c r="B9" s="319" t="s">
        <v>1142</v>
      </c>
      <c r="C9" s="318">
        <f>SUM(C10:C26)</f>
        <v>340235.48</v>
      </c>
      <c r="E9" s="31"/>
    </row>
    <row r="10" spans="1:5" x14ac:dyDescent="0.2">
      <c r="A10" s="305">
        <v>5100</v>
      </c>
      <c r="B10" s="317" t="s">
        <v>1141</v>
      </c>
      <c r="C10" s="315">
        <v>25795.21</v>
      </c>
    </row>
    <row r="11" spans="1:5" x14ac:dyDescent="0.2">
      <c r="A11" s="305">
        <v>5200</v>
      </c>
      <c r="B11" s="317" t="s">
        <v>1140</v>
      </c>
      <c r="C11" s="315">
        <v>543.11</v>
      </c>
    </row>
    <row r="12" spans="1:5" x14ac:dyDescent="0.2">
      <c r="A12" s="305">
        <v>5300</v>
      </c>
      <c r="B12" s="317" t="s">
        <v>1139</v>
      </c>
      <c r="C12" s="315">
        <v>1350</v>
      </c>
    </row>
    <row r="13" spans="1:5" x14ac:dyDescent="0.2">
      <c r="A13" s="305">
        <v>5400</v>
      </c>
      <c r="B13" s="317" t="s">
        <v>1138</v>
      </c>
      <c r="C13" s="315"/>
    </row>
    <row r="14" spans="1:5" x14ac:dyDescent="0.2">
      <c r="A14" s="305">
        <v>5500</v>
      </c>
      <c r="B14" s="317" t="s">
        <v>1137</v>
      </c>
      <c r="C14" s="315"/>
    </row>
    <row r="15" spans="1:5" x14ac:dyDescent="0.2">
      <c r="A15" s="305">
        <v>5600</v>
      </c>
      <c r="B15" s="317" t="s">
        <v>1136</v>
      </c>
      <c r="C15" s="315">
        <v>16466.37</v>
      </c>
    </row>
    <row r="16" spans="1:5" x14ac:dyDescent="0.2">
      <c r="A16" s="305">
        <v>5700</v>
      </c>
      <c r="B16" s="317" t="s">
        <v>1135</v>
      </c>
      <c r="C16" s="315"/>
    </row>
    <row r="17" spans="1:3" x14ac:dyDescent="0.2">
      <c r="A17" s="305" t="s">
        <v>1134</v>
      </c>
      <c r="B17" s="317" t="s">
        <v>1133</v>
      </c>
      <c r="C17" s="315">
        <v>296080.78999999998</v>
      </c>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270720.74</v>
      </c>
    </row>
    <row r="28" spans="1:3" ht="20.399999999999999" x14ac:dyDescent="0.2">
      <c r="A28" s="305">
        <v>5510</v>
      </c>
      <c r="B28" s="317" t="s">
        <v>1104</v>
      </c>
      <c r="C28" s="315">
        <v>270720.71999999997</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4" x14ac:dyDescent="0.2">
      <c r="A33" s="305">
        <v>5590</v>
      </c>
      <c r="B33" s="317" t="s">
        <v>1084</v>
      </c>
      <c r="C33" s="315">
        <v>0.02</v>
      </c>
    </row>
    <row r="34" spans="1:4" x14ac:dyDescent="0.2">
      <c r="A34" s="305">
        <v>5600</v>
      </c>
      <c r="B34" s="316" t="s">
        <v>1122</v>
      </c>
      <c r="C34" s="315"/>
    </row>
    <row r="35" spans="1:4" x14ac:dyDescent="0.2">
      <c r="A35" s="314">
        <v>900004</v>
      </c>
      <c r="B35" s="313" t="s">
        <v>1121</v>
      </c>
      <c r="C35" s="312">
        <f>+C8-C9+C27</f>
        <v>13614351.559999997</v>
      </c>
    </row>
    <row r="36" spans="1:4" x14ac:dyDescent="0.2">
      <c r="D36" s="31"/>
    </row>
    <row r="37" spans="1:4" x14ac:dyDescent="0.2">
      <c r="D37" s="31"/>
    </row>
  </sheetData>
  <dataValidations count="3">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6">
    <pageSetUpPr fitToPage="1"/>
  </sheetPr>
  <dimension ref="A1:J78"/>
  <sheetViews>
    <sheetView zoomScaleNormal="100" zoomScaleSheetLayoutView="100" workbookViewId="0"/>
  </sheetViews>
  <sheetFormatPr baseColWidth="10" defaultColWidth="11.44140625" defaultRowHeight="10.199999999999999" x14ac:dyDescent="0.2"/>
  <cols>
    <col min="1" max="1" width="13" style="375" customWidth="1"/>
    <col min="2" max="2" width="53.5546875" style="375" customWidth="1"/>
    <col min="3" max="3" width="18.88671875" style="375" bestFit="1" customWidth="1"/>
    <col min="4" max="4" width="17.109375" style="375" bestFit="1" customWidth="1"/>
    <col min="5" max="5" width="11.44140625" style="375" bestFit="1" customWidth="1"/>
    <col min="6" max="16384" width="11.44140625" style="375"/>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12.75" customHeight="1" x14ac:dyDescent="0.2">
      <c r="A5" s="1340" t="s">
        <v>1220</v>
      </c>
      <c r="B5" s="1340"/>
      <c r="C5" s="1340"/>
      <c r="D5" s="1340"/>
      <c r="E5" s="1340"/>
      <c r="F5" s="1340"/>
      <c r="H5" s="333"/>
    </row>
    <row r="6" spans="1:8" s="324" customFormat="1" x14ac:dyDescent="0.2">
      <c r="A6" s="345"/>
      <c r="B6" s="345"/>
      <c r="C6" s="345"/>
      <c r="D6" s="345"/>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ht="26.1" customHeight="1" x14ac:dyDescent="0.2">
      <c r="A10" s="434"/>
      <c r="B10" s="333"/>
      <c r="C10" s="333"/>
      <c r="D10" s="333"/>
    </row>
    <row r="11" spans="1:8" s="324" customFormat="1" ht="12.9" customHeight="1" x14ac:dyDescent="0.2">
      <c r="A11" s="1222">
        <v>7000</v>
      </c>
      <c r="B11" s="1223" t="s">
        <v>1217</v>
      </c>
      <c r="C11" s="333"/>
      <c r="D11" s="333"/>
    </row>
    <row r="12" spans="1:8" s="324" customFormat="1" ht="26.1" customHeight="1" x14ac:dyDescent="0.2">
      <c r="A12" s="1222"/>
      <c r="B12" s="1223"/>
      <c r="C12" s="333"/>
      <c r="D12" s="333"/>
    </row>
    <row r="13" spans="1:8" s="324" customFormat="1" ht="26.1" customHeight="1" x14ac:dyDescent="0.2">
      <c r="A13" s="330" t="s">
        <v>102</v>
      </c>
      <c r="B13" s="330" t="s">
        <v>101</v>
      </c>
      <c r="C13" s="330" t="s">
        <v>301</v>
      </c>
      <c r="D13" s="330" t="s">
        <v>300</v>
      </c>
      <c r="E13" s="330" t="s">
        <v>299</v>
      </c>
    </row>
    <row r="14" spans="1:8" s="324" customFormat="1" ht="11.25" customHeight="1" x14ac:dyDescent="0.2">
      <c r="A14" s="338">
        <v>7100</v>
      </c>
      <c r="B14" s="343" t="s">
        <v>1216</v>
      </c>
      <c r="C14" s="340"/>
      <c r="D14" s="340"/>
      <c r="E14" s="334"/>
    </row>
    <row r="15" spans="1:8" s="324" customFormat="1" ht="26.1" customHeight="1" x14ac:dyDescent="0.2">
      <c r="A15" s="336">
        <v>7110</v>
      </c>
      <c r="B15" s="341" t="s">
        <v>1215</v>
      </c>
      <c r="C15" s="340"/>
      <c r="D15" s="340"/>
      <c r="E15" s="334"/>
    </row>
    <row r="16" spans="1:8" s="324" customFormat="1" ht="12.9" customHeigh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334"/>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10" s="324" customFormat="1" x14ac:dyDescent="0.2">
      <c r="A49" s="336" t="s">
        <v>1180</v>
      </c>
      <c r="B49" s="335" t="s">
        <v>1179</v>
      </c>
      <c r="C49" s="334"/>
      <c r="D49" s="334"/>
      <c r="E49" s="334"/>
    </row>
    <row r="50" spans="1:10" s="324" customFormat="1" x14ac:dyDescent="0.2">
      <c r="A50" s="336" t="s">
        <v>1178</v>
      </c>
      <c r="B50" s="335" t="s">
        <v>1177</v>
      </c>
      <c r="C50" s="334"/>
      <c r="D50" s="334"/>
      <c r="E50" s="334"/>
    </row>
    <row r="51" spans="1:10" s="324" customFormat="1" x14ac:dyDescent="0.2">
      <c r="A51" s="336" t="s">
        <v>1176</v>
      </c>
      <c r="B51" s="335" t="s">
        <v>1175</v>
      </c>
      <c r="C51" s="334"/>
      <c r="D51" s="334"/>
      <c r="E51" s="334"/>
    </row>
    <row r="52" spans="1:10" s="324" customFormat="1" x14ac:dyDescent="0.2">
      <c r="A52" s="336" t="s">
        <v>1174</v>
      </c>
      <c r="B52" s="335" t="s">
        <v>1173</v>
      </c>
      <c r="C52" s="334"/>
      <c r="D52" s="334"/>
      <c r="E52" s="334"/>
    </row>
    <row r="53" spans="1:10" s="324" customFormat="1" x14ac:dyDescent="0.2">
      <c r="A53" s="336" t="s">
        <v>1172</v>
      </c>
      <c r="B53" s="335" t="s">
        <v>1171</v>
      </c>
      <c r="C53" s="334"/>
      <c r="D53" s="334"/>
      <c r="E53" s="334"/>
    </row>
    <row r="54" spans="1:10" s="324" customFormat="1" x14ac:dyDescent="0.2">
      <c r="A54" s="323" t="s">
        <v>13591</v>
      </c>
      <c r="B54" s="332"/>
    </row>
    <row r="55" spans="1:10" s="324" customFormat="1" x14ac:dyDescent="0.2">
      <c r="A55" s="333"/>
      <c r="B55" s="332"/>
    </row>
    <row r="56" spans="1:10" s="324" customFormat="1" x14ac:dyDescent="0.2">
      <c r="A56" s="862" t="s">
        <v>1170</v>
      </c>
      <c r="B56" s="332"/>
    </row>
    <row r="57" spans="1:10" s="324" customFormat="1" x14ac:dyDescent="0.2">
      <c r="A57" s="862"/>
    </row>
    <row r="58" spans="1:10" s="324" customFormat="1" x14ac:dyDescent="0.2">
      <c r="A58" s="1222">
        <v>8000</v>
      </c>
      <c r="B58" s="1223" t="s">
        <v>1169</v>
      </c>
    </row>
    <row r="59" spans="1:10" s="324" customFormat="1" x14ac:dyDescent="0.2">
      <c r="B59" s="1339" t="s">
        <v>1168</v>
      </c>
      <c r="C59" s="1339"/>
      <c r="D59" s="1339"/>
      <c r="E59" s="1339"/>
      <c r="H59" s="325"/>
    </row>
    <row r="60" spans="1:10" s="324" customFormat="1" x14ac:dyDescent="0.2">
      <c r="A60" s="331" t="s">
        <v>102</v>
      </c>
      <c r="B60" s="331" t="s">
        <v>101</v>
      </c>
      <c r="C60" s="330" t="s">
        <v>301</v>
      </c>
      <c r="D60" s="330" t="s">
        <v>300</v>
      </c>
      <c r="E60" s="330" t="s">
        <v>299</v>
      </c>
      <c r="H60" s="325"/>
    </row>
    <row r="61" spans="1:10" s="324" customFormat="1" x14ac:dyDescent="0.2">
      <c r="A61" s="454">
        <v>8100</v>
      </c>
      <c r="B61" s="450" t="s">
        <v>4068</v>
      </c>
      <c r="C61" s="428">
        <f>+C62+C63+C64+C65+C66</f>
        <v>31038087.199999999</v>
      </c>
      <c r="D61" s="428">
        <f>+D62+D63+D64+D65+D66</f>
        <v>31038087.200000003</v>
      </c>
      <c r="E61" s="863">
        <f>+D61-C61</f>
        <v>0</v>
      </c>
      <c r="F61" s="1214"/>
      <c r="G61" s="1214"/>
      <c r="H61" s="1215"/>
      <c r="I61" s="1214"/>
      <c r="J61" s="1214"/>
    </row>
    <row r="62" spans="1:10" s="324" customFormat="1" x14ac:dyDescent="0.2">
      <c r="A62" s="452">
        <v>8110</v>
      </c>
      <c r="B62" s="328" t="s">
        <v>4067</v>
      </c>
      <c r="C62" s="463">
        <v>15519043.6</v>
      </c>
      <c r="D62" s="1216">
        <v>15519043.6</v>
      </c>
      <c r="E62" s="1216">
        <f t="shared" ref="E62:E74" si="0">+D62-C62</f>
        <v>0</v>
      </c>
      <c r="F62" s="1215"/>
      <c r="G62" s="1214"/>
      <c r="H62" s="1215"/>
      <c r="I62" s="1214"/>
      <c r="J62" s="1214"/>
    </row>
    <row r="63" spans="1:10" s="324" customFormat="1" x14ac:dyDescent="0.2">
      <c r="A63" s="452">
        <v>8120</v>
      </c>
      <c r="B63" s="328" t="s">
        <v>4066</v>
      </c>
      <c r="C63" s="463">
        <v>15519043.6</v>
      </c>
      <c r="D63" s="1216">
        <v>19852473.289999999</v>
      </c>
      <c r="E63" s="1216">
        <f t="shared" si="0"/>
        <v>4333429.6899999995</v>
      </c>
      <c r="F63" s="1217"/>
      <c r="G63" s="1218"/>
      <c r="H63" s="1215"/>
      <c r="I63" s="1214"/>
      <c r="J63" s="1214"/>
    </row>
    <row r="64" spans="1:10" s="324" customFormat="1" x14ac:dyDescent="0.2">
      <c r="A64" s="449">
        <v>8130</v>
      </c>
      <c r="B64" s="328" t="s">
        <v>4065</v>
      </c>
      <c r="C64" s="463">
        <v>0</v>
      </c>
      <c r="D64" s="1216">
        <v>-17803157</v>
      </c>
      <c r="E64" s="1216">
        <f t="shared" si="0"/>
        <v>-17803157</v>
      </c>
      <c r="F64" s="1215"/>
      <c r="G64" s="1214"/>
      <c r="H64" s="1215"/>
      <c r="I64" s="1214"/>
      <c r="J64" s="1214"/>
    </row>
    <row r="65" spans="1:10" s="324" customFormat="1" x14ac:dyDescent="0.2">
      <c r="A65" s="449">
        <v>8140</v>
      </c>
      <c r="B65" s="328" t="s">
        <v>4064</v>
      </c>
      <c r="C65" s="463">
        <v>0</v>
      </c>
      <c r="D65" s="1216">
        <v>0</v>
      </c>
      <c r="E65" s="1216">
        <f t="shared" si="0"/>
        <v>0</v>
      </c>
      <c r="F65" s="1215"/>
      <c r="G65" s="1214"/>
      <c r="H65" s="1215"/>
      <c r="I65" s="1214"/>
      <c r="J65" s="1214"/>
    </row>
    <row r="66" spans="1:10" s="324" customFormat="1" x14ac:dyDescent="0.2">
      <c r="A66" s="449">
        <v>8150</v>
      </c>
      <c r="B66" s="328" t="s">
        <v>4063</v>
      </c>
      <c r="C66" s="463">
        <v>0</v>
      </c>
      <c r="D66" s="1216">
        <v>13469727.310000001</v>
      </c>
      <c r="E66" s="1216">
        <f t="shared" si="0"/>
        <v>13469727.310000001</v>
      </c>
      <c r="F66" s="1215"/>
      <c r="G66" s="1214"/>
      <c r="H66" s="1215"/>
      <c r="I66" s="1214"/>
      <c r="J66" s="1214"/>
    </row>
    <row r="67" spans="1:10" s="324" customFormat="1" x14ac:dyDescent="0.2">
      <c r="A67" s="451">
        <v>8200</v>
      </c>
      <c r="B67" s="450" t="s">
        <v>4062</v>
      </c>
      <c r="C67" s="428">
        <f>+C68+C69+C70+C71+C72+C73+C74</f>
        <v>31038087.199999999</v>
      </c>
      <c r="D67" s="1219">
        <f>+D68+D69+D70+D71+D72+D73+D74</f>
        <v>31038087.199999999</v>
      </c>
      <c r="E67" s="1220">
        <f t="shared" si="0"/>
        <v>0</v>
      </c>
      <c r="F67" s="1215"/>
      <c r="G67" s="1215"/>
      <c r="H67" s="1215"/>
      <c r="I67" s="1214"/>
      <c r="J67" s="1214"/>
    </row>
    <row r="68" spans="1:10" s="324" customFormat="1" x14ac:dyDescent="0.2">
      <c r="A68" s="449">
        <v>8210</v>
      </c>
      <c r="B68" s="328" t="s">
        <v>4061</v>
      </c>
      <c r="C68" s="463">
        <v>15519043.6</v>
      </c>
      <c r="D68" s="1216">
        <v>15519043.6</v>
      </c>
      <c r="E68" s="1216">
        <f t="shared" si="0"/>
        <v>0</v>
      </c>
      <c r="F68" s="1215"/>
      <c r="G68" s="1215"/>
      <c r="H68" s="1215"/>
      <c r="I68" s="1214"/>
      <c r="J68" s="1214"/>
    </row>
    <row r="69" spans="1:10" s="324" customFormat="1" x14ac:dyDescent="0.2">
      <c r="A69" s="449">
        <v>8220</v>
      </c>
      <c r="B69" s="328" t="s">
        <v>4060</v>
      </c>
      <c r="C69" s="463">
        <v>15519043.6</v>
      </c>
      <c r="D69" s="462">
        <v>19638334.300000001</v>
      </c>
      <c r="E69" s="462">
        <f t="shared" si="0"/>
        <v>4119290.7000000011</v>
      </c>
      <c r="F69" s="1217"/>
      <c r="G69" s="1215"/>
      <c r="H69" s="1215"/>
      <c r="I69" s="1214"/>
      <c r="J69" s="1214"/>
    </row>
    <row r="70" spans="1:10" s="324" customFormat="1" x14ac:dyDescent="0.2">
      <c r="A70" s="449">
        <v>8230</v>
      </c>
      <c r="B70" s="328" t="s">
        <v>4059</v>
      </c>
      <c r="C70" s="463">
        <v>0</v>
      </c>
      <c r="D70" s="462">
        <v>-17803157</v>
      </c>
      <c r="E70" s="462">
        <f t="shared" si="0"/>
        <v>-17803157</v>
      </c>
      <c r="F70" s="1217"/>
      <c r="G70" s="1215"/>
      <c r="H70" s="1215"/>
      <c r="I70" s="1214"/>
      <c r="J70" s="1214"/>
    </row>
    <row r="71" spans="1:10" s="324" customFormat="1" x14ac:dyDescent="0.2">
      <c r="A71" s="449">
        <v>8240</v>
      </c>
      <c r="B71" s="328" t="s">
        <v>4058</v>
      </c>
      <c r="C71" s="463">
        <v>0</v>
      </c>
      <c r="D71" s="462">
        <v>0</v>
      </c>
      <c r="E71" s="462">
        <f t="shared" si="0"/>
        <v>0</v>
      </c>
      <c r="F71" s="1215"/>
      <c r="G71" s="1215"/>
      <c r="H71" s="1215"/>
      <c r="I71" s="1214"/>
      <c r="J71" s="1214"/>
    </row>
    <row r="72" spans="1:10" s="324" customFormat="1" x14ac:dyDescent="0.2">
      <c r="A72" s="447">
        <v>8250</v>
      </c>
      <c r="B72" s="327" t="s">
        <v>4057</v>
      </c>
      <c r="C72" s="465">
        <v>0</v>
      </c>
      <c r="D72" s="464">
        <v>0</v>
      </c>
      <c r="E72" s="462">
        <f t="shared" si="0"/>
        <v>0</v>
      </c>
      <c r="F72" s="1215"/>
      <c r="G72" s="1215"/>
      <c r="H72" s="1215"/>
      <c r="I72" s="1214"/>
      <c r="J72" s="1214"/>
    </row>
    <row r="73" spans="1:10" s="324" customFormat="1" x14ac:dyDescent="0.2">
      <c r="A73" s="444">
        <v>8260</v>
      </c>
      <c r="B73" s="430" t="s">
        <v>4056</v>
      </c>
      <c r="C73" s="462">
        <v>0</v>
      </c>
      <c r="D73" s="462">
        <v>0</v>
      </c>
      <c r="E73" s="462">
        <f t="shared" si="0"/>
        <v>0</v>
      </c>
      <c r="F73" s="1215"/>
      <c r="G73" s="1215"/>
      <c r="H73" s="1215"/>
      <c r="I73" s="1214"/>
      <c r="J73" s="1214"/>
    </row>
    <row r="74" spans="1:10" s="324" customFormat="1" x14ac:dyDescent="0.2">
      <c r="A74" s="336">
        <v>8270</v>
      </c>
      <c r="B74" s="443" t="s">
        <v>4055</v>
      </c>
      <c r="C74" s="1221">
        <v>0</v>
      </c>
      <c r="D74" s="1221">
        <v>13683866.300000001</v>
      </c>
      <c r="E74" s="462">
        <f t="shared" si="0"/>
        <v>13683866.300000001</v>
      </c>
      <c r="F74" s="1215"/>
      <c r="G74" s="1215"/>
      <c r="H74" s="1215"/>
      <c r="I74" s="1214"/>
      <c r="J74" s="1214"/>
    </row>
    <row r="75" spans="1:10" x14ac:dyDescent="0.2">
      <c r="A75" s="323" t="s">
        <v>13592</v>
      </c>
    </row>
    <row r="77" spans="1:10" x14ac:dyDescent="0.2">
      <c r="D77" s="31"/>
    </row>
    <row r="78" spans="1:10" x14ac:dyDescent="0.2">
      <c r="D78" s="31"/>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zoomScaleSheetLayoutView="90" workbookViewId="0">
      <selection activeCell="B12" sqref="B12"/>
    </sheetView>
  </sheetViews>
  <sheetFormatPr baseColWidth="10" defaultColWidth="11.44140625" defaultRowHeight="10.199999999999999" x14ac:dyDescent="0.2"/>
  <cols>
    <col min="1" max="1" width="20.6640625" style="1232" customWidth="1"/>
    <col min="2" max="2" width="50.6640625" style="1232" customWidth="1"/>
    <col min="3" max="3" width="17.6640625" style="17" customWidth="1"/>
    <col min="4" max="5" width="17.6640625" style="16" customWidth="1"/>
    <col min="6" max="6" width="14.6640625" style="1232" customWidth="1"/>
    <col min="7" max="16384" width="11.44140625" style="1232"/>
  </cols>
  <sheetData>
    <row r="1" spans="1:6" s="1231" customFormat="1" x14ac:dyDescent="0.2">
      <c r="A1" s="57" t="s">
        <v>115</v>
      </c>
      <c r="B1" s="57"/>
      <c r="C1" s="58"/>
      <c r="D1" s="48"/>
      <c r="E1" s="47"/>
      <c r="F1" s="61"/>
    </row>
    <row r="2" spans="1:6" s="1231" customFormat="1" x14ac:dyDescent="0.2">
      <c r="A2" s="57" t="s">
        <v>114</v>
      </c>
      <c r="B2" s="57"/>
      <c r="C2" s="58"/>
      <c r="D2" s="48"/>
      <c r="E2" s="47"/>
    </row>
    <row r="3" spans="1:6" s="1231" customFormat="1" x14ac:dyDescent="0.2">
      <c r="C3" s="31"/>
      <c r="D3" s="48"/>
      <c r="E3" s="47"/>
    </row>
    <row r="4" spans="1:6" s="1231" customFormat="1" x14ac:dyDescent="0.2">
      <c r="C4" s="31"/>
      <c r="D4" s="48"/>
      <c r="E4" s="47"/>
    </row>
    <row r="5" spans="1:6" s="1231" customFormat="1" ht="11.25" customHeight="1" x14ac:dyDescent="0.2">
      <c r="A5" s="35" t="s">
        <v>113</v>
      </c>
      <c r="B5" s="34"/>
      <c r="C5" s="31"/>
      <c r="D5" s="58"/>
      <c r="E5" s="1227" t="s">
        <v>103</v>
      </c>
    </row>
    <row r="6" spans="1:6" s="1231" customFormat="1" x14ac:dyDescent="0.2">
      <c r="A6" s="60"/>
      <c r="B6" s="60"/>
      <c r="C6" s="59"/>
      <c r="D6" s="57"/>
      <c r="E6" s="58"/>
      <c r="F6" s="57"/>
    </row>
    <row r="7" spans="1:6" ht="15" customHeight="1" x14ac:dyDescent="0.2">
      <c r="A7" s="30" t="s">
        <v>102</v>
      </c>
      <c r="B7" s="29" t="s">
        <v>101</v>
      </c>
      <c r="C7" s="27" t="s">
        <v>100</v>
      </c>
      <c r="D7" s="28" t="s">
        <v>99</v>
      </c>
      <c r="E7" s="27" t="s">
        <v>98</v>
      </c>
    </row>
    <row r="8" spans="1:6" ht="11.25" customHeight="1" x14ac:dyDescent="0.2">
      <c r="A8" s="25"/>
      <c r="B8" s="1225" t="s">
        <v>13593</v>
      </c>
      <c r="C8" s="1262">
        <v>0</v>
      </c>
      <c r="D8" s="54"/>
      <c r="E8" s="24"/>
    </row>
    <row r="9" spans="1:6" x14ac:dyDescent="0.2">
      <c r="A9" s="52"/>
      <c r="B9" s="52" t="s">
        <v>13700</v>
      </c>
      <c r="C9" s="38">
        <f>SUM(C8:C8)</f>
        <v>0</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1227" t="s">
        <v>103</v>
      </c>
    </row>
    <row r="13" spans="1:6" x14ac:dyDescent="0.2">
      <c r="A13" s="1231"/>
      <c r="B13" s="1231"/>
      <c r="C13" s="31"/>
      <c r="D13" s="48"/>
      <c r="E13" s="47"/>
      <c r="F13" s="1231"/>
    </row>
    <row r="14" spans="1:6" ht="15" customHeight="1" x14ac:dyDescent="0.2">
      <c r="A14" s="30" t="s">
        <v>102</v>
      </c>
      <c r="B14" s="29" t="s">
        <v>101</v>
      </c>
      <c r="C14" s="27" t="s">
        <v>100</v>
      </c>
      <c r="D14" s="28" t="s">
        <v>99</v>
      </c>
      <c r="E14" s="46"/>
    </row>
    <row r="15" spans="1:6" ht="11.25" customHeight="1" x14ac:dyDescent="0.2">
      <c r="A15" s="44"/>
      <c r="B15" s="1225" t="s">
        <v>13593</v>
      </c>
      <c r="C15" s="42">
        <v>0</v>
      </c>
      <c r="D15" s="24"/>
      <c r="E15" s="23"/>
    </row>
    <row r="16" spans="1:6" x14ac:dyDescent="0.2">
      <c r="A16" s="41"/>
      <c r="B16" s="41" t="s">
        <v>107</v>
      </c>
      <c r="C16" s="40">
        <f>SUM(C15:C15)</f>
        <v>0</v>
      </c>
      <c r="D16" s="45"/>
      <c r="E16" s="18"/>
    </row>
    <row r="17" spans="1:6" x14ac:dyDescent="0.2">
      <c r="A17" s="37"/>
      <c r="B17" s="37"/>
      <c r="C17" s="36"/>
      <c r="D17" s="37"/>
      <c r="E17" s="36"/>
      <c r="F17" s="1231"/>
    </row>
    <row r="18" spans="1:6" x14ac:dyDescent="0.2">
      <c r="A18" s="37"/>
      <c r="B18" s="37"/>
      <c r="C18" s="36"/>
      <c r="D18" s="37"/>
      <c r="E18" s="36"/>
      <c r="F18" s="1231"/>
    </row>
    <row r="19" spans="1:6" ht="11.25" customHeight="1" x14ac:dyDescent="0.2">
      <c r="A19" s="35" t="s">
        <v>106</v>
      </c>
      <c r="B19" s="34"/>
      <c r="C19" s="33"/>
      <c r="D19" s="1231"/>
      <c r="E19" s="1227" t="s">
        <v>103</v>
      </c>
    </row>
    <row r="20" spans="1:6" x14ac:dyDescent="0.2">
      <c r="A20" s="1231"/>
      <c r="B20" s="1231"/>
      <c r="C20" s="31"/>
      <c r="D20" s="1231"/>
      <c r="E20" s="31"/>
      <c r="F20" s="1231"/>
    </row>
    <row r="21" spans="1:6" ht="15" customHeight="1" x14ac:dyDescent="0.2">
      <c r="A21" s="30" t="s">
        <v>102</v>
      </c>
      <c r="B21" s="29" t="s">
        <v>101</v>
      </c>
      <c r="C21" s="27" t="s">
        <v>100</v>
      </c>
      <c r="D21" s="28" t="s">
        <v>99</v>
      </c>
      <c r="E21" s="27" t="s">
        <v>98</v>
      </c>
      <c r="F21" s="26"/>
    </row>
    <row r="22" spans="1:6" x14ac:dyDescent="0.2">
      <c r="A22" s="44"/>
      <c r="B22" s="1225" t="s">
        <v>13593</v>
      </c>
      <c r="C22" s="42">
        <v>0</v>
      </c>
      <c r="D22" s="42"/>
      <c r="E22" s="24"/>
      <c r="F22" s="23"/>
    </row>
    <row r="23" spans="1:6" x14ac:dyDescent="0.2">
      <c r="A23" s="41"/>
      <c r="B23" s="41" t="s">
        <v>105</v>
      </c>
      <c r="C23" s="40">
        <f>SUM(C22:C22)</f>
        <v>0</v>
      </c>
      <c r="D23" s="39"/>
      <c r="E23" s="38"/>
      <c r="F23" s="18"/>
    </row>
    <row r="24" spans="1:6" x14ac:dyDescent="0.2">
      <c r="A24" s="37"/>
      <c r="B24" s="37"/>
      <c r="C24" s="36"/>
      <c r="D24" s="37"/>
      <c r="E24" s="36"/>
      <c r="F24" s="1231"/>
    </row>
    <row r="25" spans="1:6" x14ac:dyDescent="0.2">
      <c r="A25" s="37"/>
      <c r="B25" s="37"/>
      <c r="C25" s="36"/>
      <c r="D25" s="37"/>
      <c r="E25" s="36"/>
      <c r="F25" s="1231"/>
    </row>
    <row r="26" spans="1:6" ht="11.25" customHeight="1" x14ac:dyDescent="0.2">
      <c r="A26" s="35" t="s">
        <v>104</v>
      </c>
      <c r="B26" s="34"/>
      <c r="C26" s="33"/>
      <c r="D26" s="1231"/>
      <c r="E26" s="1227" t="s">
        <v>103</v>
      </c>
    </row>
    <row r="27" spans="1:6" x14ac:dyDescent="0.2">
      <c r="A27" s="1231"/>
      <c r="B27" s="1231"/>
      <c r="C27" s="31"/>
      <c r="D27" s="1231"/>
      <c r="E27" s="31"/>
      <c r="F27" s="1231"/>
    </row>
    <row r="28" spans="1:6" ht="15" customHeight="1" x14ac:dyDescent="0.2">
      <c r="A28" s="30" t="s">
        <v>102</v>
      </c>
      <c r="B28" s="29" t="s">
        <v>101</v>
      </c>
      <c r="C28" s="27" t="s">
        <v>100</v>
      </c>
      <c r="D28" s="28" t="s">
        <v>99</v>
      </c>
      <c r="E28" s="27" t="s">
        <v>98</v>
      </c>
      <c r="F28" s="26"/>
    </row>
    <row r="29" spans="1:6" x14ac:dyDescent="0.2">
      <c r="A29" s="25"/>
      <c r="B29" s="1225" t="s">
        <v>13593</v>
      </c>
      <c r="C29" s="24">
        <v>0</v>
      </c>
      <c r="D29" s="24"/>
      <c r="E29" s="24"/>
      <c r="F29" s="23"/>
    </row>
    <row r="30" spans="1:6" x14ac:dyDescent="0.2">
      <c r="A30" s="22"/>
      <c r="B30" s="22" t="s">
        <v>97</v>
      </c>
      <c r="C30" s="21">
        <f>SUM(C29:C29)</f>
        <v>0</v>
      </c>
      <c r="D30" s="20"/>
      <c r="E30" s="19"/>
      <c r="F30" s="18"/>
    </row>
  </sheetData>
  <dataValidations count="5">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 allowBlank="1" showInputMessage="1" showErrorMessage="1" prompt="Corresponde al nombre o descripción de la cuenta de acuerdo al Plan de Cuentas emitido por el CONAC." sqref="B7 B14 B21 B28"/>
    <dataValidation allowBlank="1" showInputMessage="1" showErrorMessage="1" prompt="Especificar el tipo de instrumento de inversión: Bondes, Petrobonos, Cetes, Mesa de dinero, etc." sqref="D7 D14 D21 D28"/>
    <dataValidation allowBlank="1" showInputMessage="1" showErrorMessage="1" prompt="En los casos en que la inversión se localice en dos o mas tipos de instrumentos, se detallará cada una de ellas y el importe invertido." sqref="E7 E21 E28"/>
  </dataValidations>
  <pageMargins left="0.7" right="0.7" top="0.75" bottom="0.75" header="0.3" footer="0.3"/>
  <pageSetup scale="56" orientation="portrait" r:id="rId1"/>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231" customWidth="1"/>
    <col min="2" max="2" width="50.6640625" style="1231" customWidth="1"/>
    <col min="3" max="7" width="17.6640625" style="31" customWidth="1"/>
    <col min="8" max="9" width="11.44140625" style="1231" customWidth="1"/>
    <col min="10" max="16384" width="11.44140625" style="1231"/>
  </cols>
  <sheetData>
    <row r="1" spans="1:7" x14ac:dyDescent="0.2">
      <c r="A1" s="57" t="s">
        <v>115</v>
      </c>
      <c r="B1" s="57"/>
      <c r="G1" s="76"/>
    </row>
    <row r="2" spans="1:7" x14ac:dyDescent="0.2">
      <c r="A2" s="57" t="s">
        <v>114</v>
      </c>
      <c r="B2" s="57"/>
      <c r="C2" s="17"/>
      <c r="D2" s="17"/>
    </row>
    <row r="3" spans="1:7" x14ac:dyDescent="0.2">
      <c r="B3" s="57"/>
      <c r="C3" s="17"/>
      <c r="D3" s="17"/>
    </row>
    <row r="5" spans="1:7" s="71" customFormat="1" ht="11.25" customHeight="1" x14ac:dyDescent="0.2">
      <c r="A5" s="74" t="s">
        <v>218</v>
      </c>
      <c r="B5" s="74"/>
      <c r="C5" s="73"/>
      <c r="D5" s="73"/>
      <c r="E5" s="31"/>
      <c r="F5" s="31"/>
      <c r="G5" s="72" t="s">
        <v>132</v>
      </c>
    </row>
    <row r="6" spans="1:7" x14ac:dyDescent="0.2">
      <c r="A6" s="60"/>
      <c r="B6" s="60"/>
      <c r="C6" s="58"/>
      <c r="D6" s="58"/>
      <c r="E6" s="58"/>
      <c r="F6" s="58"/>
      <c r="G6" s="58"/>
    </row>
    <row r="7" spans="1:7" ht="15" customHeight="1" x14ac:dyDescent="0.2">
      <c r="A7" s="30" t="s">
        <v>102</v>
      </c>
      <c r="B7" s="29" t="s">
        <v>101</v>
      </c>
      <c r="C7" s="69" t="s">
        <v>100</v>
      </c>
      <c r="D7" s="70">
        <v>2015</v>
      </c>
      <c r="E7" s="69" t="s">
        <v>131</v>
      </c>
      <c r="F7" s="69" t="s">
        <v>130</v>
      </c>
      <c r="G7" s="68" t="s">
        <v>129</v>
      </c>
    </row>
    <row r="8" spans="1:7" x14ac:dyDescent="0.2">
      <c r="A8" s="44"/>
      <c r="B8" s="1225" t="s">
        <v>13593</v>
      </c>
      <c r="C8" s="64">
        <v>0</v>
      </c>
      <c r="D8" s="64"/>
      <c r="E8" s="64"/>
      <c r="F8" s="64"/>
      <c r="G8" s="64"/>
    </row>
    <row r="9" spans="1:7" x14ac:dyDescent="0.2">
      <c r="A9" s="63"/>
      <c r="B9" s="63" t="s">
        <v>134</v>
      </c>
      <c r="C9" s="62">
        <f>SUM(C8:C8)</f>
        <v>0</v>
      </c>
      <c r="D9" s="62">
        <f>SUM(D8:D8)</f>
        <v>0</v>
      </c>
      <c r="E9" s="62">
        <f>SUM(E8:E8)</f>
        <v>0</v>
      </c>
      <c r="F9" s="62">
        <f>SUM(F8:F8)</f>
        <v>0</v>
      </c>
      <c r="G9" s="62">
        <f>SUM(G8:G8)</f>
        <v>0</v>
      </c>
    </row>
    <row r="10" spans="1:7" x14ac:dyDescent="0.2">
      <c r="A10" s="37"/>
      <c r="B10" s="37"/>
      <c r="C10" s="36"/>
      <c r="D10" s="36"/>
      <c r="E10" s="36"/>
      <c r="F10" s="36"/>
      <c r="G10" s="36"/>
    </row>
    <row r="11" spans="1:7" x14ac:dyDescent="0.2">
      <c r="A11" s="37"/>
      <c r="B11" s="37"/>
      <c r="C11" s="36"/>
      <c r="D11" s="36"/>
      <c r="E11" s="36"/>
      <c r="F11" s="36"/>
      <c r="G11" s="36"/>
    </row>
    <row r="12" spans="1:7" s="71" customFormat="1" ht="11.25" customHeight="1" x14ac:dyDescent="0.2">
      <c r="A12" s="74" t="s">
        <v>133</v>
      </c>
      <c r="B12" s="74"/>
      <c r="C12" s="73"/>
      <c r="D12" s="73"/>
      <c r="E12" s="31"/>
      <c r="F12" s="31"/>
      <c r="G12" s="72" t="s">
        <v>132</v>
      </c>
    </row>
    <row r="13" spans="1:7" x14ac:dyDescent="0.2">
      <c r="A13" s="60"/>
      <c r="B13" s="60"/>
      <c r="C13" s="58"/>
      <c r="D13" s="58"/>
      <c r="E13" s="58"/>
      <c r="F13" s="58"/>
      <c r="G13" s="58"/>
    </row>
    <row r="14" spans="1:7" ht="15" customHeight="1" x14ac:dyDescent="0.2">
      <c r="A14" s="30" t="s">
        <v>102</v>
      </c>
      <c r="B14" s="29" t="s">
        <v>101</v>
      </c>
      <c r="C14" s="69" t="s">
        <v>100</v>
      </c>
      <c r="D14" s="70">
        <v>2015</v>
      </c>
      <c r="E14" s="69" t="s">
        <v>131</v>
      </c>
      <c r="F14" s="69" t="s">
        <v>130</v>
      </c>
      <c r="G14" s="68" t="s">
        <v>129</v>
      </c>
    </row>
    <row r="15" spans="1:7" x14ac:dyDescent="0.2">
      <c r="A15" s="44"/>
      <c r="B15" s="1225" t="s">
        <v>13593</v>
      </c>
      <c r="C15" s="64">
        <v>0</v>
      </c>
      <c r="D15" s="64"/>
      <c r="E15" s="64"/>
      <c r="F15" s="64"/>
      <c r="G15" s="64"/>
    </row>
    <row r="16" spans="1:7" x14ac:dyDescent="0.2">
      <c r="A16" s="63"/>
      <c r="B16" s="63" t="s">
        <v>116</v>
      </c>
      <c r="C16" s="62">
        <f>SUM(C15:C15)</f>
        <v>0</v>
      </c>
      <c r="D16" s="62">
        <f>SUM(D15:D15)</f>
        <v>0</v>
      </c>
      <c r="E16" s="62">
        <f>SUM(E15:E15)</f>
        <v>0</v>
      </c>
      <c r="F16" s="62">
        <f>SUM(F15:F15)</f>
        <v>0</v>
      </c>
      <c r="G16" s="62">
        <f>SUM(G15:G15)</f>
        <v>0</v>
      </c>
    </row>
  </sheetData>
  <dataValidations count="7">
    <dataValidation allowBlank="1" showInputMessage="1" showErrorMessage="1" prompt="Corresponde al número de la cuenta de acuerdo al Plan de Cuentas emitido por el CONAC." sqref="A7 A14"/>
    <dataValidation allowBlank="1" showInputMessage="1" showErrorMessage="1" prompt="Saldo final al 31 de diciembre de 2015." sqref="D14 D7"/>
    <dataValidation allowBlank="1" showInputMessage="1" showErrorMessage="1" prompt="Saldo final de la Cuenta Pública presentada (trimestral: 1er, 2do, 3ro. o 4to.)." sqref="C7 C14"/>
    <dataValidation allowBlank="1" showInputMessage="1" showErrorMessage="1" prompt="Saldo final al 31 de diciembre de 2014." sqref="E14 E7"/>
    <dataValidation allowBlank="1" showInputMessage="1" showErrorMessage="1" prompt="Saldo final al 31 de diciembre de 2013." sqref="F7 F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2." sqref="G7 G14"/>
  </dataValidations>
  <pageMargins left="0.7" right="0.7" top="0.75" bottom="0.75" header="0.3" footer="0.3"/>
  <pageSetup scale="72" orientation="portrait" r:id="rId1"/>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1"/>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31" customWidth="1"/>
    <col min="2" max="2" width="50.6640625" style="1231" customWidth="1"/>
    <col min="3" max="4" width="13" style="31" customWidth="1"/>
    <col min="5" max="5" width="11.33203125" style="31" customWidth="1"/>
    <col min="6" max="6" width="11.88671875" style="31" customWidth="1"/>
    <col min="7" max="7" width="11.44140625" style="31" customWidth="1"/>
    <col min="8" max="8" width="15.88671875" style="1231" customWidth="1"/>
    <col min="9" max="9" width="18.6640625" style="1231" customWidth="1"/>
    <col min="10" max="10" width="11.44140625" style="1231" customWidth="1"/>
    <col min="11" max="16384" width="11.44140625" style="1231"/>
  </cols>
  <sheetData>
    <row r="1" spans="1:10" x14ac:dyDescent="0.2">
      <c r="A1" s="57" t="s">
        <v>115</v>
      </c>
      <c r="B1" s="57"/>
      <c r="I1" s="61"/>
    </row>
    <row r="2" spans="1:10" x14ac:dyDescent="0.2">
      <c r="A2" s="57" t="s">
        <v>114</v>
      </c>
      <c r="B2" s="57"/>
    </row>
    <row r="3" spans="1:10" x14ac:dyDescent="0.2">
      <c r="J3" s="1232"/>
    </row>
    <row r="4" spans="1:10" x14ac:dyDescent="0.2">
      <c r="J4" s="1232"/>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3"/>
      <c r="B8" s="1225" t="s">
        <v>13593</v>
      </c>
      <c r="C8" s="1263"/>
      <c r="D8" s="1262"/>
      <c r="E8" s="93"/>
      <c r="F8" s="93"/>
      <c r="G8" s="92"/>
      <c r="H8" s="82"/>
      <c r="I8" s="91" t="s">
        <v>7265</v>
      </c>
    </row>
    <row r="9" spans="1:10" x14ac:dyDescent="0.2">
      <c r="A9" s="63"/>
      <c r="B9" s="63" t="s">
        <v>249</v>
      </c>
      <c r="C9" s="62">
        <f>SUM(C8:C8)</f>
        <v>0</v>
      </c>
      <c r="D9" s="62">
        <f>SUM(D8:D8)</f>
        <v>0</v>
      </c>
      <c r="E9" s="62">
        <f>SUM(E8:E8)</f>
        <v>0</v>
      </c>
      <c r="F9" s="62">
        <f>SUM(F8:F8)</f>
        <v>0</v>
      </c>
      <c r="G9" s="62">
        <f>SUM(G8:G8)</f>
        <v>0</v>
      </c>
      <c r="H9" s="51"/>
      <c r="I9" s="51"/>
    </row>
    <row r="10" spans="1:10" x14ac:dyDescent="0.2">
      <c r="A10" s="37"/>
      <c r="B10" s="37"/>
      <c r="C10" s="36"/>
      <c r="D10" s="36"/>
      <c r="E10" s="36"/>
      <c r="F10" s="36"/>
      <c r="G10" s="36"/>
      <c r="H10" s="37"/>
      <c r="I10" s="37"/>
    </row>
    <row r="11" spans="1:10" x14ac:dyDescent="0.2">
      <c r="A11" s="37"/>
      <c r="B11" s="37"/>
      <c r="C11" s="36"/>
      <c r="D11" s="36"/>
      <c r="E11" s="36"/>
      <c r="F11" s="36"/>
      <c r="G11" s="36"/>
      <c r="H11" s="37"/>
      <c r="I11" s="37"/>
    </row>
    <row r="12" spans="1:10" ht="11.25" customHeight="1" x14ac:dyDescent="0.2">
      <c r="A12" s="35" t="s">
        <v>248</v>
      </c>
      <c r="B12" s="34"/>
      <c r="E12" s="87"/>
      <c r="F12" s="87"/>
      <c r="I12" s="89" t="s">
        <v>233</v>
      </c>
    </row>
    <row r="13" spans="1:10" x14ac:dyDescent="0.2">
      <c r="A13" s="88"/>
      <c r="B13" s="88"/>
      <c r="C13" s="87"/>
      <c r="D13" s="87"/>
      <c r="E13" s="87"/>
      <c r="F13" s="87"/>
    </row>
    <row r="14" spans="1:10" ht="15" customHeight="1" x14ac:dyDescent="0.2">
      <c r="A14" s="30" t="s">
        <v>102</v>
      </c>
      <c r="B14" s="29" t="s">
        <v>101</v>
      </c>
      <c r="C14" s="86" t="s">
        <v>232</v>
      </c>
      <c r="D14" s="86" t="s">
        <v>231</v>
      </c>
      <c r="E14" s="86" t="s">
        <v>230</v>
      </c>
      <c r="F14" s="86" t="s">
        <v>229</v>
      </c>
      <c r="G14" s="85" t="s">
        <v>228</v>
      </c>
      <c r="H14" s="29" t="s">
        <v>227</v>
      </c>
      <c r="I14" s="29" t="s">
        <v>226</v>
      </c>
    </row>
    <row r="15" spans="1:10" x14ac:dyDescent="0.2">
      <c r="A15" s="25"/>
      <c r="B15" s="1225" t="s">
        <v>13593</v>
      </c>
      <c r="C15" s="24">
        <v>0</v>
      </c>
      <c r="D15" s="83"/>
      <c r="E15" s="83"/>
      <c r="F15" s="83"/>
      <c r="G15" s="83"/>
      <c r="H15" s="82"/>
      <c r="I15" s="82"/>
    </row>
    <row r="16" spans="1:10" x14ac:dyDescent="0.2">
      <c r="A16" s="81"/>
      <c r="B16" s="81" t="s">
        <v>247</v>
      </c>
      <c r="C16" s="51">
        <f>SUM(C15:C15)</f>
        <v>0</v>
      </c>
      <c r="D16" s="51">
        <f>SUM(D15:D15)</f>
        <v>0</v>
      </c>
      <c r="E16" s="51">
        <f>SUM(E15:E15)</f>
        <v>0</v>
      </c>
      <c r="F16" s="51">
        <f>SUM(F15:F15)</f>
        <v>0</v>
      </c>
      <c r="G16" s="51">
        <f>SUM(G15:G15)</f>
        <v>0</v>
      </c>
      <c r="H16" s="51"/>
      <c r="I16" s="51"/>
    </row>
    <row r="19" spans="1:9" x14ac:dyDescent="0.2">
      <c r="A19" s="35" t="s">
        <v>246</v>
      </c>
      <c r="B19" s="34"/>
      <c r="E19" s="87"/>
      <c r="F19" s="87"/>
      <c r="I19" s="89" t="s">
        <v>233</v>
      </c>
    </row>
    <row r="20" spans="1:9" x14ac:dyDescent="0.2">
      <c r="A20" s="88"/>
      <c r="B20" s="88"/>
      <c r="C20" s="87"/>
      <c r="D20" s="87"/>
      <c r="E20" s="87"/>
      <c r="F20" s="87"/>
    </row>
    <row r="21" spans="1:9" x14ac:dyDescent="0.2">
      <c r="A21" s="30" t="s">
        <v>102</v>
      </c>
      <c r="B21" s="29" t="s">
        <v>101</v>
      </c>
      <c r="C21" s="86" t="s">
        <v>232</v>
      </c>
      <c r="D21" s="86" t="s">
        <v>231</v>
      </c>
      <c r="E21" s="86" t="s">
        <v>230</v>
      </c>
      <c r="F21" s="86" t="s">
        <v>229</v>
      </c>
      <c r="G21" s="85" t="s">
        <v>228</v>
      </c>
      <c r="H21" s="29" t="s">
        <v>227</v>
      </c>
      <c r="I21" s="29" t="s">
        <v>226</v>
      </c>
    </row>
    <row r="22" spans="1:9" x14ac:dyDescent="0.2">
      <c r="A22" s="25"/>
      <c r="B22" s="1225" t="s">
        <v>13593</v>
      </c>
      <c r="C22" s="24">
        <v>0</v>
      </c>
      <c r="D22" s="83"/>
      <c r="E22" s="83"/>
      <c r="F22" s="83"/>
      <c r="G22" s="83"/>
      <c r="H22" s="82"/>
      <c r="I22" s="82"/>
    </row>
    <row r="23" spans="1:9" x14ac:dyDescent="0.2">
      <c r="A23" s="81"/>
      <c r="B23" s="81" t="s">
        <v>245</v>
      </c>
      <c r="C23" s="51">
        <f>SUM(C22:C22)</f>
        <v>0</v>
      </c>
      <c r="D23" s="51">
        <f>SUM(D22:D22)</f>
        <v>0</v>
      </c>
      <c r="E23" s="51">
        <f>SUM(E22:E22)</f>
        <v>0</v>
      </c>
      <c r="F23" s="51">
        <f>SUM(F22:F22)</f>
        <v>0</v>
      </c>
      <c r="G23" s="51">
        <f>SUM(G22:G22)</f>
        <v>0</v>
      </c>
      <c r="H23" s="51"/>
      <c r="I23" s="51"/>
    </row>
    <row r="26" spans="1:9" x14ac:dyDescent="0.2">
      <c r="A26" s="35" t="s">
        <v>244</v>
      </c>
      <c r="B26" s="34"/>
      <c r="E26" s="87"/>
      <c r="F26" s="87"/>
      <c r="I26" s="89" t="s">
        <v>233</v>
      </c>
    </row>
    <row r="27" spans="1:9" x14ac:dyDescent="0.2">
      <c r="A27" s="88"/>
      <c r="B27" s="88"/>
      <c r="C27" s="87"/>
      <c r="D27" s="87"/>
      <c r="E27" s="87"/>
      <c r="F27" s="87"/>
    </row>
    <row r="28" spans="1:9" x14ac:dyDescent="0.2">
      <c r="A28" s="30" t="s">
        <v>102</v>
      </c>
      <c r="B28" s="29" t="s">
        <v>101</v>
      </c>
      <c r="C28" s="86" t="s">
        <v>232</v>
      </c>
      <c r="D28" s="86" t="s">
        <v>231</v>
      </c>
      <c r="E28" s="86" t="s">
        <v>230</v>
      </c>
      <c r="F28" s="86" t="s">
        <v>229</v>
      </c>
      <c r="G28" s="85" t="s">
        <v>228</v>
      </c>
      <c r="H28" s="29" t="s">
        <v>227</v>
      </c>
      <c r="I28" s="29" t="s">
        <v>226</v>
      </c>
    </row>
    <row r="29" spans="1:9" x14ac:dyDescent="0.2">
      <c r="A29" s="25"/>
      <c r="B29" s="1225" t="s">
        <v>13593</v>
      </c>
      <c r="C29" s="24">
        <v>0</v>
      </c>
      <c r="D29" s="83"/>
      <c r="E29" s="83"/>
      <c r="F29" s="83"/>
      <c r="G29" s="83"/>
      <c r="H29" s="82"/>
      <c r="I29" s="82"/>
    </row>
    <row r="30" spans="1:9" x14ac:dyDescent="0.2">
      <c r="A30" s="81"/>
      <c r="B30" s="81" t="s">
        <v>243</v>
      </c>
      <c r="C30" s="51">
        <f>SUM(C29:C29)</f>
        <v>0</v>
      </c>
      <c r="D30" s="51">
        <f>SUM(D29:D29)</f>
        <v>0</v>
      </c>
      <c r="E30" s="51">
        <f>SUM(E29:E29)</f>
        <v>0</v>
      </c>
      <c r="F30" s="51">
        <f>SUM(F29:F29)</f>
        <v>0</v>
      </c>
      <c r="G30" s="51">
        <f>SUM(G29:G29)</f>
        <v>0</v>
      </c>
      <c r="H30" s="51"/>
      <c r="I30" s="51"/>
    </row>
    <row r="33" spans="1:11" x14ac:dyDescent="0.2">
      <c r="A33" s="35" t="s">
        <v>242</v>
      </c>
      <c r="B33" s="34"/>
      <c r="C33" s="87"/>
      <c r="D33" s="87"/>
      <c r="E33" s="87"/>
      <c r="F33" s="87"/>
    </row>
    <row r="34" spans="1:11" x14ac:dyDescent="0.2">
      <c r="A34" s="88"/>
      <c r="B34" s="88"/>
      <c r="C34" s="87"/>
      <c r="D34" s="87"/>
      <c r="E34" s="87"/>
      <c r="F34" s="87"/>
    </row>
    <row r="35" spans="1:11" x14ac:dyDescent="0.2">
      <c r="A35" s="30" t="s">
        <v>102</v>
      </c>
      <c r="B35" s="29" t="s">
        <v>101</v>
      </c>
      <c r="C35" s="86" t="s">
        <v>232</v>
      </c>
      <c r="D35" s="86" t="s">
        <v>231</v>
      </c>
      <c r="E35" s="86" t="s">
        <v>230</v>
      </c>
      <c r="F35" s="86" t="s">
        <v>229</v>
      </c>
      <c r="G35" s="85" t="s">
        <v>228</v>
      </c>
      <c r="H35" s="29" t="s">
        <v>227</v>
      </c>
      <c r="I35" s="29" t="s">
        <v>226</v>
      </c>
    </row>
    <row r="36" spans="1:11" x14ac:dyDescent="0.2">
      <c r="A36" s="25"/>
      <c r="B36" s="1225" t="s">
        <v>13593</v>
      </c>
      <c r="C36" s="24">
        <v>0</v>
      </c>
      <c r="D36" s="83"/>
      <c r="E36" s="83"/>
      <c r="F36" s="83"/>
      <c r="G36" s="83"/>
      <c r="H36" s="82"/>
      <c r="I36" s="82"/>
    </row>
    <row r="37" spans="1:11" x14ac:dyDescent="0.2">
      <c r="A37" s="81"/>
      <c r="B37" s="81" t="s">
        <v>241</v>
      </c>
      <c r="C37" s="51">
        <f>SUM(C36:C36)</f>
        <v>0</v>
      </c>
      <c r="D37" s="51">
        <f>SUM(D36:D36)</f>
        <v>0</v>
      </c>
      <c r="E37" s="51">
        <f>SUM(E36:E36)</f>
        <v>0</v>
      </c>
      <c r="F37" s="51">
        <f>SUM(F36:F36)</f>
        <v>0</v>
      </c>
      <c r="G37" s="51">
        <f>SUM(G36:G36)</f>
        <v>0</v>
      </c>
      <c r="H37" s="51"/>
      <c r="I37" s="51"/>
    </row>
    <row r="40" spans="1:11" x14ac:dyDescent="0.2">
      <c r="A40" s="35" t="s">
        <v>240</v>
      </c>
      <c r="B40" s="34"/>
      <c r="C40" s="90"/>
      <c r="E40" s="87"/>
      <c r="F40" s="87"/>
      <c r="I40" s="89" t="s">
        <v>233</v>
      </c>
    </row>
    <row r="41" spans="1:11" x14ac:dyDescent="0.2">
      <c r="A41" s="88"/>
      <c r="B41" s="88"/>
      <c r="C41" s="87"/>
      <c r="D41" s="87"/>
      <c r="E41" s="87"/>
      <c r="F41" s="87"/>
    </row>
    <row r="42" spans="1:11" x14ac:dyDescent="0.2">
      <c r="A42" s="30" t="s">
        <v>102</v>
      </c>
      <c r="B42" s="29" t="s">
        <v>101</v>
      </c>
      <c r="C42" s="86" t="s">
        <v>232</v>
      </c>
      <c r="D42" s="86" t="s">
        <v>231</v>
      </c>
      <c r="E42" s="86" t="s">
        <v>230</v>
      </c>
      <c r="F42" s="86" t="s">
        <v>229</v>
      </c>
      <c r="G42" s="85" t="s">
        <v>228</v>
      </c>
      <c r="H42" s="29" t="s">
        <v>227</v>
      </c>
      <c r="I42" s="29" t="s">
        <v>226</v>
      </c>
    </row>
    <row r="43" spans="1:11" x14ac:dyDescent="0.2">
      <c r="A43" s="25"/>
      <c r="B43" s="1225" t="s">
        <v>13593</v>
      </c>
      <c r="C43" s="24">
        <v>0</v>
      </c>
      <c r="D43" s="83"/>
      <c r="E43" s="83"/>
      <c r="F43" s="83"/>
      <c r="G43" s="83"/>
      <c r="H43" s="82"/>
      <c r="I43" s="82"/>
    </row>
    <row r="44" spans="1:11" x14ac:dyDescent="0.2">
      <c r="A44" s="81"/>
      <c r="B44" s="81" t="s">
        <v>239</v>
      </c>
      <c r="C44" s="51">
        <f>SUM(C43:C43)</f>
        <v>0</v>
      </c>
      <c r="D44" s="51">
        <f>SUM(D43:D43)</f>
        <v>0</v>
      </c>
      <c r="E44" s="51">
        <f>SUM(E43:E43)</f>
        <v>0</v>
      </c>
      <c r="F44" s="51">
        <f>SUM(F43:F43)</f>
        <v>0</v>
      </c>
      <c r="G44" s="51">
        <f>SUM(G43:G43)</f>
        <v>0</v>
      </c>
      <c r="H44" s="51"/>
      <c r="I44" s="51"/>
      <c r="K44" s="31"/>
    </row>
    <row r="47" spans="1:11" x14ac:dyDescent="0.2">
      <c r="A47" s="35" t="s">
        <v>238</v>
      </c>
      <c r="B47" s="34"/>
      <c r="E47" s="87"/>
      <c r="F47" s="87"/>
      <c r="I47" s="89" t="s">
        <v>233</v>
      </c>
    </row>
    <row r="48" spans="1:11"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25"/>
      <c r="B50" s="1225" t="s">
        <v>13593</v>
      </c>
      <c r="C50" s="24">
        <v>0</v>
      </c>
      <c r="D50" s="83"/>
      <c r="E50" s="83"/>
      <c r="F50" s="83"/>
      <c r="G50" s="83"/>
      <c r="H50" s="82"/>
      <c r="I50" s="82"/>
    </row>
    <row r="51" spans="1:11" x14ac:dyDescent="0.2">
      <c r="A51" s="81"/>
      <c r="B51" s="81" t="s">
        <v>237</v>
      </c>
      <c r="C51" s="51">
        <f>SUM(C50:C50)</f>
        <v>0</v>
      </c>
      <c r="D51" s="51">
        <f>SUM(D50:D50)</f>
        <v>0</v>
      </c>
      <c r="E51" s="51">
        <f>SUM(E50:E50)</f>
        <v>0</v>
      </c>
      <c r="F51" s="51">
        <f>SUM(F50:F50)</f>
        <v>0</v>
      </c>
      <c r="G51" s="51">
        <f>SUM(G50:G50)</f>
        <v>0</v>
      </c>
      <c r="H51" s="51"/>
      <c r="I51" s="51"/>
    </row>
    <row r="54" spans="1:11" x14ac:dyDescent="0.2">
      <c r="A54" s="35" t="s">
        <v>236</v>
      </c>
      <c r="B54" s="34"/>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v>0</v>
      </c>
      <c r="D57" s="83"/>
      <c r="E57" s="83"/>
      <c r="F57" s="83"/>
      <c r="G57" s="83"/>
      <c r="H57" s="82"/>
      <c r="I57" s="82"/>
      <c r="K57" s="31"/>
    </row>
    <row r="58" spans="1:11" x14ac:dyDescent="0.2">
      <c r="A58" s="81"/>
      <c r="B58" s="81" t="s">
        <v>235</v>
      </c>
      <c r="C58" s="51">
        <f>SUM(C57:C57)</f>
        <v>0</v>
      </c>
      <c r="D58" s="51">
        <f>SUM(D57:D57)</f>
        <v>0</v>
      </c>
      <c r="E58" s="51">
        <f>SUM(E57:E57)</f>
        <v>0</v>
      </c>
      <c r="F58" s="51">
        <f>SUM(F57:F57)</f>
        <v>0</v>
      </c>
      <c r="G58" s="51">
        <f>SUM(G57:G57)</f>
        <v>0</v>
      </c>
      <c r="H58" s="51"/>
      <c r="I58" s="51"/>
    </row>
    <row r="61" spans="1:11" x14ac:dyDescent="0.2">
      <c r="A61" s="35" t="s">
        <v>234</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c r="B64" s="1225" t="s">
        <v>13593</v>
      </c>
      <c r="C64" s="24">
        <v>0</v>
      </c>
      <c r="D64" s="83"/>
      <c r="E64" s="83"/>
      <c r="F64" s="83"/>
      <c r="G64" s="83"/>
      <c r="H64" s="82"/>
      <c r="I64" s="82"/>
    </row>
    <row r="65" spans="1:9" x14ac:dyDescent="0.2">
      <c r="A65" s="81"/>
      <c r="B65" s="81" t="s">
        <v>219</v>
      </c>
      <c r="C65" s="51">
        <f>SUM(C64:C64)</f>
        <v>0</v>
      </c>
      <c r="D65" s="51">
        <f>SUM(D64:D64)</f>
        <v>0</v>
      </c>
      <c r="E65" s="51">
        <f>SUM(E64:E64)</f>
        <v>0</v>
      </c>
      <c r="F65" s="51">
        <f>SUM(F64:F64)</f>
        <v>0</v>
      </c>
      <c r="G65" s="51">
        <f>SUM(G64:G64)</f>
        <v>0</v>
      </c>
      <c r="H65" s="51"/>
      <c r="I65" s="51"/>
    </row>
    <row r="146" spans="1:11" x14ac:dyDescent="0.2">
      <c r="A146" s="79"/>
      <c r="B146" s="79"/>
      <c r="C146" s="80"/>
      <c r="D146" s="80"/>
      <c r="E146" s="80"/>
      <c r="F146" s="80"/>
      <c r="G146" s="80"/>
      <c r="H146" s="79"/>
    </row>
    <row r="147" spans="1:11" x14ac:dyDescent="0.2">
      <c r="A147" s="78"/>
      <c r="B147" s="77"/>
    </row>
    <row r="148" spans="1:11" s="31" customFormat="1" x14ac:dyDescent="0.2">
      <c r="A148" s="78"/>
      <c r="B148" s="77"/>
      <c r="H148" s="1231"/>
      <c r="I148" s="1231"/>
      <c r="J148" s="1231"/>
      <c r="K148" s="1231"/>
    </row>
    <row r="149" spans="1:11" s="31" customFormat="1" x14ac:dyDescent="0.2">
      <c r="A149" s="78"/>
      <c r="B149" s="77"/>
      <c r="H149" s="1231"/>
      <c r="I149" s="1231"/>
      <c r="J149" s="1231"/>
      <c r="K149" s="1231"/>
    </row>
    <row r="150" spans="1:11" s="31" customFormat="1" x14ac:dyDescent="0.2">
      <c r="A150" s="78"/>
      <c r="B150" s="77"/>
      <c r="H150" s="1231"/>
      <c r="I150" s="1231"/>
      <c r="J150" s="1231"/>
      <c r="K150" s="1231"/>
    </row>
    <row r="151" spans="1:11" s="31" customFormat="1" x14ac:dyDescent="0.2">
      <c r="A151" s="78"/>
      <c r="B151" s="77"/>
      <c r="H151" s="1231"/>
      <c r="I151" s="1231"/>
      <c r="J151" s="1231"/>
      <c r="K151" s="1231"/>
    </row>
  </sheetData>
  <dataValidations count="9">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4 A21 A28 A35 A42 A49 A56 A63"/>
    <dataValidation allowBlank="1" showInputMessage="1" showErrorMessage="1" prompt="Saldo final del periodo de la información financiera trimestral presentada, el cual debe coincidir con la suma de las columnas de 90, 180, 365 y más de 365 días." sqref="C7 C14 C21 C28 C35 C42 C49 C56 C63"/>
    <dataValidation allowBlank="1" showInputMessage="1" showErrorMessage="1" prompt="Corresponde al nombre o descripción de la cuenta de acuerdo al Plan de Cuentas emitido por el CONAC." sqref="B7 B14 B35 B42 B49 B56 B63 B21 B28"/>
    <dataValidation allowBlank="1" showInputMessage="1" showErrorMessage="1" prompt="Importe de la cuentas por cobrar con fecha de vencimiento de 1 a 90 días." sqref="D7 D14 D35 D42 D49 D56 D63 D21 D28"/>
    <dataValidation allowBlank="1" showInputMessage="1" showErrorMessage="1" prompt="Importe de la cuentas por cobrar con fecha de vencimiento de 91 a 180 días." sqref="E7 E14 E35 E42 E49 E56 E63 E21 E28"/>
    <dataValidation allowBlank="1" showInputMessage="1" showErrorMessage="1" prompt="Importe de la cuentas por cobrar con fecha de vencimiento de 181 a 365 días." sqref="F7 F14 F35 F42 F49 F56 F63 F21 F28"/>
    <dataValidation allowBlank="1" showInputMessage="1" showErrorMessage="1" prompt="Importe de la cuentas por cobrar con vencimiento mayor a 365 días." sqref="G7 G14 G35 G42 G49 G56 G63 G21 G28"/>
    <dataValidation allowBlank="1" showInputMessage="1" showErrorMessage="1" prompt="Informar sobre caraterísticas cualitativas de la cuenta, ejemplo: acciones implementadas para su recuperación, causas de la demora en su recuperación." sqref="H7 H14 H35 H42 H49 H56 H63 H21 H28"/>
    <dataValidation allowBlank="1" showInputMessage="1" showErrorMessage="1" prompt="Indicar si el deudor ya sobrepasó el plazo estipulado para pago, 90, 180 o 365 días." sqref="I7 I14 I35 I42 I49 I56 I63 I21 I28"/>
  </dataValidations>
  <pageMargins left="0.7" right="0.7" top="0.75" bottom="0.75" header="0.3" footer="0.3"/>
  <pageSetup scale="60" orientation="landscape" r:id="rId1"/>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231"/>
    </row>
    <row r="3" spans="1:17" x14ac:dyDescent="0.2">
      <c r="A3" s="57"/>
      <c r="B3" s="57"/>
      <c r="C3" s="57"/>
      <c r="D3" s="57"/>
      <c r="E3" s="57"/>
      <c r="F3" s="57"/>
      <c r="G3" s="57"/>
      <c r="H3" s="1231"/>
    </row>
    <row r="4" spans="1:17" ht="11.25" customHeight="1" x14ac:dyDescent="0.2">
      <c r="A4" s="1231"/>
      <c r="B4" s="1231"/>
      <c r="C4" s="1231"/>
      <c r="D4" s="1231"/>
      <c r="E4" s="1231"/>
      <c r="F4" s="1231"/>
      <c r="G4" s="57"/>
      <c r="H4" s="1231"/>
    </row>
    <row r="5" spans="1:17" ht="11.25" customHeight="1" x14ac:dyDescent="0.2">
      <c r="A5" s="103" t="s">
        <v>278</v>
      </c>
      <c r="B5" s="102"/>
      <c r="C5" s="102"/>
      <c r="D5" s="102"/>
      <c r="E5" s="102"/>
      <c r="F5" s="101"/>
      <c r="G5" s="101"/>
      <c r="H5" s="1227" t="s">
        <v>277</v>
      </c>
    </row>
    <row r="6" spans="1:17" x14ac:dyDescent="0.2">
      <c r="J6" s="1331"/>
      <c r="K6" s="1331"/>
      <c r="L6" s="1331"/>
      <c r="M6" s="1331"/>
      <c r="N6" s="1331"/>
      <c r="O6" s="1331"/>
      <c r="P6" s="1331"/>
      <c r="Q6" s="1331"/>
    </row>
    <row r="7" spans="1:17" x14ac:dyDescent="0.2">
      <c r="A7" s="57" t="s">
        <v>276</v>
      </c>
    </row>
    <row r="8" spans="1:17" ht="52.5" customHeight="1" x14ac:dyDescent="0.2">
      <c r="A8" s="1332" t="s">
        <v>13593</v>
      </c>
      <c r="B8" s="1332"/>
      <c r="C8" s="1332"/>
      <c r="D8" s="1332"/>
      <c r="E8" s="1332"/>
      <c r="F8" s="1332"/>
      <c r="G8" s="1332"/>
      <c r="H8" s="1332"/>
    </row>
  </sheetData>
  <mergeCells count="2">
    <mergeCell ref="J6:Q6"/>
    <mergeCell ref="A8:H8"/>
  </mergeCells>
  <pageMargins left="0.7" right="0.7" top="0.75" bottom="0.75" header="0.3" footer="0.3"/>
  <pageSetup scale="98" orientation="landscape" r:id="rId1"/>
  <colBreaks count="1" manualBreakCount="1">
    <brk id="8" max="1048575" man="1"/>
  </colBreaks>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Normal="100" zoomScaleSheetLayoutView="100" workbookViewId="0">
      <selection activeCell="B16" sqref="B16"/>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4" width="17.6640625" style="1231" customWidth="1"/>
    <col min="5" max="16384" width="11.44140625" style="1231"/>
  </cols>
  <sheetData>
    <row r="1" spans="1:4" x14ac:dyDescent="0.2">
      <c r="A1" s="57" t="s">
        <v>115</v>
      </c>
      <c r="B1" s="57"/>
      <c r="D1" s="61"/>
    </row>
    <row r="2" spans="1:4" x14ac:dyDescent="0.2">
      <c r="A2" s="57" t="s">
        <v>114</v>
      </c>
      <c r="B2" s="57"/>
    </row>
    <row r="5" spans="1:4" s="71" customFormat="1" ht="11.25" customHeight="1" x14ac:dyDescent="0.2">
      <c r="A5" s="74" t="s">
        <v>284</v>
      </c>
      <c r="B5" s="1231"/>
      <c r="C5" s="110"/>
      <c r="D5" s="109" t="s">
        <v>281</v>
      </c>
    </row>
    <row r="6" spans="1:4" x14ac:dyDescent="0.2">
      <c r="A6" s="108"/>
      <c r="B6" s="108"/>
      <c r="C6" s="107"/>
      <c r="D6" s="106"/>
    </row>
    <row r="7" spans="1:4" ht="15" customHeight="1" x14ac:dyDescent="0.2">
      <c r="A7" s="30" t="s">
        <v>102</v>
      </c>
      <c r="B7" s="29" t="s">
        <v>101</v>
      </c>
      <c r="C7" s="69" t="s">
        <v>100</v>
      </c>
      <c r="D7" s="105" t="s">
        <v>280</v>
      </c>
    </row>
    <row r="8" spans="1:4" x14ac:dyDescent="0.2">
      <c r="A8" s="25"/>
      <c r="B8" s="1225" t="s">
        <v>13593</v>
      </c>
      <c r="C8" s="83">
        <v>0</v>
      </c>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69" t="s">
        <v>100</v>
      </c>
      <c r="D14" s="105" t="s">
        <v>280</v>
      </c>
    </row>
    <row r="15" spans="1:4" x14ac:dyDescent="0.2">
      <c r="A15" s="43"/>
      <c r="B15" s="1225" t="s">
        <v>13593</v>
      </c>
      <c r="C15" s="83">
        <v>0</v>
      </c>
      <c r="D15" s="82"/>
    </row>
    <row r="16" spans="1:4" x14ac:dyDescent="0.2">
      <c r="A16" s="63"/>
      <c r="B16" s="63" t="s">
        <v>279</v>
      </c>
      <c r="C16" s="39">
        <f>SUM(C15:C15)</f>
        <v>0</v>
      </c>
      <c r="D16" s="104"/>
    </row>
    <row r="18" spans="2:2" x14ac:dyDescent="0.2">
      <c r="B18" s="1231" t="str">
        <f>+UPPER(B10)</f>
        <v/>
      </c>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a la cuenta pública presentada (trimestral: 1er, 2do, 3ro. o 4to.)." sqref="C7 C14"/>
    <dataValidation allowBlank="1" showInputMessage="1" showErrorMessage="1" prompt="Método de valuación aplicados." sqref="D14"/>
    <dataValidation allowBlank="1" showInputMessage="1" showErrorMessage="1" prompt="Corresponde al nombre o descripción de la cuenta de acuerdo al Plan de Cuentas emitido por el CONAC." sqref="B7 B14"/>
    <dataValidation allowBlank="1" showInputMessage="1" showErrorMessage="1" prompt="Sistema de costeo y método de valuación aplicados a los inventarios (UEPS, PROMEDIO, etc.)" sqref="D7"/>
  </dataValidations>
  <pageMargins left="0.70866141732283472" right="0.70866141732283472" top="0.74803149606299213" bottom="0.74803149606299213" header="0.31496062992125984" footer="0.31496062992125984"/>
  <pageSetup scale="76" orientation="portrait" r:id="rId1"/>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7" width="22.6640625" style="1231" customWidth="1"/>
    <col min="8" max="16384" width="11.44140625" style="1231"/>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1227" t="s">
        <v>289</v>
      </c>
    </row>
    <row r="6" spans="1:7" x14ac:dyDescent="0.2">
      <c r="A6" s="1229"/>
      <c r="B6" s="1229"/>
      <c r="C6" s="115"/>
      <c r="D6" s="1229"/>
      <c r="E6" s="1229"/>
      <c r="F6" s="1229"/>
      <c r="G6" s="1229"/>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v>0</v>
      </c>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Corresponde al número de la cuenta de acuerdo al Plan de Cuentas emitido por el CONAC." sqref="A7"/>
    <dataValidation allowBlank="1" showInputMessage="1" showErrorMessage="1" prompt="Tipo de fideicomiso(s) que tiene la entidad derivado de los recursos asignados (Art. 32 LGCG.). Puede ser de: Administración, Inversión." sqref="D7"/>
    <dataValidation allowBlank="1" showInputMessage="1" showErrorMessage="1" prompt="Saldo final del importe fideicomitido del ente público del periodo que corresponde la cuenta pública presentad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Caracterisiticas relevantes que tengan impacto financiero o situación de riesgo. Ejemplo: Becas a fondo perdido." sqref="E7"/>
    <dataValidation allowBlank="1" showInputMessage="1" showErrorMessage="1" prompt="Nombre con el que se identifica el fideicomiso." sqref="F7"/>
    <dataValidation allowBlank="1" showInputMessage="1" showErrorMessage="1" prompt="Razón de existencia/fin del fideicomiso." sqref="G7"/>
  </dataValidations>
  <pageMargins left="0.7" right="0.7" top="0.75" bottom="0.75" header="0.3" footer="0.3"/>
  <pageSetup scale="71" orientation="landscape" r:id="rId1"/>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16384" width="11.44140625" style="1231"/>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1227" t="s">
        <v>293</v>
      </c>
    </row>
    <row r="6" spans="1:5" x14ac:dyDescent="0.2">
      <c r="A6" s="1229"/>
      <c r="B6" s="1229"/>
      <c r="C6" s="115"/>
      <c r="D6" s="1229"/>
      <c r="E6" s="1229"/>
    </row>
    <row r="7" spans="1:5" ht="15" customHeight="1" x14ac:dyDescent="0.2">
      <c r="A7" s="30" t="s">
        <v>102</v>
      </c>
      <c r="B7" s="29" t="s">
        <v>101</v>
      </c>
      <c r="C7" s="69" t="s">
        <v>100</v>
      </c>
      <c r="D7" s="28" t="s">
        <v>99</v>
      </c>
      <c r="E7" s="29" t="s">
        <v>292</v>
      </c>
    </row>
    <row r="8" spans="1:5" ht="11.25" customHeight="1" x14ac:dyDescent="0.2">
      <c r="A8" s="113"/>
      <c r="B8" s="1225" t="s">
        <v>13593</v>
      </c>
      <c r="C8" s="64">
        <v>0</v>
      </c>
      <c r="D8" s="113"/>
      <c r="E8" s="113"/>
    </row>
    <row r="9" spans="1:5" x14ac:dyDescent="0.2">
      <c r="A9" s="63"/>
      <c r="B9" s="63" t="s">
        <v>291</v>
      </c>
      <c r="C9" s="62">
        <f>SUM(C8:C8)</f>
        <v>0</v>
      </c>
      <c r="D9" s="63"/>
      <c r="E9" s="63"/>
    </row>
  </sheetData>
  <dataValidations count="5">
    <dataValidation allowBlank="1" showInputMessage="1" showErrorMessage="1" prompt="Corresponde al número de la cuenta de acuerdo al Plan de Cuentas emitido por el CONAC." sqref="A7"/>
    <dataValidation allowBlank="1" showInputMessage="1" showErrorMessage="1" prompt="Saldo final del periodo que corresponde a la cuenta pública presentada (trimestral: 1er, 2do, 3ro. o 4to.)." sqref="C7"/>
    <dataValidation allowBlank="1" showInputMessage="1" showErrorMessage="1" prompt="Tipo de Participaciones y Aportaciones de capital que tiene la entidad. Ejemplo: ordinarias, preferentes, serie A, B, C." sqref="D7"/>
    <dataValidation allowBlank="1" showInputMessage="1" showErrorMessage="1" prompt="Corresponde al nombre o descripción de la cuenta de acuerdo al Plan de Cuentas emitido por el CONAC." sqref="B7"/>
    <dataValidation allowBlank="1" showInputMessage="1" showErrorMessage="1" prompt="Especificar el nombre de la Empresa u Organismo Público Descentralizado al que se realizó la aportación. (organismo público descentralizados)." sqref="E7"/>
  </dataValidations>
  <pageMargins left="0.7" right="0.7" top="0.75" bottom="0.75" header="0.3" footer="0.3"/>
  <pageSetup scale="64" orientation="portrait" r:id="rId1"/>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7" width="17.6640625" style="1231" customWidth="1"/>
    <col min="8" max="8" width="8.6640625" style="1231" customWidth="1"/>
    <col min="9" max="16384" width="11.44140625" style="1231"/>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c r="B8" s="1225" t="s">
        <v>13593</v>
      </c>
      <c r="C8" s="24">
        <v>0</v>
      </c>
      <c r="D8" s="24"/>
      <c r="E8" s="24"/>
      <c r="F8" s="24"/>
    </row>
    <row r="9" spans="1:6" x14ac:dyDescent="0.2">
      <c r="A9" s="81"/>
      <c r="B9" s="81" t="s">
        <v>381</v>
      </c>
      <c r="C9" s="51">
        <f>SUM(C8:C8)</f>
        <v>0</v>
      </c>
      <c r="D9" s="51">
        <f>SUM(D8:D8)</f>
        <v>0</v>
      </c>
      <c r="E9" s="51">
        <f>SUM(E8:E8)</f>
        <v>0</v>
      </c>
      <c r="F9" s="51"/>
    </row>
    <row r="10" spans="1:6" ht="11.25" customHeight="1"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120" t="s">
        <v>301</v>
      </c>
      <c r="D14" s="120" t="s">
        <v>300</v>
      </c>
      <c r="E14" s="120" t="s">
        <v>299</v>
      </c>
      <c r="F14" s="119" t="s">
        <v>298</v>
      </c>
    </row>
    <row r="15" spans="1:6" ht="11.1" customHeight="1" x14ac:dyDescent="0.2">
      <c r="A15" s="1290" t="s">
        <v>13701</v>
      </c>
      <c r="B15" s="1290" t="s">
        <v>13702</v>
      </c>
      <c r="C15" s="1265">
        <v>133697.41</v>
      </c>
      <c r="D15" s="1265">
        <v>152813.78</v>
      </c>
      <c r="E15" s="1266">
        <f>SUM(C15:D15)</f>
        <v>286511.19</v>
      </c>
      <c r="F15" s="1266"/>
    </row>
    <row r="16" spans="1:6" ht="11.1" customHeight="1" x14ac:dyDescent="0.2">
      <c r="A16" s="1290" t="s">
        <v>13703</v>
      </c>
      <c r="B16" s="1290" t="s">
        <v>13704</v>
      </c>
      <c r="C16" s="1265">
        <v>21000</v>
      </c>
      <c r="D16" s="1265">
        <v>43103.45</v>
      </c>
      <c r="E16" s="1266">
        <f>+D16+C16</f>
        <v>64103.45</v>
      </c>
      <c r="F16" s="923"/>
    </row>
    <row r="17" spans="1:8" x14ac:dyDescent="0.2">
      <c r="A17" s="81"/>
      <c r="B17" s="81" t="s">
        <v>345</v>
      </c>
      <c r="C17" s="51">
        <f>SUM(C15:C16)</f>
        <v>154697.41</v>
      </c>
      <c r="D17" s="51">
        <f>SUM(D15:D16)</f>
        <v>195917.22999999998</v>
      </c>
      <c r="E17" s="51">
        <f>SUM(E15:E16)</f>
        <v>350614.64</v>
      </c>
      <c r="F17" s="51"/>
    </row>
    <row r="18" spans="1:8" s="1232" customFormat="1" x14ac:dyDescent="0.2">
      <c r="A18" s="126"/>
      <c r="B18" s="126"/>
      <c r="C18" s="18"/>
      <c r="D18" s="18"/>
      <c r="E18" s="18"/>
      <c r="F18" s="18"/>
    </row>
    <row r="19" spans="1:8" s="1232" customFormat="1" x14ac:dyDescent="0.2">
      <c r="A19" s="126"/>
      <c r="B19" s="126"/>
      <c r="C19" s="18"/>
      <c r="D19" s="18"/>
      <c r="E19" s="18"/>
      <c r="F19" s="18"/>
    </row>
    <row r="20" spans="1:8" s="1232" customFormat="1" ht="11.25" customHeight="1" x14ac:dyDescent="0.2">
      <c r="A20" s="35" t="s">
        <v>344</v>
      </c>
      <c r="B20" s="35"/>
      <c r="C20" s="121"/>
      <c r="D20" s="121"/>
      <c r="E20" s="121"/>
      <c r="G20" s="89" t="s">
        <v>302</v>
      </c>
    </row>
    <row r="21" spans="1:8" s="1232" customFormat="1" x14ac:dyDescent="0.2">
      <c r="A21" s="108"/>
      <c r="B21" s="108"/>
      <c r="C21" s="33"/>
      <c r="D21" s="31"/>
      <c r="E21" s="31"/>
      <c r="F21" s="1231"/>
    </row>
    <row r="22" spans="1:8" s="1232" customFormat="1" ht="27.9" customHeight="1" x14ac:dyDescent="0.2">
      <c r="A22" s="30" t="s">
        <v>102</v>
      </c>
      <c r="B22" s="29" t="s">
        <v>101</v>
      </c>
      <c r="C22" s="120" t="s">
        <v>301</v>
      </c>
      <c r="D22" s="120" t="s">
        <v>300</v>
      </c>
      <c r="E22" s="120" t="s">
        <v>299</v>
      </c>
      <c r="F22" s="119" t="s">
        <v>298</v>
      </c>
      <c r="G22" s="119" t="s">
        <v>297</v>
      </c>
      <c r="H22" s="119" t="s">
        <v>296</v>
      </c>
    </row>
    <row r="23" spans="1:8" s="1232" customFormat="1" x14ac:dyDescent="0.2">
      <c r="A23" s="25"/>
      <c r="B23" s="1225" t="s">
        <v>13593</v>
      </c>
      <c r="C23" s="24"/>
      <c r="D23" s="83"/>
      <c r="E23" s="83"/>
      <c r="F23" s="82"/>
      <c r="G23" s="82"/>
      <c r="H23" s="82"/>
    </row>
    <row r="24" spans="1:8" s="1232" customFormat="1" x14ac:dyDescent="0.2">
      <c r="A24" s="81"/>
      <c r="B24" s="81" t="s">
        <v>339</v>
      </c>
      <c r="C24" s="51">
        <f>SUM(C23:C23)</f>
        <v>0</v>
      </c>
      <c r="D24" s="51">
        <f>SUM(D23:D23)</f>
        <v>0</v>
      </c>
      <c r="E24" s="51">
        <f>SUM(E23:E23)</f>
        <v>0</v>
      </c>
      <c r="F24" s="51"/>
      <c r="G24" s="51"/>
      <c r="H24" s="51"/>
    </row>
    <row r="25" spans="1:8" s="1232" customFormat="1" x14ac:dyDescent="0.2">
      <c r="A25" s="125"/>
      <c r="B25" s="125"/>
      <c r="C25" s="124"/>
      <c r="D25" s="124"/>
      <c r="E25" s="124"/>
      <c r="F25" s="18"/>
    </row>
    <row r="27" spans="1:8" x14ac:dyDescent="0.2">
      <c r="A27" s="35" t="s">
        <v>338</v>
      </c>
      <c r="B27" s="35"/>
      <c r="C27" s="121"/>
      <c r="D27" s="121"/>
      <c r="E27" s="121"/>
      <c r="G27" s="89" t="s">
        <v>302</v>
      </c>
    </row>
    <row r="28" spans="1:8" x14ac:dyDescent="0.2">
      <c r="A28" s="108"/>
      <c r="B28" s="108"/>
      <c r="C28" s="33"/>
      <c r="H28" s="31"/>
    </row>
    <row r="29" spans="1:8" ht="27.9" customHeight="1" x14ac:dyDescent="0.2">
      <c r="A29" s="30" t="s">
        <v>102</v>
      </c>
      <c r="B29" s="29" t="s">
        <v>101</v>
      </c>
      <c r="C29" s="120" t="s">
        <v>301</v>
      </c>
      <c r="D29" s="120" t="s">
        <v>300</v>
      </c>
      <c r="E29" s="120" t="s">
        <v>299</v>
      </c>
      <c r="F29" s="119" t="s">
        <v>298</v>
      </c>
      <c r="G29" s="119" t="s">
        <v>297</v>
      </c>
      <c r="H29" s="119" t="s">
        <v>296</v>
      </c>
    </row>
    <row r="30" spans="1:8" x14ac:dyDescent="0.2">
      <c r="A30" s="25"/>
      <c r="B30" s="1225" t="s">
        <v>13593</v>
      </c>
      <c r="C30" s="24">
        <v>0</v>
      </c>
      <c r="D30" s="83"/>
      <c r="E30" s="83"/>
      <c r="F30" s="82"/>
      <c r="G30" s="82"/>
      <c r="H30" s="82"/>
    </row>
    <row r="31" spans="1:8" x14ac:dyDescent="0.2">
      <c r="A31" s="81"/>
      <c r="B31" s="81" t="s">
        <v>337</v>
      </c>
      <c r="C31" s="51">
        <f>SUM(C30:C30)</f>
        <v>0</v>
      </c>
      <c r="D31" s="51">
        <f>SUM(D30:D30)</f>
        <v>0</v>
      </c>
      <c r="E31" s="51">
        <f>SUM(E30:E30)</f>
        <v>0</v>
      </c>
      <c r="F31" s="51"/>
      <c r="G31" s="51"/>
      <c r="H31" s="51"/>
    </row>
    <row r="34" spans="1:8" x14ac:dyDescent="0.2">
      <c r="A34" s="35" t="s">
        <v>336</v>
      </c>
      <c r="B34" s="35"/>
      <c r="C34" s="121"/>
      <c r="D34" s="121"/>
      <c r="E34" s="121"/>
      <c r="G34" s="89" t="s">
        <v>302</v>
      </c>
    </row>
    <row r="35" spans="1:8" x14ac:dyDescent="0.2">
      <c r="A35" s="108"/>
      <c r="B35" s="108"/>
      <c r="C35" s="33"/>
    </row>
    <row r="36" spans="1:8" ht="27.9" customHeight="1" x14ac:dyDescent="0.2">
      <c r="A36" s="30" t="s">
        <v>102</v>
      </c>
      <c r="B36" s="29" t="s">
        <v>101</v>
      </c>
      <c r="C36" s="120" t="s">
        <v>301</v>
      </c>
      <c r="D36" s="120" t="s">
        <v>300</v>
      </c>
      <c r="E36" s="120" t="s">
        <v>299</v>
      </c>
      <c r="F36" s="119" t="s">
        <v>298</v>
      </c>
      <c r="G36" s="119" t="s">
        <v>297</v>
      </c>
      <c r="H36" s="119" t="s">
        <v>296</v>
      </c>
    </row>
    <row r="37" spans="1:8" x14ac:dyDescent="0.2">
      <c r="A37" s="25"/>
      <c r="B37" s="1225" t="s">
        <v>13593</v>
      </c>
      <c r="C37" s="83">
        <v>0</v>
      </c>
      <c r="D37" s="83"/>
      <c r="E37" s="83"/>
      <c r="F37" s="82"/>
      <c r="G37" s="56"/>
      <c r="H37" s="56"/>
    </row>
    <row r="38" spans="1:8" x14ac:dyDescent="0.2">
      <c r="A38" s="81"/>
      <c r="B38" s="81" t="s">
        <v>304</v>
      </c>
      <c r="C38" s="51">
        <f>SUM(C37:C37)</f>
        <v>0</v>
      </c>
      <c r="D38" s="51">
        <f>SUM(D37:D37)</f>
        <v>0</v>
      </c>
      <c r="E38" s="51">
        <f>SUM(E37:E37)</f>
        <v>0</v>
      </c>
      <c r="F38" s="51"/>
      <c r="G38" s="51"/>
      <c r="H38" s="51"/>
    </row>
    <row r="41" spans="1:8" x14ac:dyDescent="0.2">
      <c r="A41" s="35" t="s">
        <v>303</v>
      </c>
      <c r="B41" s="35"/>
      <c r="C41" s="121"/>
      <c r="D41" s="121"/>
      <c r="E41" s="121"/>
      <c r="G41" s="89" t="s">
        <v>302</v>
      </c>
    </row>
    <row r="42" spans="1:8" x14ac:dyDescent="0.2">
      <c r="A42" s="108"/>
      <c r="B42" s="108"/>
      <c r="C42" s="33"/>
    </row>
    <row r="43" spans="1:8" ht="27.9" customHeight="1" x14ac:dyDescent="0.2">
      <c r="A43" s="30" t="s">
        <v>102</v>
      </c>
      <c r="B43" s="29" t="s">
        <v>101</v>
      </c>
      <c r="C43" s="120" t="s">
        <v>301</v>
      </c>
      <c r="D43" s="120" t="s">
        <v>300</v>
      </c>
      <c r="E43" s="120" t="s">
        <v>299</v>
      </c>
      <c r="F43" s="119" t="s">
        <v>298</v>
      </c>
      <c r="G43" s="119" t="s">
        <v>297</v>
      </c>
      <c r="H43" s="119" t="s">
        <v>296</v>
      </c>
    </row>
    <row r="44" spans="1:8" x14ac:dyDescent="0.2">
      <c r="A44" s="25"/>
      <c r="B44" s="1225" t="s">
        <v>13593</v>
      </c>
      <c r="C44" s="24">
        <v>0</v>
      </c>
      <c r="D44" s="83"/>
      <c r="E44" s="83"/>
      <c r="F44" s="82"/>
      <c r="G44" s="82"/>
      <c r="H44" s="82"/>
    </row>
    <row r="45" spans="1:8" x14ac:dyDescent="0.2">
      <c r="A45" s="81"/>
      <c r="B45" s="81" t="s">
        <v>295</v>
      </c>
      <c r="C45" s="51">
        <f>SUM(C44:C44)</f>
        <v>0</v>
      </c>
      <c r="D45" s="51">
        <f>SUM(D44:D44)</f>
        <v>0</v>
      </c>
      <c r="E45" s="51">
        <f>SUM(E44:E44)</f>
        <v>0</v>
      </c>
      <c r="F45" s="51"/>
      <c r="G45" s="51"/>
      <c r="H45" s="51"/>
    </row>
  </sheetData>
  <dataValidations count="8">
    <dataValidation allowBlank="1" showInputMessage="1" showErrorMessage="1" prompt="Corresponde al número de la cuenta de acuerdo al Plan de Cuentas emitido por el CONAC (DOF 23/12/2015)." sqref="A7 A14 A22 A29 A36 A43"/>
    <dataValidation allowBlank="1" showInputMessage="1" showErrorMessage="1" prompt="Saldo al 31 de diciembre del año anterior del ejercio que se presenta." sqref="C7 C14 C22 C29 C36 C43"/>
    <dataValidation allowBlank="1" showInputMessage="1" showErrorMessage="1" prompt="Importe final del periodo que corresponde la información financiera trimestral que se presenta." sqref="D7 D14 D22 D29 D36 D43"/>
    <dataValidation allowBlank="1" showInputMessage="1" showErrorMessage="1" prompt="Indicar la tasa de aplicación." sqref="H22 H29 H36 H43"/>
    <dataValidation allowBlank="1" showInputMessage="1" showErrorMessage="1" prompt="Indicar el método de depreciación." sqref="G22 G29 G36 G43"/>
    <dataValidation allowBlank="1" showInputMessage="1" showErrorMessage="1" prompt="Corresponde al nombre o descripción de la cuenta de acuerdo al Plan de Cuentas emitido por el CONAC." sqref="B7 B14 B22 B29 B36 B43"/>
    <dataValidation allowBlank="1" showInputMessage="1" showErrorMessage="1" prompt="Diferencia entre el saldo final y el inicial presentados." sqref="E7 E14 E22 E29 E36 E43"/>
    <dataValidation allowBlank="1" showInputMessage="1" showErrorMessage="1" prompt="Criterio para la aplicación de depreciación: anual, mensual, trimestral, etc." sqref="F7 F14 F43 F29 F36 F22"/>
  </dataValidations>
  <pageMargins left="0.7" right="0.7" top="0.75" bottom="0.75" header="0.3" footer="0.3"/>
  <pageSetup scale="54" orientation="portrait" r:id="rId1"/>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6" width="17.6640625" style="1231" customWidth="1"/>
    <col min="7" max="16384" width="11.44140625" style="1231"/>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1227" t="s">
        <v>396</v>
      </c>
    </row>
    <row r="6" spans="1:6" s="1232"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c r="B8" s="1225" t="s">
        <v>13593</v>
      </c>
      <c r="C8" s="24">
        <v>0</v>
      </c>
      <c r="D8" s="24"/>
      <c r="E8" s="136"/>
      <c r="F8" s="135"/>
    </row>
    <row r="9" spans="1:6" x14ac:dyDescent="0.2">
      <c r="A9" s="81"/>
      <c r="B9" s="81" t="s">
        <v>398</v>
      </c>
      <c r="C9" s="51">
        <f>SUM(C8:C8)</f>
        <v>0</v>
      </c>
      <c r="D9" s="51">
        <f>SUM(D8:D8)</f>
        <v>0</v>
      </c>
      <c r="E9" s="51">
        <f>SUM(E8:E8)</f>
        <v>0</v>
      </c>
      <c r="F9" s="81"/>
    </row>
    <row r="10" spans="1:6" x14ac:dyDescent="0.2">
      <c r="A10" s="37"/>
      <c r="B10" s="37"/>
      <c r="C10" s="36"/>
      <c r="D10" s="36"/>
      <c r="E10" s="36"/>
      <c r="F10" s="37"/>
    </row>
    <row r="11" spans="1:6" x14ac:dyDescent="0.2">
      <c r="A11" s="37"/>
      <c r="B11" s="37"/>
      <c r="C11" s="36"/>
      <c r="D11" s="36"/>
      <c r="E11" s="36"/>
      <c r="F11" s="37"/>
    </row>
    <row r="12" spans="1:6" ht="11.25" customHeight="1" x14ac:dyDescent="0.2">
      <c r="A12" s="142" t="s">
        <v>397</v>
      </c>
      <c r="B12" s="141"/>
      <c r="C12" s="140"/>
      <c r="D12" s="140"/>
      <c r="E12" s="140"/>
      <c r="F12" s="1227" t="s">
        <v>396</v>
      </c>
    </row>
    <row r="13" spans="1:6" x14ac:dyDescent="0.2">
      <c r="A13" s="1229"/>
      <c r="B13" s="1229"/>
      <c r="C13" s="115"/>
      <c r="D13" s="115"/>
      <c r="E13" s="115"/>
    </row>
    <row r="14" spans="1:6" ht="15" customHeight="1" x14ac:dyDescent="0.2">
      <c r="A14" s="30" t="s">
        <v>102</v>
      </c>
      <c r="B14" s="29" t="s">
        <v>101</v>
      </c>
      <c r="C14" s="481" t="s">
        <v>301</v>
      </c>
      <c r="D14" s="120" t="s">
        <v>300</v>
      </c>
      <c r="E14" s="120" t="s">
        <v>299</v>
      </c>
      <c r="F14" s="119" t="s">
        <v>298</v>
      </c>
    </row>
    <row r="15" spans="1:6" ht="11.25" customHeight="1" x14ac:dyDescent="0.2">
      <c r="A15" s="25"/>
      <c r="B15" s="1225" t="s">
        <v>13593</v>
      </c>
      <c r="C15" s="1291">
        <v>0</v>
      </c>
      <c r="D15" s="1262"/>
      <c r="E15" s="24"/>
      <c r="F15" s="135"/>
    </row>
    <row r="16" spans="1:6" x14ac:dyDescent="0.2">
      <c r="A16" s="81"/>
      <c r="B16" s="81" t="s">
        <v>391</v>
      </c>
      <c r="C16" s="51">
        <f>SUM(C15:C15)</f>
        <v>0</v>
      </c>
      <c r="D16" s="51">
        <f>SUM(D15:D15)</f>
        <v>0</v>
      </c>
      <c r="E16" s="51">
        <f>SUM(E15:E15)</f>
        <v>0</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41" t="s">
        <v>390</v>
      </c>
      <c r="B19" s="37"/>
      <c r="C19" s="137"/>
      <c r="D19" s="137"/>
      <c r="E19" s="121"/>
      <c r="F19" s="89" t="s">
        <v>389</v>
      </c>
    </row>
    <row r="20" spans="1:6" x14ac:dyDescent="0.2">
      <c r="A20" s="108"/>
      <c r="B20" s="108"/>
      <c r="C20" s="33"/>
    </row>
    <row r="21" spans="1:6" ht="15" customHeight="1" x14ac:dyDescent="0.2">
      <c r="A21" s="30" t="s">
        <v>102</v>
      </c>
      <c r="B21" s="29" t="s">
        <v>101</v>
      </c>
      <c r="C21" s="120" t="s">
        <v>301</v>
      </c>
      <c r="D21" s="120" t="s">
        <v>300</v>
      </c>
      <c r="E21" s="120" t="s">
        <v>299</v>
      </c>
      <c r="F21" s="119" t="s">
        <v>298</v>
      </c>
    </row>
    <row r="22" spans="1:6" x14ac:dyDescent="0.2">
      <c r="A22" s="56"/>
      <c r="B22" s="1225" t="s">
        <v>13593</v>
      </c>
      <c r="C22" s="24">
        <v>0</v>
      </c>
      <c r="D22" s="136"/>
      <c r="E22" s="136"/>
      <c r="F22" s="135"/>
    </row>
    <row r="23" spans="1:6" x14ac:dyDescent="0.2">
      <c r="A23" s="134"/>
      <c r="B23" s="134" t="s">
        <v>388</v>
      </c>
      <c r="C23" s="133">
        <f>SUM(C22:C22)</f>
        <v>0</v>
      </c>
      <c r="D23" s="133">
        <f>SUM(D22:D22)</f>
        <v>0</v>
      </c>
      <c r="E23" s="133">
        <f>SUM(E22:E22)</f>
        <v>0</v>
      </c>
      <c r="F23" s="133"/>
    </row>
    <row r="24" spans="1:6" x14ac:dyDescent="0.2">
      <c r="A24" s="132"/>
      <c r="B24" s="130"/>
      <c r="C24" s="131"/>
      <c r="D24" s="131"/>
      <c r="E24" s="131"/>
      <c r="F24" s="130"/>
    </row>
  </sheetData>
  <dataValidations count="6">
    <dataValidation allowBlank="1" showInputMessage="1" showErrorMessage="1" prompt="Corresponde al número de la cuenta de acuerdo al Plan de Cuentas emitido por el CONAC (DOF 23/12/2015)." sqref="A7 A14 A21"/>
    <dataValidation allowBlank="1" showInputMessage="1" showErrorMessage="1" prompt="Saldo al 31 de diciembre del año anterior del ejercio que se presenta." sqref="C7 C14 C21"/>
    <dataValidation allowBlank="1" showInputMessage="1" showErrorMessage="1" prompt="Importe final del periodo que corresponde la información financiera trimestral que se presenta." sqref="D7 D14 D21"/>
    <dataValidation allowBlank="1" showInputMessage="1" showErrorMessage="1" prompt="Indicar el medio como se está amortizando el intangible, por tiempo, por uso." sqref="F7 F21 F14"/>
    <dataValidation allowBlank="1" showInputMessage="1" showErrorMessage="1" prompt="Diferencia entre el saldo final y el inicial presentados." sqref="E7 E21 E14"/>
    <dataValidation allowBlank="1" showInputMessage="1" showErrorMessage="1" prompt="Corresponde al nombre o descripción de la cuenta de acuerdo al Plan de Cuentas emitido por el CONAC." sqref="B7 B21 B14"/>
  </dataValidations>
  <pageMargins left="0.70866141732283472" right="0.70866141732283472" top="0.74803149606299213" bottom="0.74803149606299213" header="0.31496062992125984" footer="0.31496062992125984"/>
  <pageSetup scale="65" orientation="portrait" r:id="rId1"/>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231" customWidth="1"/>
    <col min="2" max="7" width="11.44140625" style="1231"/>
    <col min="8" max="8" width="17.6640625" style="1231" customWidth="1"/>
    <col min="9" max="86" width="11.44140625" style="1231"/>
    <col min="87" max="87" width="17.6640625" style="1231" customWidth="1"/>
    <col min="88" max="16384" width="11.44140625" style="1231"/>
  </cols>
  <sheetData>
    <row r="1" spans="1:87" x14ac:dyDescent="0.2">
      <c r="A1" s="57" t="s">
        <v>115</v>
      </c>
      <c r="B1" s="57"/>
      <c r="C1" s="57"/>
      <c r="D1" s="57"/>
      <c r="E1" s="57"/>
      <c r="F1" s="57"/>
      <c r="G1" s="57"/>
      <c r="H1" s="61"/>
    </row>
    <row r="2" spans="1:87" x14ac:dyDescent="0.2">
      <c r="A2" s="57" t="s">
        <v>114</v>
      </c>
      <c r="B2" s="57"/>
      <c r="C2" s="57"/>
      <c r="D2" s="57"/>
      <c r="E2" s="57"/>
      <c r="F2" s="57"/>
      <c r="G2" s="57"/>
    </row>
    <row r="3" spans="1:87" x14ac:dyDescent="0.2">
      <c r="A3" s="57"/>
      <c r="B3" s="57"/>
      <c r="C3" s="57"/>
      <c r="D3" s="57"/>
      <c r="E3" s="57"/>
      <c r="F3" s="57"/>
      <c r="G3" s="57"/>
    </row>
    <row r="4" spans="1:87" ht="11.25" customHeight="1" x14ac:dyDescent="0.2">
      <c r="G4" s="57"/>
    </row>
    <row r="5" spans="1:87" ht="11.25" customHeight="1" x14ac:dyDescent="0.2">
      <c r="A5" s="103" t="s">
        <v>404</v>
      </c>
      <c r="B5" s="102"/>
      <c r="E5" s="101"/>
      <c r="F5" s="101"/>
      <c r="G5" s="101"/>
      <c r="H5" s="1227" t="s">
        <v>403</v>
      </c>
      <c r="CI5" s="1231" t="s">
        <v>403</v>
      </c>
    </row>
    <row r="6" spans="1:87" x14ac:dyDescent="0.2">
      <c r="J6" s="1331"/>
      <c r="K6" s="1331"/>
      <c r="L6" s="1331"/>
      <c r="M6" s="1331"/>
      <c r="N6" s="1331"/>
      <c r="O6" s="1331"/>
      <c r="P6" s="1331"/>
      <c r="Q6" s="1331"/>
    </row>
    <row r="7" spans="1:87" x14ac:dyDescent="0.2">
      <c r="A7" s="57" t="s">
        <v>276</v>
      </c>
    </row>
    <row r="8" spans="1:87" ht="52.5" customHeight="1" x14ac:dyDescent="0.2">
      <c r="A8" s="1332" t="s">
        <v>13593</v>
      </c>
      <c r="B8" s="1332"/>
      <c r="C8" s="1332"/>
      <c r="D8" s="1332"/>
      <c r="E8" s="1332"/>
      <c r="F8" s="1332"/>
      <c r="G8" s="1332"/>
      <c r="H8" s="1332"/>
    </row>
  </sheetData>
  <mergeCells count="2">
    <mergeCell ref="J6:Q6"/>
    <mergeCell ref="A8:H8"/>
  </mergeCells>
  <conditionalFormatting sqref="A1:A1048576">
    <cfRule type="expression" dxfId="1" priority="2" stopIfTrue="1">
      <formula>A1&lt;&gt;#REF!</formula>
    </cfRule>
  </conditionalFormatting>
  <conditionalFormatting sqref="B1:Z1048576">
    <cfRule type="expression" dxfId="0" priority="3" stopIfTrue="1">
      <formula>B1&lt;&gt;CC1</formula>
    </cfRule>
  </conditionalFormatting>
  <pageMargins left="0.7" right="0.7" top="0.75" bottom="0.75" header="0.3" footer="0.3"/>
  <pageSetup scale="98" orientation="portrait" r:id="rId1"/>
  <colBreaks count="1" manualBreakCount="1">
    <brk id="8" max="1048575" man="1"/>
  </colBreaks>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4" width="17.6640625" style="1231" customWidth="1"/>
    <col min="5" max="16384" width="11.44140625" style="1231"/>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230"/>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v>0</v>
      </c>
      <c r="D8" s="147"/>
    </row>
    <row r="9" spans="1:4" x14ac:dyDescent="0.2">
      <c r="A9" s="63"/>
      <c r="B9" s="63" t="s">
        <v>408</v>
      </c>
      <c r="C9" s="39">
        <f>SUM(C8:C8)</f>
        <v>0</v>
      </c>
      <c r="D9" s="144"/>
    </row>
    <row r="12" spans="1:4" ht="11.25" customHeight="1" x14ac:dyDescent="0.2">
      <c r="A12" s="143" t="s">
        <v>407</v>
      </c>
      <c r="B12" s="1230"/>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v>0</v>
      </c>
      <c r="D15" s="147"/>
    </row>
    <row r="16" spans="1:4" x14ac:dyDescent="0.2">
      <c r="A16" s="63"/>
      <c r="B16" s="63" t="s">
        <v>405</v>
      </c>
      <c r="C16" s="39">
        <f>SUM(C15:C15)</f>
        <v>0</v>
      </c>
      <c r="D16" s="144"/>
    </row>
  </sheetData>
  <dataValidations count="4">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Características cualitativas significativas que les impacten financieramente." sqref="D7 D14"/>
  </dataValidations>
  <pageMargins left="0.70866141732283472" right="0.70866141732283472" top="0.74803149606299213" bottom="0.74803149606299213" header="0.31496062992125984" footer="0.31496062992125984"/>
  <pageSetup scale="73" orientation="portrait" r:id="rId1"/>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zoomScaleSheetLayoutView="100" workbookViewId="0">
      <selection activeCell="B18" sqref="B18"/>
    </sheetView>
  </sheetViews>
  <sheetFormatPr baseColWidth="10" defaultColWidth="13.6640625" defaultRowHeight="10.199999999999999" x14ac:dyDescent="0.2"/>
  <cols>
    <col min="1" max="1" width="20.6640625" style="1231" customWidth="1"/>
    <col min="2" max="2" width="50.6640625" style="1231" customWidth="1"/>
    <col min="3" max="7" width="17.6640625" style="31" customWidth="1"/>
    <col min="8" max="8" width="17.6640625" style="1231" customWidth="1"/>
    <col min="9" max="16384" width="13.6640625" style="1231"/>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1227"/>
      <c r="C5" s="161">
        <v>39959.15</v>
      </c>
      <c r="D5" s="161"/>
      <c r="E5" s="161"/>
      <c r="F5" s="161"/>
      <c r="G5" s="161"/>
      <c r="H5" s="160" t="s">
        <v>411</v>
      </c>
    </row>
    <row r="6" spans="1:8" x14ac:dyDescent="0.2">
      <c r="A6" s="1229"/>
    </row>
    <row r="7" spans="1:8" ht="15" customHeight="1" x14ac:dyDescent="0.2">
      <c r="A7" s="30" t="s">
        <v>102</v>
      </c>
      <c r="B7" s="29" t="s">
        <v>101</v>
      </c>
      <c r="C7" s="27" t="s">
        <v>100</v>
      </c>
      <c r="D7" s="86" t="s">
        <v>231</v>
      </c>
      <c r="E7" s="86" t="s">
        <v>230</v>
      </c>
      <c r="F7" s="86" t="s">
        <v>229</v>
      </c>
      <c r="G7" s="85" t="s">
        <v>228</v>
      </c>
      <c r="H7" s="29" t="s">
        <v>227</v>
      </c>
    </row>
    <row r="8" spans="1:8" ht="12" customHeight="1" x14ac:dyDescent="0.2">
      <c r="A8" s="866" t="s">
        <v>13705</v>
      </c>
      <c r="B8" s="25" t="s">
        <v>13706</v>
      </c>
      <c r="C8" s="24">
        <v>388978.72</v>
      </c>
      <c r="D8" s="24"/>
      <c r="E8" s="24"/>
      <c r="F8" s="24"/>
      <c r="G8" s="24"/>
      <c r="H8" s="159"/>
    </row>
    <row r="9" spans="1:8" ht="12" customHeight="1" x14ac:dyDescent="0.2">
      <c r="A9" s="1290" t="s">
        <v>13707</v>
      </c>
      <c r="B9" s="1290" t="s">
        <v>13708</v>
      </c>
      <c r="C9" s="24">
        <v>2220631.4700000002</v>
      </c>
      <c r="D9" s="24"/>
      <c r="E9" s="24"/>
      <c r="F9" s="24"/>
      <c r="G9" s="24"/>
      <c r="H9" s="159"/>
    </row>
    <row r="10" spans="1:8" ht="12" customHeight="1" x14ac:dyDescent="0.2">
      <c r="A10" s="1292"/>
      <c r="B10" s="1292"/>
      <c r="C10" s="24"/>
      <c r="D10" s="24"/>
      <c r="E10" s="24"/>
      <c r="F10" s="24"/>
      <c r="G10" s="24"/>
      <c r="H10" s="159"/>
    </row>
    <row r="11" spans="1:8" x14ac:dyDescent="0.2">
      <c r="A11" s="25"/>
      <c r="B11" s="25"/>
      <c r="C11" s="24"/>
      <c r="D11" s="24"/>
      <c r="E11" s="24"/>
      <c r="F11" s="24"/>
      <c r="G11" s="24"/>
      <c r="H11" s="159"/>
    </row>
    <row r="12" spans="1:8" x14ac:dyDescent="0.2">
      <c r="A12" s="158"/>
      <c r="B12" s="158" t="s">
        <v>413</v>
      </c>
      <c r="C12" s="157">
        <f>SUM(C8:C11)</f>
        <v>2609610.1900000004</v>
      </c>
      <c r="D12" s="157">
        <f>SUM(D8:D11)</f>
        <v>0</v>
      </c>
      <c r="E12" s="157">
        <f>SUM(E8:E11)</f>
        <v>0</v>
      </c>
      <c r="F12" s="157">
        <f>SUM(F8:F11)</f>
        <v>0</v>
      </c>
      <c r="G12" s="157">
        <f>SUM(G8:G11)</f>
        <v>0</v>
      </c>
      <c r="H12" s="157"/>
    </row>
    <row r="15" spans="1:8" x14ac:dyDescent="0.2">
      <c r="A15" s="35" t="s">
        <v>412</v>
      </c>
      <c r="B15" s="1227"/>
      <c r="C15" s="161"/>
      <c r="D15" s="161"/>
      <c r="E15" s="161"/>
      <c r="F15" s="161"/>
      <c r="G15" s="161"/>
      <c r="H15" s="160" t="s">
        <v>411</v>
      </c>
    </row>
    <row r="16" spans="1:8" x14ac:dyDescent="0.2">
      <c r="A16" s="1229"/>
    </row>
    <row r="17" spans="1:8" ht="15" customHeight="1" x14ac:dyDescent="0.2">
      <c r="A17" s="30" t="s">
        <v>102</v>
      </c>
      <c r="B17" s="29" t="s">
        <v>101</v>
      </c>
      <c r="C17" s="27" t="s">
        <v>100</v>
      </c>
      <c r="D17" s="86" t="s">
        <v>231</v>
      </c>
      <c r="E17" s="86" t="s">
        <v>230</v>
      </c>
      <c r="F17" s="86" t="s">
        <v>229</v>
      </c>
      <c r="G17" s="85" t="s">
        <v>228</v>
      </c>
      <c r="H17" s="29" t="s">
        <v>227</v>
      </c>
    </row>
    <row r="18" spans="1:8" x14ac:dyDescent="0.2">
      <c r="A18" s="25"/>
      <c r="B18" s="1225" t="s">
        <v>13593</v>
      </c>
      <c r="C18" s="24">
        <v>0</v>
      </c>
      <c r="D18" s="24"/>
      <c r="E18" s="24"/>
      <c r="F18" s="24"/>
      <c r="G18" s="24"/>
      <c r="H18" s="159"/>
    </row>
    <row r="19" spans="1:8" x14ac:dyDescent="0.2">
      <c r="A19" s="158"/>
      <c r="B19" s="158" t="s">
        <v>410</v>
      </c>
      <c r="C19" s="157">
        <f>SUM(C18:C18)</f>
        <v>0</v>
      </c>
      <c r="D19" s="157">
        <f>SUM(D18:D18)</f>
        <v>0</v>
      </c>
      <c r="E19" s="157">
        <f>SUM(E18:E18)</f>
        <v>0</v>
      </c>
      <c r="F19" s="157">
        <f>SUM(F18:F18)</f>
        <v>0</v>
      </c>
      <c r="G19" s="157">
        <f>SUM(G18:G18)</f>
        <v>0</v>
      </c>
      <c r="H19" s="157"/>
    </row>
  </sheetData>
  <dataValidations count="8">
    <dataValidation allowBlank="1" showInputMessage="1" showErrorMessage="1" prompt="Corresponde al número de la cuenta de acuerdo al Plan de Cuentas emitido por el CONAC (DOF 23/12/2015)." sqref="A7 A17"/>
    <dataValidation allowBlank="1" showInputMessage="1" showErrorMessage="1" prompt="Saldo final de la Información Financiera Trimestral que se presenta (trimestral: 1er, 2do, 3ro. o 4to.)." sqref="C7 C17"/>
    <dataValidation allowBlank="1" showInputMessage="1" showErrorMessage="1" prompt="Informar sobre la factibilidad de pago." sqref="H7 H17"/>
    <dataValidation allowBlank="1" showInputMessage="1" showErrorMessage="1" prompt="Importe de la cuentas por cobrar con vencimiento mayor a 365 días." sqref="G7 G17"/>
    <dataValidation allowBlank="1" showInputMessage="1" showErrorMessage="1" prompt="Importe de la cuentas por cobrar con fecha de vencimiento de 181 a 365 días." sqref="F7 F17"/>
    <dataValidation allowBlank="1" showInputMessage="1" showErrorMessage="1" prompt="Importe de la cuentas por cobrar con fecha de vencimiento de 91 a 180 días." sqref="E7 E17"/>
    <dataValidation allowBlank="1" showInputMessage="1" showErrorMessage="1" prompt="Importe de la cuentas por cobrar con fecha de vencimiento de 1 a 90 días." sqref="D7 D17"/>
    <dataValidation allowBlank="1" showInputMessage="1" showErrorMessage="1" prompt="Corresponde al nombre o descripción de la cuenta de acuerdo al Plan de Cuentas emitido por el CONAC." sqref="B7 B17"/>
  </dataValidations>
  <pageMargins left="0.7" right="0.7" top="0.75" bottom="0.75" header="0.3" footer="0.3"/>
  <pageSetup scale="55" orientation="portrait" horizontalDpi="300" verticalDpi="300" r:id="rId1"/>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16384" width="13.6640625" style="1231"/>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v>0</v>
      </c>
      <c r="D8" s="159"/>
      <c r="E8" s="135"/>
    </row>
    <row r="9" spans="1:5" x14ac:dyDescent="0.2">
      <c r="A9" s="172"/>
      <c r="B9" s="172" t="s">
        <v>522</v>
      </c>
      <c r="C9" s="171">
        <f>SUM(C8:C8)</f>
        <v>0</v>
      </c>
      <c r="D9" s="165"/>
      <c r="E9" s="165"/>
    </row>
    <row r="12" spans="1:5" ht="11.25" customHeight="1" x14ac:dyDescent="0.2">
      <c r="A12" s="35" t="s">
        <v>521</v>
      </c>
      <c r="B12" s="1227"/>
      <c r="E12" s="160" t="s">
        <v>520</v>
      </c>
    </row>
    <row r="13" spans="1:5" x14ac:dyDescent="0.2">
      <c r="A13" s="1229"/>
    </row>
    <row r="14" spans="1:5" ht="15" customHeight="1" x14ac:dyDescent="0.2">
      <c r="A14" s="30" t="s">
        <v>102</v>
      </c>
      <c r="B14" s="29" t="s">
        <v>101</v>
      </c>
      <c r="C14" s="27" t="s">
        <v>100</v>
      </c>
      <c r="D14" s="27" t="s">
        <v>519</v>
      </c>
      <c r="E14" s="27" t="s">
        <v>227</v>
      </c>
    </row>
    <row r="15" spans="1:5" x14ac:dyDescent="0.2">
      <c r="A15" s="170"/>
      <c r="B15" s="1225" t="s">
        <v>13593</v>
      </c>
      <c r="C15" s="168">
        <v>0</v>
      </c>
      <c r="D15" s="159"/>
      <c r="E15" s="135"/>
    </row>
    <row r="16" spans="1:5" x14ac:dyDescent="0.2">
      <c r="A16" s="158"/>
      <c r="B16" s="158" t="s">
        <v>518</v>
      </c>
      <c r="C16" s="166">
        <f>SUM(C15:C15)</f>
        <v>0</v>
      </c>
      <c r="D16" s="165"/>
      <c r="E16" s="165"/>
    </row>
  </sheetData>
  <dataValidations count="5">
    <dataValidation allowBlank="1" showInputMessage="1" showErrorMessage="1" prompt="Corresponde al número de la cuenta de acuerdo al Plan de Cuentas emitido por el CONAC." sqref="A7 A14"/>
    <dataValidation allowBlank="1" showInputMessage="1" showErrorMessage="1" prompt="Saldo final del periodo que corresponde la cuenta pública presentada (trimestral: 1er, 2do, 3ro. o 4to.)." sqref="C7 C14"/>
    <dataValidation allowBlank="1" showInputMessage="1" showErrorMessage="1" prompt="Corresponde al nombre o descripción de la cuenta de acuerdo al Plan de Cuentas emitido por el CONAC." sqref="B7 B14"/>
    <dataValidation allowBlank="1" showInputMessage="1" showErrorMessage="1" prompt="Especificar origen de dicho recurso: Federal, Estatal, Municipal, Particulares." sqref="D7 D14"/>
    <dataValidation allowBlank="1" showInputMessage="1" showErrorMessage="1" prompt="Características cualitativas significativas que les impacten financieramente." sqref="E7 E14"/>
  </dataValidations>
  <pageMargins left="0.7" right="0.7" top="0.75" bottom="0.75" header="0.3" footer="0.3"/>
  <pageSetup scale="64" orientation="portrait" horizontalDpi="300" verticalDpi="300" r:id="rId1"/>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B22" sqref="B22"/>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16384" width="11.44140625" style="1231"/>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1227"/>
      <c r="C5" s="31"/>
      <c r="D5" s="1231"/>
      <c r="E5" s="160" t="s">
        <v>526</v>
      </c>
    </row>
    <row r="6" spans="1:5" s="79" customFormat="1" x14ac:dyDescent="0.2">
      <c r="A6" s="1229"/>
      <c r="B6" s="1231"/>
      <c r="C6" s="31"/>
      <c r="D6" s="1231"/>
      <c r="E6" s="1231"/>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v>0</v>
      </c>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1227"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v>0</v>
      </c>
      <c r="D15" s="24"/>
      <c r="E15" s="135"/>
    </row>
    <row r="16" spans="1:5" x14ac:dyDescent="0.2">
      <c r="A16" s="175"/>
      <c r="B16" s="175" t="s">
        <v>528</v>
      </c>
      <c r="C16" s="174">
        <f>SUM(C15:C15)</f>
        <v>0</v>
      </c>
      <c r="D16" s="51"/>
      <c r="E16" s="51"/>
    </row>
    <row r="19" spans="1:5" x14ac:dyDescent="0.2">
      <c r="A19" s="35" t="s">
        <v>527</v>
      </c>
      <c r="B19" s="1227"/>
      <c r="E19" s="160" t="s">
        <v>526</v>
      </c>
    </row>
    <row r="20" spans="1:5" x14ac:dyDescent="0.2">
      <c r="A20" s="1229"/>
    </row>
    <row r="21" spans="1:5" ht="15" customHeight="1" x14ac:dyDescent="0.2">
      <c r="A21" s="30" t="s">
        <v>102</v>
      </c>
      <c r="B21" s="29" t="s">
        <v>101</v>
      </c>
      <c r="C21" s="27" t="s">
        <v>100</v>
      </c>
      <c r="D21" s="27" t="s">
        <v>519</v>
      </c>
      <c r="E21" s="27" t="s">
        <v>227</v>
      </c>
    </row>
    <row r="22" spans="1:5" x14ac:dyDescent="0.2">
      <c r="A22" s="170"/>
      <c r="B22" s="1225" t="s">
        <v>13593</v>
      </c>
      <c r="C22" s="168">
        <v>0</v>
      </c>
      <c r="D22" s="159"/>
      <c r="E22" s="135"/>
    </row>
    <row r="23" spans="1:5" x14ac:dyDescent="0.2">
      <c r="A23" s="158"/>
      <c r="B23" s="158" t="s">
        <v>525</v>
      </c>
      <c r="C23" s="166">
        <f>SUM(C22:C22)</f>
        <v>0</v>
      </c>
      <c r="D23" s="165"/>
      <c r="E23" s="165"/>
    </row>
  </sheetData>
  <dataValidations count="5">
    <dataValidation allowBlank="1" showInputMessage="1" showErrorMessage="1" prompt="Corresponde al número de la cuenta de acuerdo al Plan de Cuentas emitido por el CONAC." sqref="A7 A14 A21"/>
    <dataValidation allowBlank="1" showInputMessage="1" showErrorMessage="1" prompt="Saldo final del periodo que corresponde la cuenta pública presentada (trimestral: 1er, 2do, 3ro. o 4to.)." sqref="C14 C7 C21"/>
    <dataValidation allowBlank="1" showInputMessage="1" showErrorMessage="1" prompt="Características cualitativas significativas que les impacten financieramente." sqref="E14 E7 E21"/>
    <dataValidation allowBlank="1" showInputMessage="1" showErrorMessage="1" prompt="Especificar origen de dicho recurso: Federal, Estatal, Municipal, Particulares." sqref="D14 D7 D21"/>
    <dataValidation allowBlank="1" showInputMessage="1" showErrorMessage="1" prompt="Corresponde al nombre o descripción de la cuenta de acuerdo al Plan de Cuentas emitido por el CONAC." sqref="B14 B7 B21"/>
  </dataValidations>
  <pageMargins left="0.7" right="0.7" top="0.75" bottom="0.75" header="0.3" footer="0.3"/>
  <pageSetup scale="77" orientation="portrait" r:id="rId1"/>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
  <sheetViews>
    <sheetView zoomScaleNormal="100" zoomScaleSheetLayoutView="100" workbookViewId="0">
      <selection activeCell="D11" sqref="D11"/>
    </sheetView>
  </sheetViews>
  <sheetFormatPr baseColWidth="10" defaultColWidth="11.44140625" defaultRowHeight="10.199999999999999" x14ac:dyDescent="0.2"/>
  <cols>
    <col min="1" max="1" width="8.6640625" style="1233"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61" t="s">
        <v>6890</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61"/>
      <c r="AB1" s="79"/>
    </row>
    <row r="2" spans="1:28" s="176" customFormat="1" x14ac:dyDescent="0.2">
      <c r="A2" s="1231"/>
      <c r="B2" s="1231"/>
      <c r="C2" s="1231"/>
      <c r="D2" s="1231"/>
      <c r="E2" s="1231"/>
      <c r="F2" s="31"/>
      <c r="G2" s="31"/>
      <c r="H2" s="31"/>
      <c r="I2" s="31"/>
      <c r="J2" s="31"/>
      <c r="K2" s="31"/>
      <c r="L2" s="31"/>
      <c r="M2" s="31"/>
      <c r="N2" s="31"/>
      <c r="O2" s="31"/>
      <c r="P2" s="1231"/>
      <c r="Q2" s="1231"/>
      <c r="R2" s="1231"/>
      <c r="S2" s="223"/>
      <c r="T2" s="1231"/>
      <c r="U2" s="1231"/>
      <c r="V2" s="1231"/>
      <c r="W2" s="1231"/>
      <c r="X2" s="1231"/>
      <c r="Y2" s="1231"/>
      <c r="Z2" s="1231"/>
      <c r="AA2" s="1231"/>
      <c r="AB2" s="79"/>
    </row>
    <row r="3" spans="1:28" s="176" customFormat="1" x14ac:dyDescent="0.2">
      <c r="A3" s="1231"/>
      <c r="B3" s="1231"/>
      <c r="C3" s="1231"/>
      <c r="D3" s="1231"/>
      <c r="E3" s="1231"/>
      <c r="F3" s="31"/>
      <c r="G3" s="31"/>
      <c r="H3" s="31"/>
      <c r="I3" s="31"/>
      <c r="J3" s="31"/>
      <c r="K3" s="31"/>
      <c r="L3" s="31"/>
      <c r="M3" s="31"/>
      <c r="N3" s="31"/>
      <c r="O3" s="31"/>
      <c r="P3" s="1231"/>
      <c r="Q3" s="1231"/>
      <c r="R3" s="1231"/>
      <c r="S3" s="223"/>
      <c r="T3" s="1231"/>
      <c r="U3" s="1231"/>
      <c r="V3" s="1231"/>
      <c r="W3" s="1231"/>
      <c r="X3" s="1231"/>
      <c r="Y3" s="1231"/>
      <c r="Z3" s="1231"/>
      <c r="AA3" s="1231"/>
      <c r="AB3" s="79"/>
    </row>
    <row r="4" spans="1:28" s="176" customFormat="1" ht="11.25" customHeight="1" x14ac:dyDescent="0.2">
      <c r="A4" s="1362" t="s">
        <v>567</v>
      </c>
      <c r="B4" s="1363"/>
      <c r="C4" s="1363"/>
      <c r="D4" s="1363"/>
      <c r="E4" s="1364"/>
      <c r="F4" s="80"/>
      <c r="G4" s="80"/>
      <c r="H4" s="80"/>
      <c r="I4" s="80"/>
      <c r="J4" s="182"/>
      <c r="K4" s="182"/>
      <c r="L4" s="182"/>
      <c r="M4" s="182"/>
      <c r="N4" s="182"/>
      <c r="O4" s="31"/>
      <c r="P4" s="1334" t="s">
        <v>566</v>
      </c>
      <c r="Q4" s="1334"/>
      <c r="R4" s="1334"/>
      <c r="S4" s="1334"/>
      <c r="T4" s="1334"/>
      <c r="U4" s="1231"/>
      <c r="V4" s="1231"/>
      <c r="W4" s="1231"/>
      <c r="X4" s="1231"/>
      <c r="Y4" s="1231"/>
      <c r="Z4" s="1231"/>
      <c r="AA4" s="1231"/>
      <c r="AB4" s="79"/>
    </row>
    <row r="5" spans="1:28" s="176" customFormat="1" x14ac:dyDescent="0.2">
      <c r="A5" s="219"/>
      <c r="B5" s="218"/>
      <c r="C5" s="217"/>
      <c r="D5" s="1232"/>
      <c r="E5" s="177"/>
      <c r="F5" s="161"/>
      <c r="G5" s="161"/>
      <c r="H5" s="161"/>
      <c r="I5" s="161"/>
      <c r="J5" s="17"/>
      <c r="K5" s="17"/>
      <c r="L5" s="17"/>
      <c r="M5" s="17"/>
      <c r="N5" s="17"/>
      <c r="O5" s="17"/>
      <c r="P5" s="1232"/>
      <c r="Q5" s="1232"/>
      <c r="R5" s="1232"/>
      <c r="S5" s="216"/>
      <c r="T5" s="1232"/>
      <c r="U5" s="1232"/>
      <c r="V5" s="1232"/>
      <c r="W5" s="1232"/>
      <c r="X5" s="1232"/>
      <c r="Y5" s="1232"/>
      <c r="Z5" s="1232"/>
      <c r="AA5" s="1232"/>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97"/>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ht="20.399999999999999" x14ac:dyDescent="0.2">
      <c r="A11" s="202" t="s">
        <v>535</v>
      </c>
      <c r="B11" s="197"/>
      <c r="C11" s="195"/>
      <c r="D11" s="1225" t="s">
        <v>13593</v>
      </c>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0" customFormat="1" x14ac:dyDescent="0.2">
      <c r="A12" s="202" t="s">
        <v>534</v>
      </c>
      <c r="B12" s="197"/>
      <c r="C12" s="195"/>
      <c r="D12" s="195"/>
      <c r="E12" s="195"/>
      <c r="F12" s="199"/>
      <c r="G12" s="199"/>
      <c r="H12" s="201"/>
      <c r="I12" s="201"/>
      <c r="J12" s="200"/>
      <c r="K12" s="199"/>
      <c r="L12" s="199"/>
      <c r="M12" s="199"/>
      <c r="N12" s="199"/>
      <c r="O12" s="199"/>
      <c r="P12" s="198"/>
      <c r="Q12" s="198"/>
      <c r="R12" s="196"/>
      <c r="S12" s="196"/>
      <c r="T12" s="195"/>
      <c r="U12" s="195"/>
      <c r="V12" s="197"/>
      <c r="W12" s="197"/>
      <c r="X12" s="195"/>
      <c r="Y12" s="195"/>
      <c r="Z12" s="196"/>
      <c r="AA12" s="195"/>
    </row>
    <row r="13" spans="1:28" s="180" customFormat="1" x14ac:dyDescent="0.2">
      <c r="A13" s="202"/>
      <c r="C13" s="195"/>
      <c r="D13" s="195"/>
      <c r="E13" s="195"/>
      <c r="F13" s="199"/>
      <c r="G13" s="199"/>
      <c r="H13" s="201"/>
      <c r="I13" s="201"/>
      <c r="J13" s="200"/>
      <c r="K13" s="199"/>
      <c r="L13" s="199"/>
      <c r="M13" s="199"/>
      <c r="N13" s="199"/>
      <c r="O13" s="199"/>
      <c r="P13" s="198"/>
      <c r="Q13" s="198"/>
      <c r="R13" s="196"/>
      <c r="S13" s="196"/>
      <c r="T13" s="195"/>
      <c r="U13" s="195"/>
      <c r="V13" s="197"/>
      <c r="W13" s="197"/>
      <c r="X13" s="195"/>
      <c r="Y13" s="195"/>
      <c r="Z13" s="196"/>
      <c r="AA13" s="195"/>
    </row>
    <row r="14" spans="1:28" s="184" customFormat="1" x14ac:dyDescent="0.2">
      <c r="A14" s="194">
        <v>900001</v>
      </c>
      <c r="B14" s="189" t="s">
        <v>533</v>
      </c>
      <c r="C14" s="189"/>
      <c r="D14" s="189"/>
      <c r="E14" s="189"/>
      <c r="F14" s="192">
        <f>SUM(F9:F13)</f>
        <v>0</v>
      </c>
      <c r="G14" s="192">
        <f>SUM(G9:G13)</f>
        <v>0</v>
      </c>
      <c r="H14" s="192">
        <f>SUM(H9:H13)</f>
        <v>0</v>
      </c>
      <c r="I14" s="192">
        <f>SUM(I9:I13)</f>
        <v>0</v>
      </c>
      <c r="J14" s="193"/>
      <c r="K14" s="192">
        <f>SUM(K9:K13)</f>
        <v>0</v>
      </c>
      <c r="L14" s="192">
        <f>SUM(L9:L13)</f>
        <v>0</v>
      </c>
      <c r="M14" s="192">
        <f>SUM(M9:M13)</f>
        <v>0</v>
      </c>
      <c r="N14" s="192">
        <f>SUM(N9:N13)</f>
        <v>0</v>
      </c>
      <c r="O14" s="192">
        <f>SUM(O9:O13)</f>
        <v>0</v>
      </c>
      <c r="P14" s="191"/>
      <c r="Q14" s="189"/>
      <c r="R14" s="189"/>
      <c r="S14" s="190"/>
      <c r="T14" s="189"/>
      <c r="U14" s="189"/>
      <c r="V14" s="189"/>
      <c r="W14" s="189"/>
      <c r="X14" s="189"/>
      <c r="Y14" s="189"/>
      <c r="Z14" s="189"/>
      <c r="AA14" s="189"/>
    </row>
    <row r="15" spans="1:28" s="184" customFormat="1" x14ac:dyDescent="0.2">
      <c r="A15" s="125"/>
      <c r="B15" s="185"/>
      <c r="C15" s="185"/>
      <c r="D15" s="185"/>
      <c r="E15" s="185"/>
      <c r="F15" s="188"/>
      <c r="G15" s="188"/>
      <c r="H15" s="188"/>
      <c r="I15" s="188"/>
      <c r="J15" s="188"/>
      <c r="K15" s="188"/>
      <c r="L15" s="188"/>
      <c r="M15" s="188"/>
      <c r="N15" s="188"/>
      <c r="O15" s="188"/>
      <c r="P15" s="187"/>
      <c r="Q15" s="185"/>
      <c r="R15" s="185"/>
      <c r="S15" s="186"/>
      <c r="T15" s="185"/>
      <c r="U15" s="185"/>
      <c r="V15" s="185"/>
      <c r="W15" s="185"/>
      <c r="X15" s="185"/>
      <c r="Y15" s="185"/>
      <c r="Z15" s="185"/>
      <c r="AA15" s="185"/>
    </row>
    <row r="16" spans="1:28" s="184" customFormat="1" x14ac:dyDescent="0.2">
      <c r="A16" s="125"/>
      <c r="B16" s="185"/>
      <c r="C16" s="185"/>
      <c r="D16" s="185"/>
      <c r="E16" s="185"/>
      <c r="F16" s="188"/>
      <c r="G16" s="188"/>
      <c r="H16" s="188"/>
      <c r="I16" s="188"/>
      <c r="J16" s="188"/>
      <c r="K16" s="188"/>
      <c r="L16" s="188"/>
      <c r="M16" s="188"/>
      <c r="N16" s="188"/>
      <c r="O16" s="188"/>
      <c r="P16" s="187"/>
      <c r="Q16" s="185"/>
      <c r="R16" s="185"/>
      <c r="S16" s="186"/>
      <c r="T16" s="185"/>
      <c r="U16" s="185"/>
      <c r="V16" s="185"/>
      <c r="W16" s="185"/>
      <c r="X16" s="185"/>
      <c r="Y16" s="185"/>
      <c r="Z16" s="185"/>
      <c r="AA16" s="185"/>
    </row>
  </sheetData>
  <sheetProtection password="EDBA" sheet="1" objects="1" scenarios="1" insertRows="0" deleteRows="0" autoFilter="0"/>
  <mergeCells count="4">
    <mergeCell ref="A1:Z1"/>
    <mergeCell ref="A4:E4"/>
    <mergeCell ref="P4:T4"/>
    <mergeCell ref="B6:AA6"/>
  </mergeCells>
  <dataValidations count="25">
    <dataValidation allowBlank="1" showInputMessage="1" showErrorMessage="1" prompt="Costo financiero al periodo que se está reportando." sqref="N7:N8"/>
    <dataValidation allowBlank="1" showInputMessage="1" showErrorMessage="1" prompt="Monto del Capital (PRÉSTAMO O FINANCIAMIENTO) pagado al periodo, sin intereses." sqref="O7:O8"/>
    <dataValidation allowBlank="1" showInputMessage="1" showErrorMessage="1" prompt="Corresponde al número consecutivo que la entidad le asigne para enumerar las deudas." sqref="A7:A8"/>
    <dataValidation allowBlank="1" showInputMessage="1" showErrorMessage="1" prompt="Obra, bien o servicio por el cual se contrató el crédito." sqref="B7:B8"/>
    <dataValidation allowBlank="1" showInputMessage="1" showErrorMessage="1" prompt="Entidad Financiera que otorga el crédito o financiamiento al Municipio, Ejecutivo Estatal, etc." sqref="C7:C8"/>
    <dataValidation allowBlank="1" showInputMessage="1" showErrorMessage="1" prompt="El registro numérico con que el ACREEDOR registra el contrato." sqref="D7:D8"/>
    <dataValidation allowBlank="1" showInputMessage="1" showErrorMessage="1" prompt="Instrumento financiero, mediante el cual se contrata y se obliga el pago del crédito: Emisión de bonos, pagarés, cetes, etc." sqref="E7:E8"/>
    <dataValidation allowBlank="1" showInputMessage="1" showErrorMessage="1" prompt="Monto del Capital (PRÉSTAMO O FINANCIAMIENTO) contratado. " sqref="F7:G7"/>
    <dataValidation allowBlank="1" showInputMessage="1" showErrorMessage="1" prompt="Monto del financiamiento que efectivamente se ha utilizado." sqref="H7"/>
    <dataValidation allowBlank="1" showInputMessage="1" showErrorMessage="1" prompt="Saldo por pagar actualizado." sqref="I7:I8"/>
    <dataValidation allowBlank="1" showInputMessage="1" showErrorMessage="1" prompt="Intereses pactados durante la vigencia del contrato." sqref="J7:J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Costo financiero del pago desde la fecha de su contratación hasta la fecha del reporte." sqref="M7:M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Número de pagos efectuados durante el periodo que se está reportando." sqref="Q7:Q8"/>
    <dataValidation allowBlank="1" showInputMessage="1" showErrorMessage="1" prompt="Fecha al momento del otorgamiento del crédito y se plasma en el contrato." sqref="R7:R8"/>
    <dataValidation allowBlank="1" showInputMessage="1" showErrorMessage="1" prompt="Fecha originalmente pactada en el contrato, en la que se presume debe quedar cubierto el pago total del crédito otorgado." sqref="S7:S8"/>
    <dataValidation allowBlank="1" showInputMessage="1" showErrorMessage="1" prompt="De acuerdo a la Ley de Deuda Pública; la Deuda debe ser registrada en el &quot;Registro Estatal de Deuda Pública&quot;." sqref="T7:T8"/>
    <dataValidation allowBlank="1" showInputMessage="1" showErrorMessage="1" prompt="Ampliación en su caso, de la &quot;FECHA DE VENCIMIENTO&quot;." sqref="U7:U8"/>
    <dataValidation allowBlank="1" showInputMessage="1" showErrorMessage="1" prompt="Por lo regular el Gobierno del Estado, es el Aval de los Municipios." sqref="V7:V8"/>
    <dataValidation allowBlank="1" showInputMessage="1" showErrorMessage="1" prompt="Documento que garantiza el compromiso de pagar la obligación. Ej. Participaciones, etc." sqref="W7:W8"/>
    <dataValidation allowBlank="1" showInputMessage="1" showErrorMessage="1" prompt="Especificar la fuente del ingreso con el que se cubrirá el financiamiento." sqref="X7:X8"/>
    <dataValidation allowBlank="1" showInputMessage="1" showErrorMessage="1" prompt="Documento donde el Congreso Estatal autoriza al ENTE PÚBLICO A CONTRAER DEUDA." sqref="Y7:Y8"/>
    <dataValidation allowBlank="1" showInputMessage="1" showErrorMessage="1" prompt="Indicar si se trata de un &quot;Contrato Nuevo&quot;, &quot;Contrato Existente&quot; o &quot;Reestructuración&quot;." sqref="AA7:AA8"/>
    <dataValidation allowBlank="1" showInputMessage="1" showErrorMessage="1" prompt="Fecha en que el Congreso Estatal autoriza al ENTE PÚBLICO A CONTRAER DEUDA." sqref="Z7:Z8"/>
  </dataValidations>
  <printOptions horizontalCentered="1"/>
  <pageMargins left="0.19685039370078741" right="0.11811023622047245" top="0.74803149606299213" bottom="0.74803149606299213" header="0.31496062992125984" footer="0.31496062992125984"/>
  <pageSetup scale="42" orientation="landscape" horizontalDpi="300" verticalDpi="300" r:id="rId1"/>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zoomScaleSheetLayoutView="100" workbookViewId="0">
      <selection activeCell="B8" sqref="B8"/>
    </sheetView>
  </sheetViews>
  <sheetFormatPr baseColWidth="10" defaultColWidth="12.44140625" defaultRowHeight="10.199999999999999" x14ac:dyDescent="0.2"/>
  <cols>
    <col min="1" max="1" width="19.6640625" style="1231" customWidth="1"/>
    <col min="2" max="2" width="50.6640625" style="1231" customWidth="1"/>
    <col min="3" max="4" width="17.6640625" style="47" customWidth="1"/>
    <col min="5" max="16384" width="12.44140625" style="1231"/>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1227"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c r="B8" s="1225" t="s">
        <v>13593</v>
      </c>
      <c r="C8" s="42"/>
      <c r="D8" s="24"/>
    </row>
    <row r="9" spans="1:4" s="1232" customFormat="1" x14ac:dyDescent="0.2">
      <c r="A9" s="63"/>
      <c r="B9" s="63" t="s">
        <v>598</v>
      </c>
      <c r="C9" s="39">
        <f>SUM(C8:C8)</f>
        <v>0</v>
      </c>
      <c r="D9" s="51"/>
    </row>
    <row r="10" spans="1:4" s="1232" customFormat="1" x14ac:dyDescent="0.2">
      <c r="A10" s="126"/>
      <c r="B10" s="126"/>
      <c r="C10" s="18"/>
      <c r="D10" s="18"/>
    </row>
    <row r="11" spans="1:4" s="1232" customFormat="1" x14ac:dyDescent="0.2">
      <c r="A11" s="126"/>
      <c r="B11" s="126"/>
      <c r="C11" s="18"/>
      <c r="D11" s="18"/>
    </row>
    <row r="12" spans="1:4" x14ac:dyDescent="0.2">
      <c r="A12" s="37"/>
      <c r="B12" s="37"/>
      <c r="C12" s="224"/>
      <c r="D12" s="224"/>
    </row>
    <row r="13" spans="1:4" ht="21.75" customHeight="1" x14ac:dyDescent="0.2">
      <c r="A13" s="143" t="s">
        <v>597</v>
      </c>
      <c r="B13" s="143"/>
      <c r="C13" s="228"/>
      <c r="D13" s="1227" t="s">
        <v>596</v>
      </c>
    </row>
    <row r="14" spans="1:4" x14ac:dyDescent="0.2">
      <c r="A14" s="149"/>
      <c r="B14" s="149"/>
      <c r="C14" s="150"/>
      <c r="D14" s="227"/>
    </row>
    <row r="15" spans="1:4" ht="15" customHeight="1" x14ac:dyDescent="0.2">
      <c r="A15" s="30" t="s">
        <v>102</v>
      </c>
      <c r="B15" s="29" t="s">
        <v>101</v>
      </c>
      <c r="C15" s="27" t="s">
        <v>100</v>
      </c>
      <c r="D15" s="27" t="s">
        <v>227</v>
      </c>
    </row>
    <row r="16" spans="1:4" ht="18.75" customHeight="1" x14ac:dyDescent="0.2">
      <c r="A16" s="44" t="s">
        <v>13709</v>
      </c>
      <c r="B16" s="1228" t="s">
        <v>13710</v>
      </c>
      <c r="C16" s="42">
        <v>7866653.8300000001</v>
      </c>
      <c r="D16" s="1293" t="s">
        <v>13711</v>
      </c>
    </row>
    <row r="17" spans="1:4" x14ac:dyDescent="0.2">
      <c r="A17" s="63"/>
      <c r="B17" s="63" t="s">
        <v>569</v>
      </c>
      <c r="C17" s="39">
        <f>SUM(C16:C16)</f>
        <v>7866653.8300000001</v>
      </c>
      <c r="D17" s="51"/>
    </row>
    <row r="18" spans="1:4" x14ac:dyDescent="0.2">
      <c r="A18" s="37"/>
      <c r="B18" s="37"/>
      <c r="C18" s="224"/>
      <c r="D18" s="224"/>
    </row>
    <row r="19" spans="1:4" x14ac:dyDescent="0.2">
      <c r="A19" s="37"/>
      <c r="B19" s="37"/>
      <c r="C19" s="224"/>
      <c r="D19" s="224"/>
    </row>
    <row r="20" spans="1:4" x14ac:dyDescent="0.2">
      <c r="A20" s="37"/>
      <c r="B20" s="37"/>
      <c r="C20" s="224"/>
      <c r="D20" s="224"/>
    </row>
    <row r="21" spans="1:4" x14ac:dyDescent="0.2">
      <c r="A21" s="37"/>
      <c r="B21" s="37"/>
      <c r="C21" s="224"/>
      <c r="D21" s="224"/>
    </row>
    <row r="22" spans="1:4" x14ac:dyDescent="0.2">
      <c r="A22" s="37"/>
      <c r="B22" s="37"/>
      <c r="C22" s="224"/>
      <c r="D22" s="224"/>
    </row>
    <row r="23" spans="1:4" x14ac:dyDescent="0.2">
      <c r="A23" s="37"/>
      <c r="B23" s="37"/>
      <c r="C23" s="224"/>
      <c r="D23" s="224"/>
    </row>
    <row r="24" spans="1:4" x14ac:dyDescent="0.2">
      <c r="A24" s="37"/>
      <c r="B24" s="37"/>
      <c r="C24" s="224"/>
      <c r="D24" s="224"/>
    </row>
    <row r="25" spans="1:4" x14ac:dyDescent="0.2">
      <c r="A25" s="37"/>
      <c r="B25" s="37"/>
      <c r="C25" s="224"/>
      <c r="D25" s="224"/>
    </row>
    <row r="26" spans="1:4" x14ac:dyDescent="0.2">
      <c r="A26" s="37"/>
      <c r="B26" s="37"/>
      <c r="C26" s="224"/>
      <c r="D26" s="224"/>
    </row>
    <row r="27" spans="1:4" x14ac:dyDescent="0.2">
      <c r="A27" s="37"/>
      <c r="B27" s="37"/>
      <c r="C27" s="224"/>
      <c r="D27" s="224"/>
    </row>
    <row r="28" spans="1:4" x14ac:dyDescent="0.2">
      <c r="A28" s="37"/>
      <c r="B28" s="37"/>
      <c r="C28" s="224"/>
      <c r="D28" s="224"/>
    </row>
    <row r="29" spans="1:4" x14ac:dyDescent="0.2">
      <c r="A29" s="37"/>
      <c r="B29" s="37"/>
      <c r="C29" s="224"/>
      <c r="D29" s="224"/>
    </row>
    <row r="30" spans="1:4" x14ac:dyDescent="0.2">
      <c r="A30" s="37"/>
      <c r="B30" s="37"/>
      <c r="C30" s="224"/>
      <c r="D30" s="224"/>
    </row>
    <row r="31" spans="1:4" x14ac:dyDescent="0.2">
      <c r="A31" s="37"/>
      <c r="B31" s="37"/>
      <c r="C31" s="224"/>
      <c r="D31" s="224"/>
    </row>
    <row r="32" spans="1:4" x14ac:dyDescent="0.2">
      <c r="A32" s="37"/>
      <c r="B32" s="37"/>
      <c r="C32" s="224"/>
      <c r="D32" s="224"/>
    </row>
    <row r="33" spans="1:4" x14ac:dyDescent="0.2">
      <c r="A33" s="37"/>
      <c r="B33" s="37"/>
      <c r="C33" s="224"/>
      <c r="D33" s="224"/>
    </row>
    <row r="34" spans="1:4" x14ac:dyDescent="0.2">
      <c r="A34" s="37"/>
      <c r="B34" s="37"/>
      <c r="C34" s="224"/>
      <c r="D34" s="224"/>
    </row>
  </sheetData>
  <dataValidations count="4">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 allowBlank="1" showInputMessage="1" showErrorMessage="1" prompt="Corresponde al nombre o descripción de la cuenta de acuerdo al Plan de Cuentas emitido por el CONAC." sqref="B7 B15"/>
    <dataValidation allowBlank="1" showInputMessage="1" showErrorMessage="1" prompt="Características cualitativas significativas que les impacten financieramente." sqref="D7 D15"/>
  </dataValidations>
  <pageMargins left="0.70866141732283472" right="0.70866141732283472" top="0.98425196850393704" bottom="0.98425196850393704" header="0.31496062992125984" footer="0.31496062992125984"/>
  <pageSetup scale="78" orientation="portrait" r:id="rId1"/>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5" width="17.6640625" style="1231" customWidth="1"/>
    <col min="6" max="6" width="11.44140625" style="1231" customWidth="1"/>
    <col min="7" max="16384" width="11.44140625" style="1231"/>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1227"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c r="B8" s="1225" t="s">
        <v>13593</v>
      </c>
      <c r="C8" s="1269">
        <v>0</v>
      </c>
      <c r="D8" s="1270"/>
      <c r="E8" s="1270"/>
    </row>
    <row r="9" spans="1:5" x14ac:dyDescent="0.2">
      <c r="A9" s="231"/>
      <c r="B9" s="63" t="s">
        <v>710</v>
      </c>
      <c r="C9" s="21">
        <f>SUM(C8:C8)</f>
        <v>0</v>
      </c>
      <c r="D9" s="230"/>
      <c r="E9" s="230"/>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aracterísticas cualitativas significativas que les impacten financieramente." sqref="E7"/>
  </dataValidations>
  <pageMargins left="0.70866141732283472" right="0.70866141732283472" top="0.74803149606299213" bottom="0.74803149606299213" header="0.31496062992125984" footer="0.31496062992125984"/>
  <pageSetup scale="63" orientation="portrait" r:id="rId1"/>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zoomScaleNormal="100" zoomScaleSheetLayoutView="100" workbookViewId="0">
      <selection activeCell="B12" sqref="B12"/>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17.6640625" style="238" customWidth="1"/>
    <col min="6" max="8" width="11.44140625" style="37"/>
    <col min="9" max="16384" width="11.44140625" style="1231"/>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231"/>
      <c r="G6" s="1231"/>
      <c r="H6" s="1231"/>
    </row>
    <row r="7" spans="1:8" ht="15" customHeight="1" x14ac:dyDescent="0.2">
      <c r="A7" s="30" t="s">
        <v>102</v>
      </c>
      <c r="B7" s="29" t="s">
        <v>101</v>
      </c>
      <c r="C7" s="27" t="s">
        <v>100</v>
      </c>
      <c r="D7" s="248" t="s">
        <v>1014</v>
      </c>
      <c r="E7" s="248" t="s">
        <v>1013</v>
      </c>
      <c r="F7" s="1231"/>
      <c r="G7" s="1231"/>
      <c r="H7" s="1231"/>
    </row>
    <row r="8" spans="1:8" ht="12.9" customHeight="1" x14ac:dyDescent="0.2">
      <c r="A8" s="286" t="s">
        <v>13712</v>
      </c>
      <c r="B8" s="289" t="s">
        <v>13713</v>
      </c>
      <c r="C8" s="1271">
        <v>13948303.6</v>
      </c>
      <c r="D8" s="245">
        <f>+C8/21203182.27</f>
        <v>0.65784010260267411</v>
      </c>
      <c r="E8" s="245" t="s">
        <v>13641</v>
      </c>
    </row>
    <row r="9" spans="1:8" ht="12.9" customHeight="1" x14ac:dyDescent="0.2">
      <c r="A9" s="286" t="s">
        <v>13714</v>
      </c>
      <c r="B9" s="289" t="s">
        <v>13715</v>
      </c>
      <c r="C9" s="1271">
        <v>1145018.32</v>
      </c>
      <c r="D9" s="245">
        <f>+C9/21203182.27</f>
        <v>5.4002192002097056E-2</v>
      </c>
      <c r="E9" s="245" t="s">
        <v>13641</v>
      </c>
    </row>
    <row r="10" spans="1:8" ht="12.9" customHeight="1" x14ac:dyDescent="0.2">
      <c r="A10" s="286" t="s">
        <v>13716</v>
      </c>
      <c r="B10" s="289" t="s">
        <v>13717</v>
      </c>
      <c r="C10" s="1271">
        <v>4295995.99</v>
      </c>
      <c r="D10" s="245">
        <f>+C10/21203182.27</f>
        <v>0.20261090695231759</v>
      </c>
      <c r="E10" s="245" t="s">
        <v>13641</v>
      </c>
    </row>
    <row r="11" spans="1:8" ht="12.9" customHeight="1" x14ac:dyDescent="0.2">
      <c r="A11" s="286" t="s">
        <v>13718</v>
      </c>
      <c r="B11" s="289" t="s">
        <v>13719</v>
      </c>
      <c r="C11" s="1271">
        <v>1796258.36</v>
      </c>
      <c r="D11" s="245">
        <f>+C11/21203182.27</f>
        <v>8.4716451385766445E-2</v>
      </c>
      <c r="E11" s="245" t="s">
        <v>13641</v>
      </c>
    </row>
    <row r="12" spans="1:8" ht="12.9" customHeight="1" x14ac:dyDescent="0.2">
      <c r="A12" s="286" t="s">
        <v>13720</v>
      </c>
      <c r="B12" s="289" t="s">
        <v>13721</v>
      </c>
      <c r="C12" s="1271">
        <v>17606</v>
      </c>
      <c r="D12" s="245">
        <f>+C12/21203182.27</f>
        <v>8.3034705714483297E-4</v>
      </c>
      <c r="E12" s="245" t="s">
        <v>13641</v>
      </c>
    </row>
    <row r="13" spans="1:8" x14ac:dyDescent="0.2">
      <c r="A13" s="63"/>
      <c r="B13" s="63" t="s">
        <v>719</v>
      </c>
      <c r="C13" s="62">
        <f>SUM(C8:C12)</f>
        <v>21203182.27</v>
      </c>
      <c r="D13" s="418">
        <f>SUM(D8:D12)</f>
        <v>1</v>
      </c>
      <c r="E13" s="144"/>
    </row>
    <row r="14" spans="1:8" x14ac:dyDescent="0.2">
      <c r="A14" s="243"/>
      <c r="B14" s="243"/>
      <c r="C14" s="242"/>
      <c r="D14" s="241"/>
      <c r="E14" s="240"/>
      <c r="F14" s="1231"/>
      <c r="G14" s="1231"/>
      <c r="H14" s="1231"/>
    </row>
    <row r="30" spans="1:5" s="37" customFormat="1" x14ac:dyDescent="0.2">
      <c r="A30" s="1231"/>
      <c r="B30" s="1231"/>
      <c r="C30" s="1231"/>
      <c r="D30" s="1231"/>
      <c r="E30" s="1231"/>
    </row>
    <row r="31" spans="1:5" s="37" customFormat="1" x14ac:dyDescent="0.2">
      <c r="A31" s="1231"/>
      <c r="B31" s="1231"/>
      <c r="C31" s="1231"/>
      <c r="D31" s="1231"/>
      <c r="E31" s="1231"/>
    </row>
    <row r="32" spans="1:5" s="37" customFormat="1" x14ac:dyDescent="0.2">
      <c r="A32" s="1231"/>
      <c r="B32" s="1231"/>
      <c r="C32" s="1231"/>
      <c r="D32" s="1231"/>
      <c r="E32" s="1231"/>
    </row>
    <row r="33" spans="1:5" s="37" customFormat="1" x14ac:dyDescent="0.2">
      <c r="A33" s="1231"/>
      <c r="B33" s="1231"/>
      <c r="C33" s="1231"/>
      <c r="D33" s="1231"/>
      <c r="E33" s="1231"/>
    </row>
    <row r="34" spans="1:5" s="37" customFormat="1" x14ac:dyDescent="0.2">
      <c r="A34" s="1231"/>
      <c r="B34" s="1231"/>
      <c r="C34" s="1231"/>
      <c r="D34" s="1231"/>
      <c r="E34" s="1231"/>
    </row>
    <row r="35" spans="1:5" s="37" customFormat="1" x14ac:dyDescent="0.2">
      <c r="A35" s="1231"/>
      <c r="B35" s="1231"/>
      <c r="C35" s="1231"/>
      <c r="D35" s="1231"/>
      <c r="E35" s="1231"/>
    </row>
    <row r="36" spans="1:5" s="37" customFormat="1" x14ac:dyDescent="0.2">
      <c r="A36" s="1231"/>
      <c r="B36" s="1231"/>
      <c r="C36" s="1231"/>
      <c r="D36" s="1231"/>
      <c r="E36" s="1231"/>
    </row>
    <row r="37" spans="1:5" s="37" customFormat="1" x14ac:dyDescent="0.2">
      <c r="A37" s="1231"/>
      <c r="B37" s="1231"/>
      <c r="C37" s="1231"/>
      <c r="D37" s="1231"/>
      <c r="E37" s="1231"/>
    </row>
    <row r="38" spans="1:5" s="37" customFormat="1" x14ac:dyDescent="0.2">
      <c r="A38" s="1231"/>
      <c r="B38" s="1231"/>
      <c r="C38" s="1231"/>
      <c r="D38" s="1231"/>
      <c r="E38" s="1231"/>
    </row>
    <row r="39" spans="1:5" s="37" customFormat="1" x14ac:dyDescent="0.2">
      <c r="A39" s="1231"/>
      <c r="B39" s="1231"/>
      <c r="C39" s="1231"/>
      <c r="D39" s="1231"/>
      <c r="E39" s="1231"/>
    </row>
    <row r="40" spans="1:5" s="37" customFormat="1" x14ac:dyDescent="0.2">
      <c r="A40" s="1231"/>
      <c r="B40" s="1231"/>
      <c r="C40" s="1231"/>
      <c r="D40" s="1231"/>
      <c r="E40" s="1231"/>
    </row>
    <row r="41" spans="1:5" s="37" customFormat="1" x14ac:dyDescent="0.2">
      <c r="A41" s="1231"/>
      <c r="B41" s="1231"/>
      <c r="C41" s="1231"/>
      <c r="D41" s="1231"/>
      <c r="E41" s="1231"/>
    </row>
    <row r="42" spans="1:5" s="37" customFormat="1" x14ac:dyDescent="0.2">
      <c r="A42" s="1231"/>
      <c r="B42" s="1231"/>
      <c r="C42" s="1231"/>
      <c r="D42" s="1231"/>
      <c r="E42" s="1231"/>
    </row>
    <row r="43" spans="1:5" s="37" customFormat="1" x14ac:dyDescent="0.2">
      <c r="A43" s="1231"/>
      <c r="B43" s="1231"/>
      <c r="C43" s="1231"/>
      <c r="D43" s="1231"/>
      <c r="E43" s="1231"/>
    </row>
    <row r="44" spans="1:5" s="37" customFormat="1" x14ac:dyDescent="0.2">
      <c r="A44" s="1231"/>
      <c r="B44" s="1231"/>
      <c r="C44" s="1231"/>
      <c r="D44" s="1231"/>
      <c r="E44" s="1231"/>
    </row>
    <row r="45" spans="1:5" s="37" customFormat="1" x14ac:dyDescent="0.2">
      <c r="A45" s="1231"/>
      <c r="B45" s="1231"/>
      <c r="C45" s="1231"/>
      <c r="D45" s="1231"/>
      <c r="E45" s="1231"/>
    </row>
    <row r="46" spans="1:5" s="37" customFormat="1" x14ac:dyDescent="0.2">
      <c r="A46" s="1231"/>
      <c r="B46" s="1231"/>
      <c r="C46" s="1231"/>
      <c r="D46" s="1231"/>
      <c r="E46" s="1231"/>
    </row>
    <row r="47" spans="1:5" s="37" customFormat="1" x14ac:dyDescent="0.2">
      <c r="A47" s="1231"/>
      <c r="B47" s="1231"/>
      <c r="C47" s="1231"/>
      <c r="D47" s="1231"/>
      <c r="E47" s="1231"/>
    </row>
    <row r="48" spans="1:5" s="37" customFormat="1" x14ac:dyDescent="0.2">
      <c r="A48" s="1231"/>
      <c r="B48" s="1231"/>
      <c r="C48" s="1231"/>
      <c r="D48" s="1231"/>
      <c r="E48" s="1231"/>
    </row>
    <row r="49" spans="1:5" s="37" customFormat="1" x14ac:dyDescent="0.2">
      <c r="A49" s="1231"/>
      <c r="B49" s="1231"/>
      <c r="C49" s="1231"/>
      <c r="D49" s="1231"/>
      <c r="E49" s="1231"/>
    </row>
    <row r="50" spans="1:5" s="37" customFormat="1" x14ac:dyDescent="0.2">
      <c r="A50" s="1231"/>
      <c r="B50" s="1231"/>
      <c r="C50" s="1231"/>
      <c r="D50" s="1231"/>
      <c r="E50" s="1231"/>
    </row>
    <row r="51" spans="1:5" s="37" customFormat="1" x14ac:dyDescent="0.2">
      <c r="A51" s="1231"/>
      <c r="B51" s="1231"/>
      <c r="C51" s="1231"/>
      <c r="D51" s="1231"/>
      <c r="E51" s="1231"/>
    </row>
    <row r="52" spans="1:5" s="37" customFormat="1" x14ac:dyDescent="0.2">
      <c r="A52" s="1231"/>
      <c r="B52" s="1231"/>
      <c r="C52" s="1231"/>
      <c r="D52" s="1231"/>
      <c r="E52" s="1231"/>
    </row>
    <row r="53" spans="1:5" s="37" customFormat="1" x14ac:dyDescent="0.2">
      <c r="A53" s="1231"/>
      <c r="B53" s="1231"/>
      <c r="C53" s="1231"/>
      <c r="D53" s="1231"/>
      <c r="E53" s="1231"/>
    </row>
    <row r="54" spans="1:5" s="37" customFormat="1" x14ac:dyDescent="0.2">
      <c r="A54" s="1231"/>
      <c r="B54" s="1231"/>
      <c r="C54" s="1231"/>
      <c r="D54" s="1231"/>
      <c r="E54" s="1231"/>
    </row>
    <row r="55" spans="1:5" s="37" customFormat="1" x14ac:dyDescent="0.2">
      <c r="A55" s="1231"/>
      <c r="B55" s="1231"/>
      <c r="C55" s="1231"/>
      <c r="D55" s="1231"/>
      <c r="E55" s="1231"/>
    </row>
    <row r="56" spans="1:5" s="37" customFormat="1" x14ac:dyDescent="0.2">
      <c r="A56" s="1231"/>
      <c r="B56" s="1231"/>
      <c r="C56" s="1231"/>
      <c r="D56" s="1231"/>
      <c r="E56" s="1231"/>
    </row>
    <row r="57" spans="1:5" s="37" customFormat="1" x14ac:dyDescent="0.2">
      <c r="A57" s="1231"/>
      <c r="B57" s="1231"/>
      <c r="C57" s="1231"/>
      <c r="D57" s="1231"/>
      <c r="E57" s="1231"/>
    </row>
    <row r="58" spans="1:5" s="37" customFormat="1" x14ac:dyDescent="0.2">
      <c r="A58" s="1231"/>
      <c r="B58" s="1231"/>
      <c r="C58" s="1231"/>
      <c r="D58" s="1231"/>
      <c r="E58" s="1231"/>
    </row>
    <row r="59" spans="1:5" s="37" customFormat="1" x14ac:dyDescent="0.2">
      <c r="A59" s="1231"/>
      <c r="B59" s="1231"/>
      <c r="C59" s="1231"/>
      <c r="D59" s="1231"/>
      <c r="E59" s="1231"/>
    </row>
    <row r="60" spans="1:5" s="37" customFormat="1" x14ac:dyDescent="0.2">
      <c r="A60" s="1231"/>
      <c r="B60" s="1231"/>
      <c r="C60" s="1231"/>
      <c r="D60" s="1231"/>
      <c r="E60" s="1231"/>
    </row>
    <row r="61" spans="1:5" s="37" customFormat="1" x14ac:dyDescent="0.2">
      <c r="A61" s="1231"/>
      <c r="B61" s="1231"/>
      <c r="C61" s="1231"/>
      <c r="D61" s="1231"/>
      <c r="E61" s="1231"/>
    </row>
    <row r="62" spans="1:5" s="37" customFormat="1" x14ac:dyDescent="0.2">
      <c r="A62" s="1231"/>
      <c r="B62" s="1231"/>
      <c r="C62" s="1231"/>
      <c r="D62" s="1231"/>
      <c r="E62" s="1231"/>
    </row>
    <row r="63" spans="1:5" s="37" customFormat="1" x14ac:dyDescent="0.2">
      <c r="A63" s="1231"/>
      <c r="B63" s="1231"/>
      <c r="C63" s="1231"/>
      <c r="D63" s="1231"/>
      <c r="E63" s="1231"/>
    </row>
    <row r="64" spans="1:5" s="37" customFormat="1" x14ac:dyDescent="0.2">
      <c r="A64" s="1231"/>
      <c r="B64" s="1231"/>
      <c r="C64" s="1231"/>
      <c r="D64" s="1231"/>
      <c r="E64" s="1231"/>
    </row>
    <row r="65" spans="1:5" s="37" customFormat="1" x14ac:dyDescent="0.2">
      <c r="A65" s="1231"/>
      <c r="B65" s="1231"/>
      <c r="C65" s="1231"/>
      <c r="D65" s="1231"/>
      <c r="E65" s="1231"/>
    </row>
    <row r="66" spans="1:5" s="37" customFormat="1" x14ac:dyDescent="0.2">
      <c r="A66" s="1231"/>
      <c r="B66" s="1231"/>
      <c r="C66" s="1231"/>
      <c r="D66" s="1231"/>
      <c r="E66" s="1231"/>
    </row>
    <row r="67" spans="1:5" s="37" customFormat="1" x14ac:dyDescent="0.2">
      <c r="A67" s="1231"/>
      <c r="B67" s="1231"/>
      <c r="C67" s="1231"/>
      <c r="D67" s="1231"/>
      <c r="E67" s="1231"/>
    </row>
    <row r="68" spans="1:5" s="37" customFormat="1" x14ac:dyDescent="0.2">
      <c r="A68" s="1231"/>
      <c r="B68" s="1231"/>
      <c r="C68" s="1231"/>
      <c r="D68" s="1231"/>
      <c r="E68" s="1231"/>
    </row>
    <row r="69" spans="1:5" s="37" customFormat="1" x14ac:dyDescent="0.2">
      <c r="A69" s="1231"/>
      <c r="B69" s="1231"/>
      <c r="C69" s="1231"/>
      <c r="D69" s="1231"/>
      <c r="E69" s="1231"/>
    </row>
    <row r="70" spans="1:5" s="37" customFormat="1" x14ac:dyDescent="0.2">
      <c r="A70" s="1231"/>
      <c r="B70" s="1231"/>
      <c r="C70" s="1231"/>
      <c r="D70" s="1231"/>
      <c r="E70" s="1231"/>
    </row>
    <row r="71" spans="1:5" s="37" customFormat="1" x14ac:dyDescent="0.2">
      <c r="A71" s="1231"/>
      <c r="B71" s="1231"/>
      <c r="C71" s="1231"/>
      <c r="D71" s="1231"/>
      <c r="E71" s="1231"/>
    </row>
    <row r="72" spans="1:5" s="37" customFormat="1" x14ac:dyDescent="0.2">
      <c r="A72" s="1231"/>
      <c r="B72" s="1231"/>
      <c r="C72" s="1231"/>
      <c r="D72" s="1231"/>
      <c r="E72" s="1231"/>
    </row>
    <row r="73" spans="1:5" s="37" customFormat="1" x14ac:dyDescent="0.2">
      <c r="A73" s="1231"/>
      <c r="B73" s="1231"/>
      <c r="C73" s="1231"/>
      <c r="D73" s="1231"/>
      <c r="E73" s="1231"/>
    </row>
    <row r="74" spans="1:5" s="37" customFormat="1" x14ac:dyDescent="0.2">
      <c r="A74" s="1231"/>
      <c r="B74" s="1231"/>
      <c r="C74" s="1231"/>
      <c r="D74" s="1231"/>
      <c r="E74" s="1231"/>
    </row>
    <row r="75" spans="1:5" s="37" customFormat="1" x14ac:dyDescent="0.2">
      <c r="A75" s="1231"/>
      <c r="B75" s="1231"/>
      <c r="C75" s="1231"/>
      <c r="D75" s="1231"/>
      <c r="E75" s="1231"/>
    </row>
    <row r="76" spans="1:5" s="37" customFormat="1" x14ac:dyDescent="0.2">
      <c r="A76" s="1231"/>
      <c r="B76" s="1231"/>
      <c r="C76" s="1231"/>
      <c r="D76" s="1231"/>
      <c r="E76" s="1231"/>
    </row>
    <row r="77" spans="1:5" s="37" customFormat="1" x14ac:dyDescent="0.2">
      <c r="A77" s="1231"/>
      <c r="B77" s="1231"/>
      <c r="C77" s="1231"/>
      <c r="D77" s="1231"/>
      <c r="E77" s="1231"/>
    </row>
    <row r="78" spans="1:5" s="37" customFormat="1" x14ac:dyDescent="0.2">
      <c r="A78" s="1231"/>
      <c r="B78" s="1231"/>
      <c r="C78" s="1231"/>
      <c r="D78" s="1231"/>
      <c r="E78" s="1231"/>
    </row>
    <row r="79" spans="1:5" s="37" customFormat="1" x14ac:dyDescent="0.2">
      <c r="A79" s="1231"/>
      <c r="B79" s="1231"/>
      <c r="C79" s="1231"/>
      <c r="D79" s="1231"/>
      <c r="E79" s="1231"/>
    </row>
    <row r="80" spans="1:5" s="37" customFormat="1" x14ac:dyDescent="0.2">
      <c r="A80" s="1231"/>
      <c r="B80" s="1231"/>
      <c r="C80" s="1231"/>
      <c r="D80" s="1231"/>
      <c r="E80" s="1231"/>
    </row>
    <row r="81" spans="1:5" s="37" customFormat="1" x14ac:dyDescent="0.2">
      <c r="A81" s="1231"/>
      <c r="B81" s="1231"/>
      <c r="C81" s="1231"/>
      <c r="D81" s="1231"/>
      <c r="E81" s="1231"/>
    </row>
    <row r="82" spans="1:5" s="37" customFormat="1" x14ac:dyDescent="0.2">
      <c r="A82" s="1231"/>
      <c r="B82" s="1231"/>
      <c r="C82" s="1231"/>
      <c r="D82" s="1231"/>
      <c r="E82" s="1231"/>
    </row>
    <row r="83" spans="1:5" s="37" customFormat="1" x14ac:dyDescent="0.2">
      <c r="A83" s="1231"/>
      <c r="B83" s="1231"/>
      <c r="C83" s="1231"/>
      <c r="D83" s="1231"/>
      <c r="E83" s="1231"/>
    </row>
    <row r="84" spans="1:5" s="37" customFormat="1" x14ac:dyDescent="0.2">
      <c r="A84" s="1231"/>
      <c r="B84" s="1231"/>
      <c r="C84" s="1231"/>
      <c r="D84" s="1231"/>
      <c r="E84" s="1231"/>
    </row>
    <row r="85" spans="1:5" s="37" customFormat="1" x14ac:dyDescent="0.2">
      <c r="A85" s="1231"/>
      <c r="B85" s="1231"/>
      <c r="C85" s="1231"/>
      <c r="D85" s="1231"/>
      <c r="E85" s="1231"/>
    </row>
    <row r="86" spans="1:5" s="37" customFormat="1" x14ac:dyDescent="0.2">
      <c r="A86" s="1231"/>
      <c r="B86" s="1231"/>
      <c r="C86" s="1231"/>
      <c r="D86" s="1231"/>
      <c r="E86" s="1231"/>
    </row>
    <row r="87" spans="1:5" s="37" customFormat="1" x14ac:dyDescent="0.2">
      <c r="A87" s="1231"/>
      <c r="B87" s="1231"/>
      <c r="C87" s="1231"/>
      <c r="D87" s="1231"/>
      <c r="E87" s="1231"/>
    </row>
    <row r="88" spans="1:5" s="37" customFormat="1" x14ac:dyDescent="0.2">
      <c r="A88" s="1231"/>
      <c r="B88" s="1231"/>
      <c r="C88" s="1231"/>
      <c r="D88" s="1231"/>
      <c r="E88" s="1231"/>
    </row>
    <row r="89" spans="1:5" s="37" customFormat="1" x14ac:dyDescent="0.2">
      <c r="A89" s="1231"/>
      <c r="B89" s="1231"/>
      <c r="C89" s="1231"/>
      <c r="D89" s="1231"/>
      <c r="E89" s="1231"/>
    </row>
    <row r="90" spans="1:5" s="37" customFormat="1" x14ac:dyDescent="0.2">
      <c r="A90" s="1231"/>
      <c r="B90" s="1231"/>
      <c r="C90" s="1231"/>
      <c r="D90" s="1231"/>
      <c r="E90" s="1231"/>
    </row>
    <row r="91" spans="1:5" s="37" customFormat="1" x14ac:dyDescent="0.2">
      <c r="A91" s="1231"/>
      <c r="B91" s="1231"/>
      <c r="C91" s="1231"/>
      <c r="D91" s="1231"/>
      <c r="E91" s="1231"/>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 allowBlank="1" showInputMessage="1" showErrorMessage="1" prompt="Justificar aquellas cuentas de gastos que en lo individual representen el 10% o más del total de los gastos." sqref="E7"/>
    <dataValidation allowBlank="1" showInputMessage="1" showErrorMessage="1" prompt="Corresponde al nombre o descripción de la cuenta de acuerdo al Plan de Cuentas emitido por el CONAC." sqref="B7"/>
    <dataValidation allowBlank="1" showInputMessage="1" showErrorMessage="1" prompt="Porcentaje que representa el gasto con respecto del total ejercido." sqref="D7"/>
  </dataValidations>
  <pageMargins left="0.70866141732283472" right="0.70866141732283472" top="0.74803149606299213" bottom="0.74803149606299213" header="0.31496062992125984" footer="0.31496062992125984"/>
  <pageSetup scale="77" orientation="portrait" r:id="rId1"/>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7" width="17.6640625" style="1231" customWidth="1"/>
    <col min="8" max="16384" width="11.44140625" style="1231"/>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1227"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c r="B8" s="1225" t="s">
        <v>13593</v>
      </c>
      <c r="C8" s="64">
        <v>0</v>
      </c>
      <c r="D8" s="64">
        <v>0</v>
      </c>
      <c r="E8" s="64">
        <v>0</v>
      </c>
      <c r="F8" s="147"/>
      <c r="G8" s="113"/>
    </row>
    <row r="9" spans="1:7" x14ac:dyDescent="0.2">
      <c r="A9" s="111"/>
      <c r="B9" s="63" t="s">
        <v>1017</v>
      </c>
      <c r="C9" s="45">
        <f>SUM(C8:C8)</f>
        <v>0</v>
      </c>
      <c r="D9" s="45">
        <f>SUM(D8:D8)</f>
        <v>0</v>
      </c>
      <c r="E9" s="20">
        <f>SUM(E8:E8)</f>
        <v>0</v>
      </c>
      <c r="F9" s="255"/>
      <c r="G9" s="255"/>
    </row>
  </sheetData>
  <dataValidations count="7">
    <dataValidation allowBlank="1" showInputMessage="1" showErrorMessage="1" prompt="Corresponde al número de la cuenta de acuerdo al Plan de Cuentas emitido por el CONAC." sqref="A7"/>
    <dataValidation allowBlank="1" showInputMessage="1" showErrorMessage="1" prompt="Importe final del periodo que corresponde la cuenta pública presentada (mensual:  enero, febrero, marzo, etc.; trimestral: 1er, 2do, 3ro. o 4to.)." sqref="D7"/>
    <dataValidation allowBlank="1" showInputMessage="1" showErrorMessage="1" prompt="Variación (aumento o disminución) del patrimonio en el periodo, (diferencia entre saldo final y el saldo inicial)." sqref="E7"/>
    <dataValidation allowBlank="1" showInputMessage="1" showErrorMessage="1" prompt="Saldo al 31 de diciembre del año anterior a la cuenta pública que se presenta." sqref="C7"/>
    <dataValidation allowBlank="1" showInputMessage="1" showErrorMessage="1" prompt="Corresponde al nombre o descripción de la cuenta de acuerdo al Plan de Cuentas emitido por el CONAC." sqref="B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Procedencia de los recursos: Estatal o Municipal." sqref="G7"/>
  </dataValidations>
  <pageMargins left="0.70866141732283472" right="0.70866141732283472" top="0.74803149606299213" bottom="0.74803149606299213" header="0.31496062992125984" footer="0.31496062992125984"/>
  <pageSetup scale="75" orientation="landscape" r:id="rId1"/>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0" workbookViewId="0">
      <selection activeCell="B9" sqref="B9"/>
    </sheetView>
  </sheetViews>
  <sheetFormatPr baseColWidth="10" defaultColWidth="11.44140625" defaultRowHeight="10.199999999999999" x14ac:dyDescent="0.2"/>
  <cols>
    <col min="1" max="1" width="20.6640625" style="1231" customWidth="1"/>
    <col min="2" max="2" width="50.6640625" style="1231" customWidth="1"/>
    <col min="3" max="5" width="17.6640625" style="31" customWidth="1"/>
    <col min="6" max="6" width="17.6640625" style="1231" customWidth="1"/>
    <col min="7" max="16384" width="11.44140625" style="1231"/>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1227"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ht="9.75" customHeight="1" x14ac:dyDescent="0.2">
      <c r="A8" s="1294" t="s">
        <v>13722</v>
      </c>
      <c r="B8" s="285" t="s">
        <v>5509</v>
      </c>
      <c r="C8" s="64">
        <v>0</v>
      </c>
      <c r="D8" s="1274">
        <v>1559211.74</v>
      </c>
      <c r="E8" s="64">
        <v>3357052.74</v>
      </c>
      <c r="F8" s="258" t="s">
        <v>13686</v>
      </c>
    </row>
    <row r="9" spans="1:6" x14ac:dyDescent="0.2">
      <c r="A9" s="43" t="s">
        <v>13723</v>
      </c>
      <c r="B9" s="285" t="s">
        <v>13724</v>
      </c>
      <c r="C9" s="64">
        <v>0</v>
      </c>
      <c r="D9" s="1274">
        <v>0</v>
      </c>
      <c r="E9" s="64">
        <f>+D9-C9</f>
        <v>0</v>
      </c>
      <c r="F9" s="258"/>
    </row>
    <row r="10" spans="1:6" x14ac:dyDescent="0.2">
      <c r="A10" s="63"/>
      <c r="B10" s="63" t="s">
        <v>1025</v>
      </c>
      <c r="C10" s="62">
        <f>SUM(C8:C9)</f>
        <v>0</v>
      </c>
      <c r="D10" s="62">
        <f>SUM(D8:D9)</f>
        <v>1559211.74</v>
      </c>
      <c r="E10" s="62">
        <f>SUM(E8:E9)</f>
        <v>3357052.74</v>
      </c>
      <c r="F10" s="63"/>
    </row>
  </sheetData>
  <protectedRanges>
    <protectedRange sqref="F10" name="Rango1_1"/>
  </protectedRanges>
  <dataValidations count="6">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Procedencia de los recursos que modifican al patrimonio generado: Estatal o Municipal." sqref="F7"/>
  </dataValidations>
  <pageMargins left="0.7" right="0.7" top="0.75" bottom="0.75" header="0.3" footer="0.3"/>
  <pageSetup scale="61" orientation="portrait" r:id="rId1"/>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1"/>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1231"/>
  </cols>
  <sheetData>
    <row r="1" spans="1:5" s="79" customFormat="1" x14ac:dyDescent="0.2">
      <c r="A1" s="155" t="s">
        <v>115</v>
      </c>
      <c r="B1" s="155"/>
      <c r="C1" s="154"/>
      <c r="D1" s="154"/>
      <c r="E1" s="76"/>
    </row>
    <row r="2" spans="1:5" s="79" customFormat="1" x14ac:dyDescent="0.2">
      <c r="A2" s="155" t="s">
        <v>42</v>
      </c>
      <c r="B2" s="155"/>
      <c r="C2" s="154"/>
      <c r="D2" s="154"/>
      <c r="E2" s="154"/>
    </row>
    <row r="3" spans="1:5" s="79" customFormat="1" x14ac:dyDescent="0.2">
      <c r="C3" s="154"/>
      <c r="D3" s="154"/>
      <c r="E3" s="154"/>
    </row>
    <row r="4" spans="1:5" s="79" customFormat="1" x14ac:dyDescent="0.2">
      <c r="C4" s="154"/>
      <c r="D4" s="154"/>
      <c r="E4" s="154"/>
    </row>
    <row r="5" spans="1:5" s="79" customFormat="1" ht="11.25" customHeight="1" x14ac:dyDescent="0.2">
      <c r="A5" s="141" t="s">
        <v>1067</v>
      </c>
      <c r="C5" s="154"/>
      <c r="D5" s="154"/>
      <c r="E5" s="262" t="s">
        <v>1066</v>
      </c>
    </row>
    <row r="6" spans="1:5" s="176" customFormat="1" x14ac:dyDescent="0.2">
      <c r="A6" s="26"/>
      <c r="B6" s="26"/>
      <c r="C6" s="261"/>
      <c r="D6" s="260"/>
      <c r="E6" s="260"/>
    </row>
    <row r="7" spans="1:5" ht="15" customHeight="1" x14ac:dyDescent="0.2">
      <c r="A7" s="30" t="s">
        <v>102</v>
      </c>
      <c r="B7" s="29" t="s">
        <v>101</v>
      </c>
      <c r="C7" s="481" t="s">
        <v>301</v>
      </c>
      <c r="D7" s="481" t="s">
        <v>300</v>
      </c>
      <c r="E7" s="120" t="s">
        <v>299</v>
      </c>
    </row>
    <row r="8" spans="1:5" x14ac:dyDescent="0.2">
      <c r="A8" s="946" t="s">
        <v>13725</v>
      </c>
      <c r="B8" s="1275" t="s">
        <v>13726</v>
      </c>
      <c r="C8" s="1276">
        <v>160425.74</v>
      </c>
      <c r="D8" s="224">
        <v>3837229.29</v>
      </c>
      <c r="E8" s="1277">
        <f>+D8-C8</f>
        <v>3676803.55</v>
      </c>
    </row>
    <row r="9" spans="1:5" s="1232" customFormat="1" x14ac:dyDescent="0.2">
      <c r="A9" s="63"/>
      <c r="B9" s="63" t="s">
        <v>1041</v>
      </c>
      <c r="C9" s="62">
        <f>SUM(C8:C8)</f>
        <v>160425.74</v>
      </c>
      <c r="D9" s="62">
        <f>SUM(D8:D8)</f>
        <v>3837229.29</v>
      </c>
      <c r="E9" s="62">
        <f>SUM(E8:E8)</f>
        <v>3676803.55</v>
      </c>
    </row>
    <row r="10" spans="1:5" s="1232" customFormat="1" x14ac:dyDescent="0.2">
      <c r="A10" s="243"/>
      <c r="B10" s="243"/>
      <c r="C10" s="259"/>
      <c r="D10" s="259"/>
      <c r="E10" s="259"/>
    </row>
    <row r="15" spans="1:5" x14ac:dyDescent="0.2">
      <c r="A15" s="1231"/>
      <c r="B15" s="1231"/>
      <c r="C15" s="1231"/>
      <c r="D15" s="1231"/>
      <c r="E15" s="1231"/>
    </row>
    <row r="16" spans="1:5" x14ac:dyDescent="0.2">
      <c r="A16" s="1231"/>
      <c r="B16" s="1231"/>
      <c r="C16" s="1231"/>
      <c r="D16" s="1231"/>
      <c r="E16" s="1231"/>
    </row>
    <row r="17" spans="1:5" x14ac:dyDescent="0.2">
      <c r="A17" s="1231"/>
      <c r="B17" s="1231"/>
      <c r="C17" s="1231"/>
      <c r="D17" s="1231"/>
      <c r="E17" s="1231"/>
    </row>
    <row r="18" spans="1:5" x14ac:dyDescent="0.2">
      <c r="A18" s="1231"/>
      <c r="B18" s="1231"/>
      <c r="C18" s="1231"/>
      <c r="D18" s="1231"/>
      <c r="E18" s="1231"/>
    </row>
    <row r="19" spans="1:5" x14ac:dyDescent="0.2">
      <c r="A19" s="1231"/>
      <c r="B19" s="1231"/>
      <c r="C19" s="1231"/>
      <c r="D19" s="1231"/>
      <c r="E19" s="1231"/>
    </row>
    <row r="20" spans="1:5" x14ac:dyDescent="0.2">
      <c r="A20" s="1231"/>
      <c r="B20" s="1231"/>
      <c r="C20" s="1231"/>
      <c r="D20" s="1231"/>
      <c r="E20" s="1231"/>
    </row>
    <row r="21" spans="1:5" x14ac:dyDescent="0.2">
      <c r="A21" s="1231"/>
      <c r="B21" s="1231"/>
      <c r="C21" s="1231"/>
      <c r="D21" s="1231"/>
      <c r="E21" s="1231"/>
    </row>
    <row r="22" spans="1:5" x14ac:dyDescent="0.2">
      <c r="A22" s="1231"/>
      <c r="B22" s="1231"/>
      <c r="C22" s="1231"/>
      <c r="D22" s="1231"/>
      <c r="E22" s="1231"/>
    </row>
    <row r="23" spans="1:5" x14ac:dyDescent="0.2">
      <c r="A23" s="1231"/>
      <c r="B23" s="1231"/>
      <c r="C23" s="1231"/>
      <c r="D23" s="1231"/>
      <c r="E23" s="1231"/>
    </row>
    <row r="24" spans="1:5" x14ac:dyDescent="0.2">
      <c r="A24" s="1231"/>
      <c r="B24" s="1231"/>
      <c r="C24" s="1231"/>
      <c r="D24" s="1231"/>
      <c r="E24" s="1231"/>
    </row>
    <row r="25" spans="1:5" x14ac:dyDescent="0.2">
      <c r="A25" s="1231"/>
      <c r="B25" s="1231"/>
      <c r="C25" s="1231"/>
      <c r="D25" s="1231"/>
      <c r="E25" s="1231"/>
    </row>
    <row r="26" spans="1:5" x14ac:dyDescent="0.2">
      <c r="A26" s="1231"/>
      <c r="B26" s="1231"/>
      <c r="C26" s="1231"/>
      <c r="D26" s="1231"/>
      <c r="E26" s="1231"/>
    </row>
    <row r="27" spans="1:5" x14ac:dyDescent="0.2">
      <c r="A27" s="1231"/>
      <c r="B27" s="1231"/>
      <c r="C27" s="1231"/>
      <c r="D27" s="1231"/>
      <c r="E27" s="1231"/>
    </row>
    <row r="28" spans="1:5" x14ac:dyDescent="0.2">
      <c r="A28" s="1231"/>
      <c r="B28" s="1231"/>
      <c r="C28" s="1231"/>
      <c r="D28" s="1231"/>
      <c r="E28" s="1231"/>
    </row>
    <row r="29" spans="1:5" x14ac:dyDescent="0.2">
      <c r="A29" s="1231"/>
      <c r="B29" s="1231"/>
      <c r="C29" s="1231"/>
      <c r="D29" s="1231"/>
      <c r="E29" s="1231"/>
    </row>
    <row r="30" spans="1:5" x14ac:dyDescent="0.2">
      <c r="A30" s="1231"/>
      <c r="B30" s="1231"/>
      <c r="C30" s="1231"/>
      <c r="D30" s="1231"/>
      <c r="E30" s="1231"/>
    </row>
    <row r="31" spans="1:5" x14ac:dyDescent="0.2">
      <c r="A31" s="1231"/>
      <c r="B31" s="1231"/>
      <c r="C31" s="1231"/>
      <c r="D31" s="1231"/>
      <c r="E31" s="1231"/>
    </row>
    <row r="32" spans="1:5" x14ac:dyDescent="0.2">
      <c r="A32" s="1231"/>
      <c r="B32" s="1231"/>
      <c r="C32" s="1231"/>
      <c r="D32" s="1231"/>
      <c r="E32" s="1231"/>
    </row>
    <row r="33" spans="1:5" x14ac:dyDescent="0.2">
      <c r="A33" s="1231"/>
      <c r="B33" s="1231"/>
      <c r="C33" s="1231"/>
      <c r="D33" s="1231"/>
      <c r="E33" s="1231"/>
    </row>
    <row r="34" spans="1:5" x14ac:dyDescent="0.2">
      <c r="A34" s="1231"/>
      <c r="B34" s="1231"/>
      <c r="C34" s="1231"/>
      <c r="D34" s="1231"/>
      <c r="E34" s="1231"/>
    </row>
    <row r="35" spans="1:5" x14ac:dyDescent="0.2">
      <c r="A35" s="1231"/>
      <c r="B35" s="1231"/>
      <c r="C35" s="1231"/>
      <c r="D35" s="1231"/>
      <c r="E35" s="1231"/>
    </row>
    <row r="36" spans="1:5" x14ac:dyDescent="0.2">
      <c r="A36" s="1231"/>
      <c r="B36" s="1231"/>
      <c r="C36" s="1231"/>
      <c r="D36" s="1231"/>
      <c r="E36" s="1231"/>
    </row>
    <row r="37" spans="1:5" x14ac:dyDescent="0.2">
      <c r="A37" s="1231"/>
      <c r="B37" s="1231"/>
      <c r="C37" s="1231"/>
      <c r="D37" s="1231"/>
      <c r="E37" s="1231"/>
    </row>
    <row r="38" spans="1:5" x14ac:dyDescent="0.2">
      <c r="A38" s="1231"/>
      <c r="B38" s="1231"/>
      <c r="C38" s="1231"/>
      <c r="D38" s="1231"/>
      <c r="E38" s="1231"/>
    </row>
    <row r="39" spans="1:5" x14ac:dyDescent="0.2">
      <c r="A39" s="1231"/>
      <c r="B39" s="1231"/>
      <c r="C39" s="1231"/>
      <c r="D39" s="1231"/>
      <c r="E39" s="1231"/>
    </row>
    <row r="40" spans="1:5" x14ac:dyDescent="0.2">
      <c r="A40" s="1231"/>
      <c r="B40" s="1231"/>
      <c r="C40" s="1231"/>
      <c r="D40" s="1231"/>
      <c r="E40" s="1231"/>
    </row>
    <row r="41" spans="1:5" x14ac:dyDescent="0.2">
      <c r="A41" s="1231"/>
      <c r="B41" s="1231"/>
      <c r="C41" s="1231"/>
      <c r="D41" s="1231"/>
      <c r="E41" s="1231"/>
    </row>
    <row r="42" spans="1:5" x14ac:dyDescent="0.2">
      <c r="A42" s="1231"/>
      <c r="B42" s="1231"/>
      <c r="C42" s="1231"/>
      <c r="D42" s="1231"/>
      <c r="E42" s="1231"/>
    </row>
    <row r="43" spans="1:5" x14ac:dyDescent="0.2">
      <c r="A43" s="1231"/>
      <c r="B43" s="1231"/>
      <c r="C43" s="1231"/>
      <c r="D43" s="1231"/>
      <c r="E43" s="1231"/>
    </row>
    <row r="44" spans="1:5" x14ac:dyDescent="0.2">
      <c r="A44" s="1231"/>
      <c r="B44" s="1231"/>
      <c r="C44" s="1231"/>
      <c r="D44" s="1231"/>
      <c r="E44" s="1231"/>
    </row>
    <row r="45" spans="1:5" x14ac:dyDescent="0.2">
      <c r="A45" s="1231"/>
      <c r="B45" s="1231"/>
      <c r="C45" s="1231"/>
      <c r="D45" s="1231"/>
      <c r="E45" s="1231"/>
    </row>
    <row r="46" spans="1:5" x14ac:dyDescent="0.2">
      <c r="A46" s="1231"/>
      <c r="B46" s="1231"/>
      <c r="C46" s="1231"/>
      <c r="D46" s="1231"/>
      <c r="E46" s="1231"/>
    </row>
    <row r="47" spans="1:5" x14ac:dyDescent="0.2">
      <c r="A47" s="1231"/>
      <c r="B47" s="1231"/>
      <c r="C47" s="1231"/>
      <c r="D47" s="1231"/>
      <c r="E47" s="1231"/>
    </row>
    <row r="48" spans="1:5" x14ac:dyDescent="0.2">
      <c r="A48" s="1231"/>
      <c r="B48" s="1231"/>
      <c r="C48" s="1231"/>
      <c r="D48" s="1231"/>
      <c r="E48" s="1231"/>
    </row>
    <row r="49" spans="1:5" x14ac:dyDescent="0.2">
      <c r="A49" s="1231"/>
      <c r="B49" s="1231"/>
      <c r="C49" s="1231"/>
      <c r="D49" s="1231"/>
      <c r="E49" s="1231"/>
    </row>
    <row r="50" spans="1:5" x14ac:dyDescent="0.2">
      <c r="A50" s="1231"/>
      <c r="B50" s="1231"/>
      <c r="C50" s="1231"/>
      <c r="D50" s="1231"/>
      <c r="E50" s="1231"/>
    </row>
    <row r="51" spans="1:5" x14ac:dyDescent="0.2">
      <c r="A51" s="1231"/>
      <c r="B51" s="1231"/>
      <c r="C51" s="1231"/>
      <c r="D51" s="1231"/>
      <c r="E51" s="1231"/>
    </row>
    <row r="52" spans="1:5" x14ac:dyDescent="0.2">
      <c r="A52" s="1231"/>
      <c r="B52" s="1231"/>
      <c r="C52" s="1231"/>
      <c r="D52" s="1231"/>
      <c r="E52" s="1231"/>
    </row>
    <row r="53" spans="1:5" x14ac:dyDescent="0.2">
      <c r="A53" s="1231"/>
      <c r="B53" s="1231"/>
      <c r="C53" s="1231"/>
      <c r="D53" s="1231"/>
      <c r="E53" s="1231"/>
    </row>
    <row r="54" spans="1:5" x14ac:dyDescent="0.2">
      <c r="A54" s="1231"/>
      <c r="B54" s="1231"/>
      <c r="C54" s="1231"/>
      <c r="D54" s="1231"/>
      <c r="E54" s="1231"/>
    </row>
    <row r="55" spans="1:5" x14ac:dyDescent="0.2">
      <c r="A55" s="1231"/>
      <c r="B55" s="1231"/>
      <c r="C55" s="1231"/>
      <c r="D55" s="1231"/>
      <c r="E55" s="1231"/>
    </row>
    <row r="56" spans="1:5" x14ac:dyDescent="0.2">
      <c r="A56" s="1231"/>
      <c r="B56" s="1231"/>
      <c r="C56" s="1231"/>
      <c r="D56" s="1231"/>
      <c r="E56" s="1231"/>
    </row>
    <row r="57" spans="1:5" x14ac:dyDescent="0.2">
      <c r="A57" s="1231"/>
      <c r="B57" s="1231"/>
      <c r="C57" s="1231"/>
      <c r="D57" s="1231"/>
      <c r="E57" s="1231"/>
    </row>
    <row r="58" spans="1:5" x14ac:dyDescent="0.2">
      <c r="A58" s="1231"/>
      <c r="B58" s="1231"/>
      <c r="C58" s="1231"/>
      <c r="D58" s="1231"/>
      <c r="E58" s="1231"/>
    </row>
    <row r="59" spans="1:5" x14ac:dyDescent="0.2">
      <c r="A59" s="1231"/>
      <c r="B59" s="1231"/>
      <c r="C59" s="1231"/>
      <c r="D59" s="1231"/>
      <c r="E59" s="1231"/>
    </row>
    <row r="60" spans="1:5" x14ac:dyDescent="0.2">
      <c r="A60" s="1231"/>
      <c r="B60" s="1231"/>
      <c r="C60" s="1231"/>
      <c r="D60" s="1231"/>
      <c r="E60" s="1231"/>
    </row>
    <row r="61" spans="1:5" x14ac:dyDescent="0.2">
      <c r="A61" s="1231"/>
      <c r="B61" s="1231"/>
      <c r="C61" s="1231"/>
      <c r="D61" s="1231"/>
      <c r="E61" s="1231"/>
    </row>
    <row r="62" spans="1:5" x14ac:dyDescent="0.2">
      <c r="A62" s="1231"/>
      <c r="B62" s="1231"/>
      <c r="C62" s="1231"/>
      <c r="D62" s="1231"/>
      <c r="E62" s="1231"/>
    </row>
    <row r="63" spans="1:5" x14ac:dyDescent="0.2">
      <c r="A63" s="1231"/>
      <c r="B63" s="1231"/>
      <c r="C63" s="1231"/>
      <c r="D63" s="1231"/>
      <c r="E63" s="1231"/>
    </row>
    <row r="64" spans="1:5" x14ac:dyDescent="0.2">
      <c r="A64" s="1231"/>
      <c r="B64" s="1231"/>
      <c r="C64" s="1231"/>
      <c r="D64" s="1231"/>
      <c r="E64" s="1231"/>
    </row>
    <row r="65" spans="1:5" x14ac:dyDescent="0.2">
      <c r="A65" s="1231"/>
      <c r="B65" s="1231"/>
      <c r="C65" s="1231"/>
      <c r="D65" s="1231"/>
      <c r="E65" s="1231"/>
    </row>
    <row r="66" spans="1:5" x14ac:dyDescent="0.2">
      <c r="A66" s="1231"/>
      <c r="B66" s="1231"/>
      <c r="C66" s="1231"/>
      <c r="D66" s="1231"/>
      <c r="E66" s="1231"/>
    </row>
    <row r="67" spans="1:5" x14ac:dyDescent="0.2">
      <c r="A67" s="1231"/>
      <c r="B67" s="1231"/>
      <c r="C67" s="1231"/>
      <c r="D67" s="1231"/>
      <c r="E67" s="1231"/>
    </row>
    <row r="68" spans="1:5" x14ac:dyDescent="0.2">
      <c r="A68" s="1231"/>
      <c r="B68" s="1231"/>
      <c r="C68" s="1231"/>
      <c r="D68" s="1231"/>
      <c r="E68" s="1231"/>
    </row>
    <row r="69" spans="1:5" x14ac:dyDescent="0.2">
      <c r="A69" s="1231"/>
      <c r="B69" s="1231"/>
      <c r="C69" s="1231"/>
      <c r="D69" s="1231"/>
      <c r="E69" s="1231"/>
    </row>
    <row r="70" spans="1:5" x14ac:dyDescent="0.2">
      <c r="A70" s="1231"/>
      <c r="B70" s="1231"/>
      <c r="C70" s="1231"/>
      <c r="D70" s="1231"/>
      <c r="E70" s="1231"/>
    </row>
    <row r="71" spans="1:5" x14ac:dyDescent="0.2">
      <c r="A71" s="1231"/>
      <c r="B71" s="1231"/>
      <c r="C71" s="1231"/>
      <c r="D71" s="1231"/>
      <c r="E71" s="1231"/>
    </row>
    <row r="72" spans="1:5" x14ac:dyDescent="0.2">
      <c r="A72" s="1231"/>
      <c r="B72" s="1231"/>
      <c r="C72" s="1231"/>
      <c r="D72" s="1231"/>
      <c r="E72" s="1231"/>
    </row>
    <row r="73" spans="1:5" x14ac:dyDescent="0.2">
      <c r="A73" s="1231"/>
      <c r="B73" s="1231"/>
      <c r="C73" s="1231"/>
      <c r="D73" s="1231"/>
      <c r="E73" s="1231"/>
    </row>
    <row r="74" spans="1:5" x14ac:dyDescent="0.2">
      <c r="A74" s="1231"/>
      <c r="B74" s="1231"/>
      <c r="C74" s="1231"/>
      <c r="D74" s="1231"/>
      <c r="E74" s="1231"/>
    </row>
    <row r="75" spans="1:5" x14ac:dyDescent="0.2">
      <c r="A75" s="1231"/>
      <c r="B75" s="1231"/>
      <c r="C75" s="1231"/>
      <c r="D75" s="1231"/>
      <c r="E75" s="1231"/>
    </row>
    <row r="76" spans="1:5" x14ac:dyDescent="0.2">
      <c r="A76" s="1231"/>
      <c r="B76" s="1231"/>
      <c r="C76" s="1231"/>
      <c r="D76" s="1231"/>
      <c r="E76" s="1231"/>
    </row>
    <row r="77" spans="1:5" x14ac:dyDescent="0.2">
      <c r="A77" s="1231"/>
      <c r="B77" s="1231"/>
      <c r="C77" s="1231"/>
      <c r="D77" s="1231"/>
      <c r="E77" s="1231"/>
    </row>
    <row r="78" spans="1:5" x14ac:dyDescent="0.2">
      <c r="A78" s="1231"/>
      <c r="B78" s="1231"/>
      <c r="C78" s="1231"/>
      <c r="D78" s="1231"/>
      <c r="E78" s="1231"/>
    </row>
    <row r="79" spans="1:5" x14ac:dyDescent="0.2">
      <c r="A79" s="1231"/>
      <c r="B79" s="1231"/>
      <c r="C79" s="1231"/>
      <c r="D79" s="1231"/>
      <c r="E79" s="1231"/>
    </row>
    <row r="80" spans="1:5" x14ac:dyDescent="0.2">
      <c r="A80" s="1231"/>
      <c r="B80" s="1231"/>
      <c r="C80" s="1231"/>
      <c r="D80" s="1231"/>
      <c r="E80" s="1231"/>
    </row>
    <row r="81" spans="1:5" x14ac:dyDescent="0.2">
      <c r="A81" s="1231"/>
      <c r="B81" s="1231"/>
      <c r="C81" s="1231"/>
      <c r="D81" s="1231"/>
      <c r="E81" s="1231"/>
    </row>
    <row r="82" spans="1:5" x14ac:dyDescent="0.2">
      <c r="A82" s="1231"/>
      <c r="B82" s="1231"/>
      <c r="C82" s="1231"/>
      <c r="D82" s="1231"/>
      <c r="E82" s="1231"/>
    </row>
    <row r="83" spans="1:5" x14ac:dyDescent="0.2">
      <c r="A83" s="1231"/>
      <c r="B83" s="1231"/>
      <c r="C83" s="1231"/>
      <c r="D83" s="1231"/>
      <c r="E83" s="1231"/>
    </row>
    <row r="84" spans="1:5" x14ac:dyDescent="0.2">
      <c r="A84" s="1231"/>
      <c r="B84" s="1231"/>
      <c r="C84" s="1231"/>
      <c r="D84" s="1231"/>
      <c r="E84" s="1231"/>
    </row>
    <row r="85" spans="1:5" x14ac:dyDescent="0.2">
      <c r="A85" s="1231"/>
      <c r="B85" s="1231"/>
      <c r="C85" s="1231"/>
      <c r="D85" s="1231"/>
      <c r="E85" s="1231"/>
    </row>
    <row r="86" spans="1:5" x14ac:dyDescent="0.2">
      <c r="A86" s="1231"/>
      <c r="B86" s="1231"/>
      <c r="C86" s="1231"/>
      <c r="D86" s="1231"/>
      <c r="E86" s="1231"/>
    </row>
    <row r="87" spans="1:5" x14ac:dyDescent="0.2">
      <c r="A87" s="1231"/>
      <c r="B87" s="1231"/>
      <c r="C87" s="1231"/>
      <c r="D87" s="1231"/>
      <c r="E87" s="1231"/>
    </row>
    <row r="88" spans="1:5" x14ac:dyDescent="0.2">
      <c r="A88" s="1231"/>
      <c r="B88" s="1231"/>
      <c r="C88" s="1231"/>
      <c r="D88" s="1231"/>
      <c r="E88" s="1231"/>
    </row>
    <row r="89" spans="1:5" x14ac:dyDescent="0.2">
      <c r="A89" s="1231"/>
      <c r="B89" s="1231"/>
      <c r="C89" s="1231"/>
      <c r="D89" s="1231"/>
      <c r="E89" s="1231"/>
    </row>
    <row r="90" spans="1:5" x14ac:dyDescent="0.2">
      <c r="A90" s="1231"/>
      <c r="B90" s="1231"/>
      <c r="C90" s="1231"/>
      <c r="D90" s="1231"/>
      <c r="E90" s="1231"/>
    </row>
    <row r="91" spans="1:5" x14ac:dyDescent="0.2">
      <c r="A91" s="1231"/>
      <c r="B91" s="1231"/>
      <c r="C91" s="1231"/>
      <c r="D91" s="1231"/>
      <c r="E91" s="1231"/>
    </row>
    <row r="92" spans="1:5" x14ac:dyDescent="0.2">
      <c r="A92" s="1231"/>
      <c r="B92" s="1231"/>
      <c r="C92" s="1231"/>
      <c r="D92" s="1231"/>
      <c r="E92" s="1231"/>
    </row>
    <row r="93" spans="1:5" x14ac:dyDescent="0.2">
      <c r="A93" s="1231"/>
      <c r="B93" s="1231"/>
      <c r="C93" s="1231"/>
      <c r="D93" s="1231"/>
      <c r="E93" s="1231"/>
    </row>
    <row r="94" spans="1:5" x14ac:dyDescent="0.2">
      <c r="A94" s="1231"/>
      <c r="B94" s="1231"/>
      <c r="C94" s="1231"/>
      <c r="D94" s="1231"/>
      <c r="E94" s="1231"/>
    </row>
    <row r="95" spans="1:5" x14ac:dyDescent="0.2">
      <c r="A95" s="1231"/>
      <c r="B95" s="1231"/>
      <c r="C95" s="1231"/>
      <c r="D95" s="1231"/>
      <c r="E95" s="1231"/>
    </row>
    <row r="96" spans="1:5" x14ac:dyDescent="0.2">
      <c r="A96" s="1231"/>
      <c r="B96" s="1231"/>
      <c r="C96" s="1231"/>
      <c r="D96" s="1231"/>
      <c r="E96" s="1231"/>
    </row>
    <row r="97" spans="1:5" x14ac:dyDescent="0.2">
      <c r="A97" s="1231"/>
      <c r="B97" s="1231"/>
      <c r="C97" s="1231"/>
      <c r="D97" s="1231"/>
      <c r="E97" s="1231"/>
    </row>
    <row r="98" spans="1:5" x14ac:dyDescent="0.2">
      <c r="A98" s="1231"/>
      <c r="B98" s="1231"/>
      <c r="C98" s="1231"/>
      <c r="D98" s="1231"/>
      <c r="E98" s="1231"/>
    </row>
    <row r="99" spans="1:5" x14ac:dyDescent="0.2">
      <c r="A99" s="1231"/>
      <c r="B99" s="1231"/>
      <c r="C99" s="1231"/>
      <c r="D99" s="1231"/>
      <c r="E99" s="1231"/>
    </row>
    <row r="100" spans="1:5" x14ac:dyDescent="0.2">
      <c r="A100" s="1231"/>
      <c r="B100" s="1231"/>
      <c r="C100" s="1231"/>
      <c r="D100" s="1231"/>
      <c r="E100" s="1231"/>
    </row>
    <row r="101" spans="1:5" x14ac:dyDescent="0.2">
      <c r="A101" s="1231"/>
      <c r="B101" s="1231"/>
      <c r="C101" s="1231"/>
      <c r="D101" s="1231"/>
      <c r="E101" s="1231"/>
    </row>
    <row r="102" spans="1:5" x14ac:dyDescent="0.2">
      <c r="A102" s="1231"/>
      <c r="B102" s="1231"/>
      <c r="C102" s="1231"/>
      <c r="D102" s="1231"/>
      <c r="E102" s="1231"/>
    </row>
    <row r="103" spans="1:5" x14ac:dyDescent="0.2">
      <c r="A103" s="1231"/>
      <c r="B103" s="1231"/>
      <c r="C103" s="1231"/>
      <c r="D103" s="1231"/>
      <c r="E103" s="1231"/>
    </row>
    <row r="104" spans="1:5" x14ac:dyDescent="0.2">
      <c r="A104" s="1231"/>
      <c r="B104" s="1231"/>
      <c r="C104" s="1231"/>
      <c r="D104" s="1231"/>
      <c r="E104" s="1231"/>
    </row>
    <row r="105" spans="1:5" x14ac:dyDescent="0.2">
      <c r="A105" s="1231"/>
      <c r="B105" s="1231"/>
      <c r="C105" s="1231"/>
      <c r="D105" s="1231"/>
      <c r="E105" s="1231"/>
    </row>
    <row r="106" spans="1:5" x14ac:dyDescent="0.2">
      <c r="A106" s="1231"/>
      <c r="B106" s="1231"/>
      <c r="C106" s="1231"/>
      <c r="D106" s="1231"/>
      <c r="E106" s="1231"/>
    </row>
    <row r="107" spans="1:5" x14ac:dyDescent="0.2">
      <c r="A107" s="1231"/>
      <c r="B107" s="1231"/>
      <c r="C107" s="1231"/>
      <c r="D107" s="1231"/>
      <c r="E107" s="1231"/>
    </row>
    <row r="108" spans="1:5" x14ac:dyDescent="0.2">
      <c r="A108" s="1231"/>
      <c r="B108" s="1231"/>
      <c r="C108" s="1231"/>
      <c r="D108" s="1231"/>
      <c r="E108" s="1231"/>
    </row>
    <row r="109" spans="1:5" x14ac:dyDescent="0.2">
      <c r="A109" s="1231"/>
      <c r="B109" s="1231"/>
      <c r="C109" s="1231"/>
      <c r="D109" s="1231"/>
      <c r="E109" s="1231"/>
    </row>
    <row r="110" spans="1:5" x14ac:dyDescent="0.2">
      <c r="A110" s="1231"/>
      <c r="B110" s="1231"/>
      <c r="C110" s="1231"/>
      <c r="D110" s="1231"/>
      <c r="E110" s="1231"/>
    </row>
    <row r="111" spans="1:5" x14ac:dyDescent="0.2">
      <c r="A111" s="1231"/>
      <c r="B111" s="1231"/>
      <c r="C111" s="1231"/>
      <c r="D111" s="1231"/>
      <c r="E111" s="1231"/>
    </row>
    <row r="112" spans="1:5" x14ac:dyDescent="0.2">
      <c r="A112" s="1231"/>
      <c r="B112" s="1231"/>
      <c r="C112" s="1231"/>
      <c r="D112" s="1231"/>
      <c r="E112" s="1231"/>
    </row>
    <row r="113" spans="1:5" x14ac:dyDescent="0.2">
      <c r="A113" s="1231"/>
      <c r="B113" s="1231"/>
      <c r="C113" s="1231"/>
      <c r="D113" s="1231"/>
      <c r="E113" s="1231"/>
    </row>
    <row r="114" spans="1:5" x14ac:dyDescent="0.2">
      <c r="A114" s="1231"/>
      <c r="B114" s="1231"/>
      <c r="C114" s="1231"/>
      <c r="D114" s="1231"/>
      <c r="E114" s="1231"/>
    </row>
    <row r="115" spans="1:5" x14ac:dyDescent="0.2">
      <c r="A115" s="1231"/>
      <c r="B115" s="1231"/>
      <c r="C115" s="1231"/>
      <c r="D115" s="1231"/>
      <c r="E115" s="1231"/>
    </row>
    <row r="116" spans="1:5" x14ac:dyDescent="0.2">
      <c r="A116" s="1231"/>
      <c r="B116" s="1231"/>
      <c r="C116" s="1231"/>
      <c r="D116" s="1231"/>
      <c r="E116" s="1231"/>
    </row>
    <row r="117" spans="1:5" x14ac:dyDescent="0.2">
      <c r="A117" s="1231"/>
      <c r="B117" s="1231"/>
      <c r="C117" s="1231"/>
      <c r="D117" s="1231"/>
      <c r="E117" s="1231"/>
    </row>
    <row r="118" spans="1:5" x14ac:dyDescent="0.2">
      <c r="A118" s="1231"/>
      <c r="B118" s="1231"/>
      <c r="C118" s="1231"/>
      <c r="D118" s="1231"/>
      <c r="E118" s="1231"/>
    </row>
    <row r="119" spans="1:5" x14ac:dyDescent="0.2">
      <c r="A119" s="1231"/>
      <c r="B119" s="1231"/>
      <c r="C119" s="1231"/>
      <c r="D119" s="1231"/>
      <c r="E119" s="1231"/>
    </row>
    <row r="120" spans="1:5" x14ac:dyDescent="0.2">
      <c r="A120" s="1231"/>
      <c r="B120" s="1231"/>
      <c r="C120" s="1231"/>
      <c r="D120" s="1231"/>
      <c r="E120" s="1231"/>
    </row>
    <row r="121" spans="1:5" x14ac:dyDescent="0.2">
      <c r="A121" s="1231"/>
      <c r="B121" s="1231"/>
      <c r="C121" s="1231"/>
      <c r="D121" s="1231"/>
      <c r="E121" s="1231"/>
    </row>
    <row r="122" spans="1:5" x14ac:dyDescent="0.2">
      <c r="A122" s="1231"/>
      <c r="B122" s="1231"/>
      <c r="C122" s="1231"/>
      <c r="D122" s="1231"/>
      <c r="E122" s="1231"/>
    </row>
    <row r="123" spans="1:5" x14ac:dyDescent="0.2">
      <c r="A123" s="1231"/>
      <c r="B123" s="1231"/>
      <c r="C123" s="1231"/>
      <c r="D123" s="1231"/>
      <c r="E123" s="1231"/>
    </row>
    <row r="124" spans="1:5" x14ac:dyDescent="0.2">
      <c r="A124" s="1231"/>
      <c r="B124" s="1231"/>
      <c r="C124" s="1231"/>
      <c r="D124" s="1231"/>
      <c r="E124" s="1231"/>
    </row>
    <row r="125" spans="1:5" x14ac:dyDescent="0.2">
      <c r="A125" s="1231"/>
      <c r="B125" s="1231"/>
      <c r="C125" s="1231"/>
      <c r="D125" s="1231"/>
      <c r="E125" s="1231"/>
    </row>
    <row r="126" spans="1:5" x14ac:dyDescent="0.2">
      <c r="A126" s="1231"/>
      <c r="B126" s="1231"/>
      <c r="C126" s="1231"/>
      <c r="D126" s="1231"/>
      <c r="E126" s="1231"/>
    </row>
    <row r="127" spans="1:5" x14ac:dyDescent="0.2">
      <c r="A127" s="1231"/>
      <c r="B127" s="1231"/>
      <c r="C127" s="1231"/>
      <c r="D127" s="1231"/>
      <c r="E127" s="1231"/>
    </row>
    <row r="128" spans="1:5" x14ac:dyDescent="0.2">
      <c r="A128" s="1231"/>
      <c r="B128" s="1231"/>
      <c r="C128" s="1231"/>
      <c r="D128" s="1231"/>
      <c r="E128" s="1231"/>
    </row>
    <row r="129" spans="1:5" x14ac:dyDescent="0.2">
      <c r="A129" s="1231"/>
      <c r="B129" s="1231"/>
      <c r="C129" s="1231"/>
      <c r="D129" s="1231"/>
      <c r="E129" s="1231"/>
    </row>
    <row r="130" spans="1:5" x14ac:dyDescent="0.2">
      <c r="A130" s="1231"/>
      <c r="B130" s="1231"/>
      <c r="C130" s="1231"/>
      <c r="D130" s="1231"/>
      <c r="E130" s="1231"/>
    </row>
    <row r="131" spans="1:5" x14ac:dyDescent="0.2">
      <c r="A131" s="1231"/>
      <c r="B131" s="1231"/>
      <c r="C131" s="1231"/>
      <c r="D131" s="1231"/>
      <c r="E131" s="1231"/>
    </row>
    <row r="132" spans="1:5" x14ac:dyDescent="0.2">
      <c r="A132" s="1231"/>
      <c r="B132" s="1231"/>
      <c r="C132" s="1231"/>
      <c r="D132" s="1231"/>
      <c r="E132" s="1231"/>
    </row>
    <row r="133" spans="1:5" x14ac:dyDescent="0.2">
      <c r="A133" s="1231"/>
      <c r="B133" s="1231"/>
      <c r="C133" s="1231"/>
      <c r="D133" s="1231"/>
      <c r="E133" s="1231"/>
    </row>
    <row r="134" spans="1:5" x14ac:dyDescent="0.2">
      <c r="A134" s="1231"/>
      <c r="B134" s="1231"/>
      <c r="C134" s="1231"/>
      <c r="D134" s="1231"/>
      <c r="E134" s="1231"/>
    </row>
    <row r="135" spans="1:5" x14ac:dyDescent="0.2">
      <c r="A135" s="1231"/>
      <c r="B135" s="1231"/>
      <c r="C135" s="1231"/>
      <c r="D135" s="1231"/>
      <c r="E135" s="1231"/>
    </row>
    <row r="136" spans="1:5" x14ac:dyDescent="0.2">
      <c r="A136" s="1231"/>
      <c r="B136" s="1231"/>
      <c r="C136" s="1231"/>
      <c r="D136" s="1231"/>
      <c r="E136" s="1231"/>
    </row>
    <row r="137" spans="1:5" x14ac:dyDescent="0.2">
      <c r="A137" s="1231"/>
      <c r="B137" s="1231"/>
      <c r="C137" s="1231"/>
      <c r="D137" s="1231"/>
      <c r="E137" s="1231"/>
    </row>
    <row r="138" spans="1:5" x14ac:dyDescent="0.2">
      <c r="A138" s="1231"/>
      <c r="B138" s="1231"/>
      <c r="C138" s="1231"/>
      <c r="D138" s="1231"/>
      <c r="E138" s="1231"/>
    </row>
    <row r="139" spans="1:5" x14ac:dyDescent="0.2">
      <c r="A139" s="1231"/>
      <c r="B139" s="1231"/>
      <c r="C139" s="1231"/>
      <c r="D139" s="1231"/>
      <c r="E139" s="1231"/>
    </row>
    <row r="140" spans="1:5" x14ac:dyDescent="0.2">
      <c r="A140" s="1231"/>
      <c r="B140" s="1231"/>
      <c r="C140" s="1231"/>
      <c r="D140" s="1231"/>
      <c r="E140" s="1231"/>
    </row>
    <row r="141" spans="1:5" x14ac:dyDescent="0.2">
      <c r="A141" s="1231"/>
      <c r="B141" s="1231"/>
      <c r="C141" s="1231"/>
      <c r="D141" s="1231"/>
      <c r="E141" s="1231"/>
    </row>
    <row r="142" spans="1:5" x14ac:dyDescent="0.2">
      <c r="A142" s="1231"/>
      <c r="B142" s="1231"/>
      <c r="C142" s="1231"/>
      <c r="D142" s="1231"/>
      <c r="E142" s="1231"/>
    </row>
    <row r="143" spans="1:5" x14ac:dyDescent="0.2">
      <c r="A143" s="1231"/>
      <c r="B143" s="1231"/>
      <c r="C143" s="1231"/>
      <c r="D143" s="1231"/>
      <c r="E143" s="1231"/>
    </row>
    <row r="144" spans="1:5" x14ac:dyDescent="0.2">
      <c r="A144" s="1231"/>
      <c r="B144" s="1231"/>
      <c r="C144" s="1231"/>
      <c r="D144" s="1231"/>
      <c r="E144" s="1231"/>
    </row>
    <row r="145" spans="1:5" x14ac:dyDescent="0.2">
      <c r="A145" s="1231"/>
      <c r="B145" s="1231"/>
      <c r="C145" s="1231"/>
      <c r="D145" s="1231"/>
      <c r="E145" s="1231"/>
    </row>
    <row r="146" spans="1:5" x14ac:dyDescent="0.2">
      <c r="A146" s="1231"/>
      <c r="B146" s="1231"/>
      <c r="C146" s="1231"/>
      <c r="D146" s="1231"/>
      <c r="E146" s="1231"/>
    </row>
    <row r="147" spans="1:5" x14ac:dyDescent="0.2">
      <c r="A147" s="1231"/>
      <c r="B147" s="1231"/>
      <c r="C147" s="1231"/>
      <c r="D147" s="1231"/>
      <c r="E147" s="1231"/>
    </row>
    <row r="148" spans="1:5" x14ac:dyDescent="0.2">
      <c r="A148" s="1231"/>
      <c r="B148" s="1231"/>
      <c r="C148" s="1231"/>
      <c r="D148" s="1231"/>
      <c r="E148" s="1231"/>
    </row>
    <row r="149" spans="1:5" x14ac:dyDescent="0.2">
      <c r="A149" s="1231"/>
      <c r="B149" s="1231"/>
      <c r="C149" s="1231"/>
      <c r="D149" s="1231"/>
      <c r="E149" s="1231"/>
    </row>
    <row r="150" spans="1:5" x14ac:dyDescent="0.2">
      <c r="A150" s="1231"/>
      <c r="B150" s="1231"/>
      <c r="C150" s="1231"/>
      <c r="D150" s="1231"/>
      <c r="E150" s="1231"/>
    </row>
    <row r="151" spans="1:5" x14ac:dyDescent="0.2">
      <c r="A151" s="1231"/>
      <c r="B151" s="1231"/>
      <c r="C151" s="1231"/>
      <c r="D151" s="1231"/>
      <c r="E151" s="1231"/>
    </row>
    <row r="152" spans="1:5" x14ac:dyDescent="0.2">
      <c r="A152" s="1231"/>
      <c r="B152" s="1231"/>
      <c r="C152" s="1231"/>
      <c r="D152" s="1231"/>
      <c r="E152" s="1231"/>
    </row>
    <row r="153" spans="1:5" x14ac:dyDescent="0.2">
      <c r="A153" s="1231"/>
      <c r="B153" s="1231"/>
      <c r="C153" s="1231"/>
      <c r="D153" s="1231"/>
      <c r="E153" s="1231"/>
    </row>
    <row r="154" spans="1:5" x14ac:dyDescent="0.2">
      <c r="A154" s="1231"/>
      <c r="B154" s="1231"/>
      <c r="C154" s="1231"/>
      <c r="D154" s="1231"/>
      <c r="E154" s="1231"/>
    </row>
    <row r="155" spans="1:5" x14ac:dyDescent="0.2">
      <c r="A155" s="1231"/>
      <c r="B155" s="1231"/>
      <c r="C155" s="1231"/>
      <c r="D155" s="1231"/>
      <c r="E155" s="1231"/>
    </row>
    <row r="156" spans="1:5" x14ac:dyDescent="0.2">
      <c r="A156" s="1231"/>
      <c r="B156" s="1231"/>
      <c r="C156" s="1231"/>
      <c r="D156" s="1231"/>
      <c r="E156" s="1231"/>
    </row>
    <row r="157" spans="1:5" x14ac:dyDescent="0.2">
      <c r="A157" s="1231"/>
      <c r="B157" s="1231"/>
      <c r="C157" s="1231"/>
      <c r="D157" s="1231"/>
      <c r="E157" s="1231"/>
    </row>
    <row r="158" spans="1:5" x14ac:dyDescent="0.2">
      <c r="A158" s="1231"/>
      <c r="B158" s="1231"/>
      <c r="C158" s="1231"/>
      <c r="D158" s="1231"/>
      <c r="E158" s="1231"/>
    </row>
    <row r="159" spans="1:5" x14ac:dyDescent="0.2">
      <c r="A159" s="1231"/>
      <c r="B159" s="1231"/>
      <c r="C159" s="1231"/>
      <c r="D159" s="1231"/>
      <c r="E159" s="1231"/>
    </row>
    <row r="160" spans="1:5" x14ac:dyDescent="0.2">
      <c r="A160" s="1231"/>
      <c r="B160" s="1231"/>
      <c r="C160" s="1231"/>
      <c r="D160" s="1231"/>
      <c r="E160" s="1231"/>
    </row>
    <row r="161" spans="1:5" x14ac:dyDescent="0.2">
      <c r="A161" s="1231"/>
      <c r="B161" s="1231"/>
      <c r="C161" s="1231"/>
      <c r="D161" s="1231"/>
      <c r="E161" s="1231"/>
    </row>
  </sheetData>
  <dataValidations count="5">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 allowBlank="1" showInputMessage="1" showErrorMessage="1" prompt="Corresponde al nombre o descripción de la cuenta de acuerdo al Plan de Cuentas emitido por el CONAC." sqref="B7"/>
    <dataValidation allowBlank="1" showInputMessage="1" showErrorMessage="1" prompt="Diferencia entre el saldo final y el inicial presentados." sqref="E7"/>
  </dataValidations>
  <pageMargins left="0.70866141732283472" right="0.70866141732283472" top="0.74803149606299213" bottom="0.74803149606299213" header="0.31496062992125984" footer="0.31496062992125984"/>
  <pageSetup scale="37" orientation="portrait" r:id="rId1"/>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231"/>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c r="B8" s="1225" t="s">
        <v>13593</v>
      </c>
      <c r="C8" s="268"/>
      <c r="D8" s="267">
        <f t="shared" ref="D8" si="0">+C8/55941.57</f>
        <v>0</v>
      </c>
    </row>
    <row r="9" spans="1:4" x14ac:dyDescent="0.2">
      <c r="A9" s="266"/>
      <c r="B9" s="266" t="s">
        <v>7193</v>
      </c>
      <c r="C9" s="265">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269" t="s">
        <v>13701</v>
      </c>
      <c r="B15" s="270" t="s">
        <v>13702</v>
      </c>
      <c r="C15" s="268">
        <v>286511.19</v>
      </c>
      <c r="D15" s="267">
        <f>+C15/55941.57</f>
        <v>5.1216151066192817</v>
      </c>
    </row>
    <row r="16" spans="1:4" x14ac:dyDescent="0.2">
      <c r="A16" s="269" t="s">
        <v>13703</v>
      </c>
      <c r="B16" s="270" t="s">
        <v>13704</v>
      </c>
      <c r="C16" s="268">
        <v>64103.45</v>
      </c>
      <c r="D16" s="267">
        <f t="shared" ref="D16" si="1">+C16/55941.57</f>
        <v>1.1459000882527965</v>
      </c>
    </row>
    <row r="17" spans="1:4" x14ac:dyDescent="0.2">
      <c r="A17" s="266"/>
      <c r="B17" s="266" t="s">
        <v>7194</v>
      </c>
      <c r="C17" s="265">
        <f>SUM(C15:C16)</f>
        <v>350614.64</v>
      </c>
      <c r="D17" s="276">
        <f>SUM(D15:D16)</f>
        <v>6.267515194872078</v>
      </c>
    </row>
  </sheetData>
  <mergeCells count="2">
    <mergeCell ref="A5:B5"/>
    <mergeCell ref="A12:B12"/>
  </mergeCells>
  <dataValidations count="5">
    <dataValidation allowBlank="1" showInputMessage="1" showErrorMessage="1" prompt="Corresponde al número de la cuenta de acuerdo al Plan de Cuentas emitido por el CONAC." sqref="A7"/>
    <dataValidation allowBlank="1" showInputMessage="1" showErrorMessage="1" prompt="Corresponde al número de la cuenta de acuerdo al Plan de Cuentas emitido por el CONAC (DOF 23/12/2015)." sqref="A14"/>
    <dataValidation allowBlank="1" showInputMessage="1" showErrorMessage="1" prompt="Corresponde al nombre o descripción de la cuenta de acuerdo al Plan de Cuentas emitido por el CONAC." sqref="B7 B14"/>
    <dataValidation allowBlank="1" showInputMessage="1" showErrorMessage="1" prompt="Importe (saldo final) de las adquisiciones de bienes muebles e inmuebles efectuadas en el periodo al que corresponde la cuenta pública presentada." sqref="C7 C14"/>
    <dataValidation allowBlank="1" showInputMessage="1" showErrorMessage="1" prompt="Detallar el porcentaje de estas adquisiciones que fueron realizadas mediante subsidios de capital del sector central (subsidiados por la federación, estado o municipio)." sqref="D7 D14"/>
  </dataValidations>
  <pageMargins left="0.7" right="0.7" top="0.75" bottom="0.75" header="0.3" footer="0.3"/>
  <pageSetup scale="90" orientation="portrait" r:id="rId1"/>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zoomScaleSheetLayoutView="100" workbookViewId="0">
      <pane ySplit="8" topLeftCell="A9" activePane="bottomLeft" state="frozen"/>
      <selection activeCell="D42" sqref="D42"/>
      <selection pane="bottomLeft" activeCell="B43" sqref="B43"/>
    </sheetView>
  </sheetViews>
  <sheetFormatPr baseColWidth="10" defaultColWidth="11.44140625" defaultRowHeight="10.199999999999999" x14ac:dyDescent="0.2"/>
  <cols>
    <col min="1" max="1" width="17.5546875" style="37" customWidth="1"/>
    <col min="2" max="2" width="68" style="37" customWidth="1"/>
    <col min="3" max="3" width="17.6640625" style="224" customWidth="1"/>
    <col min="4" max="4" width="17.6640625" style="1231" customWidth="1"/>
    <col min="5" max="16384" width="11.44140625" style="1231"/>
  </cols>
  <sheetData>
    <row r="1" spans="1:7" s="79" customFormat="1" x14ac:dyDescent="0.2">
      <c r="A1" s="155" t="s">
        <v>115</v>
      </c>
      <c r="B1" s="155"/>
      <c r="C1" s="275"/>
    </row>
    <row r="2" spans="1:7" s="79" customFormat="1" x14ac:dyDescent="0.2">
      <c r="A2" s="155" t="s">
        <v>42</v>
      </c>
      <c r="B2" s="155"/>
      <c r="C2" s="275"/>
    </row>
    <row r="3" spans="1:7" s="79" customFormat="1" x14ac:dyDescent="0.2">
      <c r="A3" s="155"/>
      <c r="B3" s="155"/>
      <c r="C3" s="275"/>
    </row>
    <row r="4" spans="1:7" s="79" customFormat="1" x14ac:dyDescent="0.2">
      <c r="A4" s="155"/>
      <c r="B4" s="155"/>
      <c r="C4" s="275"/>
    </row>
    <row r="5" spans="1:7" s="79" customFormat="1" x14ac:dyDescent="0.2">
      <c r="C5" s="275"/>
    </row>
    <row r="6" spans="1:7" s="79" customFormat="1" ht="11.25" customHeight="1" x14ac:dyDescent="0.2">
      <c r="A6" s="1337" t="s">
        <v>88</v>
      </c>
      <c r="B6" s="1338"/>
      <c r="C6" s="275"/>
      <c r="D6" s="292" t="s">
        <v>1106</v>
      </c>
    </row>
    <row r="7" spans="1:7" x14ac:dyDescent="0.2">
      <c r="A7" s="273"/>
      <c r="B7" s="273"/>
      <c r="C7" s="272"/>
    </row>
    <row r="8" spans="1:7" ht="15" customHeight="1" x14ac:dyDescent="0.2">
      <c r="A8" s="30" t="s">
        <v>102</v>
      </c>
      <c r="B8" s="291" t="s">
        <v>101</v>
      </c>
      <c r="C8" s="120" t="s">
        <v>301</v>
      </c>
      <c r="D8" s="120" t="s">
        <v>300</v>
      </c>
    </row>
    <row r="9" spans="1:7" x14ac:dyDescent="0.2">
      <c r="A9" s="288" t="s">
        <v>13727</v>
      </c>
      <c r="B9" s="290" t="s">
        <v>9154</v>
      </c>
      <c r="C9" s="284"/>
      <c r="D9" s="283">
        <v>21203182.27</v>
      </c>
    </row>
    <row r="10" spans="1:7" x14ac:dyDescent="0.2">
      <c r="A10" s="286" t="s">
        <v>13712</v>
      </c>
      <c r="B10" s="289" t="s">
        <v>13713</v>
      </c>
      <c r="C10" s="284"/>
      <c r="D10" s="284">
        <v>13948303.6</v>
      </c>
      <c r="G10" s="1278"/>
    </row>
    <row r="11" spans="1:7" x14ac:dyDescent="0.2">
      <c r="A11" s="286" t="s">
        <v>13714</v>
      </c>
      <c r="B11" s="289" t="s">
        <v>13715</v>
      </c>
      <c r="C11" s="284"/>
      <c r="D11" s="283">
        <v>1145018.32</v>
      </c>
      <c r="G11" s="1278"/>
    </row>
    <row r="12" spans="1:7" x14ac:dyDescent="0.2">
      <c r="A12" s="286" t="s">
        <v>13716</v>
      </c>
      <c r="B12" s="289" t="s">
        <v>13717</v>
      </c>
      <c r="C12" s="284"/>
      <c r="D12" s="283">
        <v>4295995.99</v>
      </c>
      <c r="G12" s="1278"/>
    </row>
    <row r="13" spans="1:7" x14ac:dyDescent="0.2">
      <c r="A13" s="286" t="s">
        <v>13718</v>
      </c>
      <c r="B13" s="289" t="s">
        <v>13719</v>
      </c>
      <c r="C13" s="284"/>
      <c r="D13" s="283">
        <v>1796258.36</v>
      </c>
      <c r="G13" s="1278"/>
    </row>
    <row r="14" spans="1:7" x14ac:dyDescent="0.2">
      <c r="A14" s="1290" t="s">
        <v>13720</v>
      </c>
      <c r="B14" s="1290" t="s">
        <v>13721</v>
      </c>
      <c r="C14" s="284"/>
      <c r="D14" s="283">
        <v>17606</v>
      </c>
    </row>
    <row r="15" spans="1:7" hidden="1" x14ac:dyDescent="0.2">
      <c r="A15" s="286"/>
      <c r="B15" s="289"/>
      <c r="C15" s="1269"/>
      <c r="D15" s="283"/>
    </row>
    <row r="16" spans="1:7" hidden="1" x14ac:dyDescent="0.2">
      <c r="A16" s="286"/>
      <c r="B16" s="289"/>
      <c r="C16" s="284"/>
      <c r="D16" s="283"/>
    </row>
    <row r="17" spans="1:4" hidden="1" x14ac:dyDescent="0.2">
      <c r="A17" s="286"/>
      <c r="B17" s="289"/>
      <c r="C17" s="284"/>
      <c r="D17" s="283"/>
    </row>
    <row r="18" spans="1:4" hidden="1" x14ac:dyDescent="0.2">
      <c r="A18" s="286"/>
      <c r="B18" s="289"/>
      <c r="C18" s="284"/>
      <c r="D18" s="283"/>
    </row>
    <row r="19" spans="1:4" hidden="1" x14ac:dyDescent="0.2">
      <c r="A19" s="286"/>
      <c r="B19" s="289"/>
      <c r="C19" s="284"/>
      <c r="D19" s="283"/>
    </row>
    <row r="20" spans="1:4" hidden="1" x14ac:dyDescent="0.2">
      <c r="A20" s="286"/>
      <c r="B20" s="289"/>
      <c r="C20" s="284"/>
      <c r="D20" s="283"/>
    </row>
    <row r="21" spans="1:4" hidden="1" x14ac:dyDescent="0.2">
      <c r="A21" s="286"/>
      <c r="B21" s="289"/>
      <c r="C21" s="284"/>
      <c r="D21" s="283"/>
    </row>
    <row r="22" spans="1:4" hidden="1" x14ac:dyDescent="0.2">
      <c r="A22" s="286"/>
      <c r="B22" s="289"/>
      <c r="C22" s="284"/>
      <c r="D22" s="283"/>
    </row>
    <row r="23" spans="1:4" hidden="1" x14ac:dyDescent="0.2">
      <c r="A23" s="286"/>
      <c r="B23" s="289"/>
      <c r="C23" s="284"/>
      <c r="D23" s="283"/>
    </row>
    <row r="24" spans="1:4" hidden="1" x14ac:dyDescent="0.2">
      <c r="A24" s="286"/>
      <c r="B24" s="289"/>
      <c r="C24" s="284"/>
      <c r="D24" s="283"/>
    </row>
    <row r="25" spans="1:4" hidden="1" x14ac:dyDescent="0.2">
      <c r="A25" s="286"/>
      <c r="B25" s="289"/>
      <c r="C25" s="284"/>
      <c r="D25" s="283"/>
    </row>
    <row r="26" spans="1:4" hidden="1" x14ac:dyDescent="0.2">
      <c r="A26" s="286"/>
      <c r="B26" s="289"/>
      <c r="C26" s="284"/>
      <c r="D26" s="283"/>
    </row>
    <row r="27" spans="1:4" hidden="1" x14ac:dyDescent="0.2">
      <c r="A27" s="286"/>
      <c r="B27" s="289"/>
      <c r="C27" s="284"/>
      <c r="D27" s="283"/>
    </row>
    <row r="28" spans="1:4" hidden="1" x14ac:dyDescent="0.2">
      <c r="A28" s="286"/>
      <c r="B28" s="285"/>
      <c r="C28" s="284"/>
      <c r="D28" s="283"/>
    </row>
    <row r="29" spans="1:4" hidden="1" x14ac:dyDescent="0.2">
      <c r="A29" s="286"/>
      <c r="B29" s="285"/>
      <c r="C29" s="284"/>
      <c r="D29" s="283"/>
    </row>
    <row r="30" spans="1:4" hidden="1" x14ac:dyDescent="0.2">
      <c r="A30" s="286"/>
      <c r="B30" s="285"/>
      <c r="C30" s="284"/>
      <c r="D30" s="283"/>
    </row>
    <row r="31" spans="1:4" hidden="1" x14ac:dyDescent="0.2">
      <c r="A31" s="286"/>
      <c r="B31" s="285"/>
      <c r="C31" s="284"/>
      <c r="D31" s="283"/>
    </row>
    <row r="32" spans="1:4" hidden="1" x14ac:dyDescent="0.2">
      <c r="A32" s="286"/>
      <c r="B32" s="285"/>
      <c r="C32" s="284"/>
      <c r="D32" s="283"/>
    </row>
    <row r="33" spans="1:4" hidden="1" x14ac:dyDescent="0.2">
      <c r="A33" s="286"/>
      <c r="B33" s="285"/>
      <c r="C33" s="284"/>
      <c r="D33" s="283"/>
    </row>
    <row r="34" spans="1:4" hidden="1" x14ac:dyDescent="0.2">
      <c r="A34" s="286"/>
      <c r="B34" s="285"/>
      <c r="C34" s="284"/>
      <c r="D34" s="283"/>
    </row>
    <row r="35" spans="1:4" hidden="1" x14ac:dyDescent="0.2">
      <c r="A35" s="286"/>
      <c r="B35" s="285"/>
      <c r="C35" s="284"/>
      <c r="D35" s="283"/>
    </row>
    <row r="36" spans="1:4" hidden="1" x14ac:dyDescent="0.2">
      <c r="A36" s="286"/>
      <c r="B36" s="285"/>
      <c r="C36" s="284"/>
      <c r="D36" s="283"/>
    </row>
    <row r="37" spans="1:4" hidden="1" x14ac:dyDescent="0.2">
      <c r="A37" s="286"/>
      <c r="B37" s="285"/>
      <c r="C37" s="284"/>
      <c r="D37" s="283"/>
    </row>
    <row r="38" spans="1:4" hidden="1" x14ac:dyDescent="0.2">
      <c r="A38" s="286"/>
      <c r="B38" s="285"/>
      <c r="C38" s="284"/>
      <c r="D38" s="283"/>
    </row>
    <row r="39" spans="1:4" hidden="1" x14ac:dyDescent="0.2">
      <c r="A39" s="288"/>
      <c r="B39" s="287"/>
      <c r="C39" s="284"/>
      <c r="D39" s="283"/>
    </row>
    <row r="40" spans="1:4" hidden="1" x14ac:dyDescent="0.2">
      <c r="A40" s="286"/>
      <c r="B40" s="285"/>
      <c r="C40" s="284"/>
      <c r="D40" s="283"/>
    </row>
    <row r="41" spans="1:4" hidden="1" x14ac:dyDescent="0.2">
      <c r="A41" s="282"/>
      <c r="B41" s="281"/>
      <c r="C41" s="280"/>
      <c r="D41" s="279"/>
    </row>
    <row r="42" spans="1:4" hidden="1" x14ac:dyDescent="0.2"/>
  </sheetData>
  <mergeCells count="1">
    <mergeCell ref="A6:B6"/>
  </mergeCells>
  <dataValidations count="4">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 allowBlank="1" showInputMessage="1" showErrorMessage="1" prompt="Corresponde al nombre o descripción de la cuenta de acuerdo al Plan de Cuentas emitido por el CONAC." sqref="B8"/>
  </dataValidations>
  <pageMargins left="0.7" right="0.7" top="0.75" bottom="0.75" header="0.3" footer="0.3"/>
  <pageSetup scale="90" orientation="portrait" r:id="rId1"/>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D42" sqref="D42"/>
    </sheetView>
  </sheetViews>
  <sheetFormatPr baseColWidth="10" defaultColWidth="11.44140625" defaultRowHeight="10.199999999999999" x14ac:dyDescent="0.2"/>
  <cols>
    <col min="1" max="1" width="20.6640625" style="1231" customWidth="1"/>
    <col min="2" max="2" width="50.6640625" style="1231" customWidth="1"/>
    <col min="3" max="3" width="17.6640625" style="1231" customWidth="1"/>
    <col min="4" max="16384" width="11.44140625" style="123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 t="s">
        <v>232</v>
      </c>
    </row>
    <row r="8" spans="1:3" x14ac:dyDescent="0.2">
      <c r="A8" s="304">
        <v>900001</v>
      </c>
      <c r="B8" s="306" t="s">
        <v>1120</v>
      </c>
      <c r="C8" s="1295">
        <v>22762394.010000002</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v>22762394.010000002</v>
      </c>
    </row>
  </sheetData>
  <dataValidations count="3">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pageSetup orientation="portrait" r:id="rId1"/>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D13" sqref="D13"/>
    </sheetView>
  </sheetViews>
  <sheetFormatPr baseColWidth="10" defaultColWidth="11.44140625" defaultRowHeight="10.199999999999999" x14ac:dyDescent="0.2"/>
  <cols>
    <col min="1" max="1" width="20.6640625" style="1231" customWidth="1"/>
    <col min="2" max="2" width="50.6640625" style="1231" customWidth="1"/>
    <col min="3" max="3" width="17.6640625" style="31" customWidth="1"/>
    <col min="4" max="16384" width="11.44140625" style="1231"/>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21203182.27</v>
      </c>
    </row>
    <row r="9" spans="1:3" x14ac:dyDescent="0.2">
      <c r="A9" s="320">
        <v>900002</v>
      </c>
      <c r="B9" s="319" t="s">
        <v>1142</v>
      </c>
      <c r="C9" s="318">
        <f>SUM(C10:C26)</f>
        <v>0</v>
      </c>
    </row>
    <row r="10" spans="1:3" x14ac:dyDescent="0.2">
      <c r="A10" s="305">
        <v>5100</v>
      </c>
      <c r="B10" s="317" t="s">
        <v>1141</v>
      </c>
      <c r="C10" s="315">
        <v>0</v>
      </c>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0</v>
      </c>
    </row>
    <row r="28" spans="1:3" ht="20.399999999999999" x14ac:dyDescent="0.2">
      <c r="A28" s="305">
        <v>5510</v>
      </c>
      <c r="B28" s="317" t="s">
        <v>1104</v>
      </c>
      <c r="C28" s="315">
        <v>0</v>
      </c>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4" x14ac:dyDescent="0.2">
      <c r="A33" s="305">
        <v>5590</v>
      </c>
      <c r="B33" s="317" t="s">
        <v>1084</v>
      </c>
      <c r="C33" s="315"/>
    </row>
    <row r="34" spans="1:4" x14ac:dyDescent="0.2">
      <c r="A34" s="305">
        <v>5600</v>
      </c>
      <c r="B34" s="316" t="s">
        <v>1122</v>
      </c>
      <c r="C34" s="315"/>
    </row>
    <row r="35" spans="1:4" x14ac:dyDescent="0.2">
      <c r="A35" s="314">
        <v>900004</v>
      </c>
      <c r="B35" s="313" t="s">
        <v>1121</v>
      </c>
      <c r="C35" s="312">
        <f>+C8-C9+C27</f>
        <v>21203182.27</v>
      </c>
      <c r="D35" s="621"/>
    </row>
  </sheetData>
  <dataValidations count="3">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 allowBlank="1" showInputMessage="1" showErrorMessage="1" prompt="Corresponde al nombre o descripción de la cuenta de acuerdo al Plan de Cuentas emitido por el CONAC." sqref="B7"/>
  </dataValidations>
  <pageMargins left="0.7" right="0.7" top="0.75" bottom="0.75" header="0.3" footer="0.3"/>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28" zoomScaleNormal="100" zoomScaleSheetLayoutView="100" workbookViewId="0">
      <selection activeCell="D30" sqref="D30"/>
    </sheetView>
  </sheetViews>
  <sheetFormatPr baseColWidth="10" defaultColWidth="11.44140625" defaultRowHeight="10.199999999999999" x14ac:dyDescent="0.2"/>
  <cols>
    <col min="1" max="1" width="13" style="1231" customWidth="1"/>
    <col min="2" max="2" width="53.5546875" style="1231" customWidth="1"/>
    <col min="3" max="3" width="18.6640625" style="1231" bestFit="1" customWidth="1"/>
    <col min="4" max="4" width="17" style="1231" bestFit="1" customWidth="1"/>
    <col min="5" max="5" width="12.44140625" style="1231" customWidth="1"/>
    <col min="6" max="16384" width="11.44140625" style="1231"/>
  </cols>
  <sheetData>
    <row r="1" spans="1:8" x14ac:dyDescent="0.2">
      <c r="E1" s="61" t="s">
        <v>524</v>
      </c>
    </row>
    <row r="2" spans="1:8" ht="15" customHeight="1" x14ac:dyDescent="0.2">
      <c r="A2" s="1279" t="s">
        <v>1222</v>
      </c>
    </row>
    <row r="3" spans="1:8" x14ac:dyDescent="0.2">
      <c r="A3" s="57"/>
    </row>
    <row r="4" spans="1:8" s="324" customFormat="1" ht="13.2" x14ac:dyDescent="0.25">
      <c r="A4" s="1280" t="s">
        <v>1221</v>
      </c>
    </row>
    <row r="5" spans="1:8" s="324" customFormat="1" ht="35.1" customHeight="1" x14ac:dyDescent="0.2">
      <c r="A5" s="1340" t="s">
        <v>1220</v>
      </c>
      <c r="B5" s="1340"/>
      <c r="C5" s="1340"/>
      <c r="D5" s="1340"/>
      <c r="E5" s="1340"/>
      <c r="F5" s="1340"/>
      <c r="H5" s="333"/>
    </row>
    <row r="6" spans="1:8" s="324" customFormat="1" x14ac:dyDescent="0.2">
      <c r="A6" s="1228"/>
      <c r="B6" s="1228"/>
      <c r="C6" s="1228"/>
      <c r="D6" s="1228"/>
      <c r="H6" s="333"/>
    </row>
    <row r="7" spans="1:8" s="324" customFormat="1" ht="13.2" x14ac:dyDescent="0.25">
      <c r="A7" s="333" t="s">
        <v>1219</v>
      </c>
      <c r="B7" s="333"/>
      <c r="C7" s="333"/>
      <c r="D7" s="333"/>
    </row>
    <row r="8" spans="1:8" s="324" customFormat="1" x14ac:dyDescent="0.2">
      <c r="A8" s="333"/>
      <c r="B8" s="333"/>
      <c r="C8" s="333"/>
      <c r="D8" s="333"/>
    </row>
    <row r="9" spans="1:8" s="324" customFormat="1" ht="13.2" x14ac:dyDescent="0.25">
      <c r="A9" s="1281" t="s">
        <v>1218</v>
      </c>
      <c r="B9" s="333"/>
      <c r="C9" s="333"/>
      <c r="D9" s="333"/>
    </row>
    <row r="10" spans="1:8" s="324" customFormat="1" ht="13.2" x14ac:dyDescent="0.25">
      <c r="A10" s="1281"/>
      <c r="B10" s="333"/>
      <c r="C10" s="333"/>
      <c r="D10" s="333"/>
    </row>
    <row r="11" spans="1:8" s="324" customFormat="1" ht="13.2" x14ac:dyDescent="0.2">
      <c r="A11" s="1282">
        <v>7000</v>
      </c>
      <c r="B11" s="1283" t="s">
        <v>1217</v>
      </c>
      <c r="C11" s="333"/>
      <c r="D11" s="333"/>
    </row>
    <row r="12" spans="1:8" s="324" customFormat="1" ht="13.2" x14ac:dyDescent="0.2">
      <c r="A12" s="1282"/>
      <c r="B12" s="128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7130</v>
      </c>
      <c r="B17" s="341" t="s">
        <v>1213</v>
      </c>
      <c r="C17" s="340"/>
      <c r="D17" s="340"/>
      <c r="E17" s="334"/>
    </row>
    <row r="18" spans="1:5" s="324" customFormat="1" x14ac:dyDescent="0.2">
      <c r="A18" s="336">
        <v>7140</v>
      </c>
      <c r="B18" s="341" t="s">
        <v>1212</v>
      </c>
      <c r="C18" s="340"/>
      <c r="D18" s="340"/>
      <c r="E18" s="334"/>
    </row>
    <row r="19" spans="1:5" s="324" customFormat="1" x14ac:dyDescent="0.2">
      <c r="A19" s="336">
        <v>7150</v>
      </c>
      <c r="B19" s="341" t="s">
        <v>1211</v>
      </c>
      <c r="C19" s="340"/>
      <c r="D19" s="340"/>
      <c r="E19" s="334"/>
    </row>
    <row r="20" spans="1:5" s="324" customFormat="1" x14ac:dyDescent="0.2">
      <c r="A20" s="336">
        <v>7160</v>
      </c>
      <c r="B20" s="341" t="s">
        <v>1210</v>
      </c>
      <c r="C20" s="340"/>
      <c r="D20" s="340"/>
      <c r="E20" s="334"/>
    </row>
    <row r="21" spans="1:5" s="324" customFormat="1" x14ac:dyDescent="0.2">
      <c r="A21" s="338">
        <v>7200</v>
      </c>
      <c r="B21" s="343" t="s">
        <v>1209</v>
      </c>
      <c r="C21" s="340"/>
      <c r="D21" s="340"/>
      <c r="E21" s="334"/>
    </row>
    <row r="22" spans="1:5" s="324" customFormat="1" ht="20.399999999999999" x14ac:dyDescent="0.2">
      <c r="A22" s="336">
        <v>7210</v>
      </c>
      <c r="B22" s="341" t="s">
        <v>1208</v>
      </c>
      <c r="C22" s="340"/>
      <c r="D22" s="340"/>
      <c r="E22" s="334"/>
    </row>
    <row r="23" spans="1:5" s="324" customFormat="1" ht="20.399999999999999" x14ac:dyDescent="0.2">
      <c r="A23" s="336">
        <v>7220</v>
      </c>
      <c r="B23" s="341" t="s">
        <v>1207</v>
      </c>
      <c r="C23" s="340"/>
      <c r="D23" s="340"/>
      <c r="E23" s="334"/>
    </row>
    <row r="24" spans="1:5" s="324" customFormat="1" ht="12.9" customHeight="1" x14ac:dyDescent="0.2">
      <c r="A24" s="336">
        <v>7230</v>
      </c>
      <c r="B24" s="339" t="s">
        <v>1206</v>
      </c>
      <c r="C24" s="334"/>
      <c r="D24" s="334"/>
      <c r="E24" s="334"/>
    </row>
    <row r="25" spans="1:5" s="324" customFormat="1" ht="20.399999999999999" x14ac:dyDescent="0.2">
      <c r="A25" s="336">
        <v>7240</v>
      </c>
      <c r="B25" s="339" t="s">
        <v>1205</v>
      </c>
      <c r="C25" s="334"/>
      <c r="D25" s="334"/>
      <c r="E25" s="334"/>
    </row>
    <row r="26" spans="1:5" s="324" customFormat="1" ht="20.399999999999999" x14ac:dyDescent="0.2">
      <c r="A26" s="336">
        <v>7250</v>
      </c>
      <c r="B26" s="339" t="s">
        <v>1204</v>
      </c>
      <c r="C26" s="334"/>
      <c r="D26" s="334"/>
      <c r="E26" s="334"/>
    </row>
    <row r="27" spans="1:5" s="324" customFormat="1" ht="20.399999999999999" x14ac:dyDescent="0.2">
      <c r="A27" s="336">
        <v>7260</v>
      </c>
      <c r="B27" s="339" t="s">
        <v>1203</v>
      </c>
      <c r="C27" s="334"/>
      <c r="D27" s="334"/>
      <c r="E27" s="334"/>
    </row>
    <row r="28" spans="1:5" s="324" customFormat="1" x14ac:dyDescent="0.2">
      <c r="A28" s="338">
        <v>7300</v>
      </c>
      <c r="B28" s="342" t="s">
        <v>1202</v>
      </c>
      <c r="C28" s="334"/>
      <c r="D28" s="334"/>
      <c r="E28" s="334"/>
    </row>
    <row r="29" spans="1:5" s="324" customFormat="1" x14ac:dyDescent="0.2">
      <c r="A29" s="336">
        <v>7310</v>
      </c>
      <c r="B29" s="339" t="s">
        <v>1201</v>
      </c>
      <c r="C29" s="334"/>
      <c r="D29" s="334"/>
      <c r="E29" s="334"/>
    </row>
    <row r="30" spans="1:5" s="324" customFormat="1" x14ac:dyDescent="0.2">
      <c r="A30" s="336">
        <v>7320</v>
      </c>
      <c r="B30" s="339" t="s">
        <v>1200</v>
      </c>
      <c r="C30" s="334"/>
      <c r="D30" s="1225" t="s">
        <v>13593</v>
      </c>
      <c r="E30" s="334"/>
    </row>
    <row r="31" spans="1:5" s="324" customFormat="1" x14ac:dyDescent="0.2">
      <c r="A31" s="336">
        <v>7330</v>
      </c>
      <c r="B31" s="339" t="s">
        <v>1199</v>
      </c>
      <c r="C31" s="334"/>
      <c r="D31" s="334"/>
      <c r="E31" s="334"/>
    </row>
    <row r="32" spans="1:5" s="324" customFormat="1" x14ac:dyDescent="0.2">
      <c r="A32" s="336">
        <v>7340</v>
      </c>
      <c r="B32" s="339" t="s">
        <v>1198</v>
      </c>
      <c r="C32" s="334"/>
      <c r="D32" s="334"/>
      <c r="E32" s="334"/>
    </row>
    <row r="33" spans="1:5" s="324" customFormat="1" x14ac:dyDescent="0.2">
      <c r="A33" s="336">
        <v>7350</v>
      </c>
      <c r="B33" s="339" t="s">
        <v>1197</v>
      </c>
      <c r="C33" s="334"/>
      <c r="D33" s="334"/>
      <c r="E33" s="334"/>
    </row>
    <row r="34" spans="1:5" s="324" customFormat="1" x14ac:dyDescent="0.2">
      <c r="A34" s="336">
        <v>7360</v>
      </c>
      <c r="B34" s="339" t="s">
        <v>1196</v>
      </c>
      <c r="C34" s="334"/>
      <c r="D34" s="334"/>
      <c r="E34" s="334"/>
    </row>
    <row r="35" spans="1:5" s="324" customFormat="1" x14ac:dyDescent="0.2">
      <c r="A35" s="338">
        <v>7400</v>
      </c>
      <c r="B35" s="342" t="s">
        <v>1195</v>
      </c>
      <c r="C35" s="334"/>
      <c r="D35" s="334"/>
      <c r="E35" s="334"/>
    </row>
    <row r="36" spans="1:5" s="324" customFormat="1" x14ac:dyDescent="0.2">
      <c r="A36" s="336">
        <v>7410</v>
      </c>
      <c r="B36" s="339" t="s">
        <v>1194</v>
      </c>
      <c r="C36" s="334"/>
      <c r="D36" s="334"/>
      <c r="E36" s="334"/>
    </row>
    <row r="37" spans="1:5" s="324" customFormat="1" x14ac:dyDescent="0.2">
      <c r="A37" s="336">
        <v>7420</v>
      </c>
      <c r="B37" s="339" t="s">
        <v>1193</v>
      </c>
      <c r="C37" s="334"/>
      <c r="D37" s="334"/>
      <c r="E37" s="334"/>
    </row>
    <row r="38" spans="1:5" s="324" customFormat="1" ht="20.399999999999999" x14ac:dyDescent="0.2">
      <c r="A38" s="338">
        <v>7500</v>
      </c>
      <c r="B38" s="342" t="s">
        <v>1192</v>
      </c>
      <c r="C38" s="334"/>
      <c r="D38" s="334"/>
      <c r="E38" s="334"/>
    </row>
    <row r="39" spans="1:5" s="324" customFormat="1" ht="20.399999999999999" x14ac:dyDescent="0.2">
      <c r="A39" s="336">
        <v>7510</v>
      </c>
      <c r="B39" s="339" t="s">
        <v>1191</v>
      </c>
      <c r="C39" s="334"/>
      <c r="D39" s="334"/>
      <c r="E39" s="334"/>
    </row>
    <row r="40" spans="1:5" s="324" customFormat="1" ht="20.399999999999999" x14ac:dyDescent="0.2">
      <c r="A40" s="336">
        <v>7520</v>
      </c>
      <c r="B40" s="339" t="s">
        <v>1190</v>
      </c>
      <c r="C40" s="334"/>
      <c r="D40" s="334"/>
      <c r="E40" s="334"/>
    </row>
    <row r="41" spans="1:5" s="324" customFormat="1" x14ac:dyDescent="0.2">
      <c r="A41" s="338">
        <v>7600</v>
      </c>
      <c r="B41" s="342" t="s">
        <v>1189</v>
      </c>
      <c r="C41" s="334"/>
      <c r="D41" s="334"/>
      <c r="E41" s="334"/>
    </row>
    <row r="42" spans="1:5" s="324" customFormat="1" x14ac:dyDescent="0.2">
      <c r="A42" s="336">
        <v>7610</v>
      </c>
      <c r="B42" s="341" t="s">
        <v>1188</v>
      </c>
      <c r="C42" s="340"/>
      <c r="D42" s="340"/>
      <c r="E42" s="334"/>
    </row>
    <row r="43" spans="1:5" s="324" customFormat="1" x14ac:dyDescent="0.2">
      <c r="A43" s="336">
        <v>7620</v>
      </c>
      <c r="B43" s="341" t="s">
        <v>1187</v>
      </c>
      <c r="C43" s="340"/>
      <c r="D43" s="340"/>
      <c r="E43" s="334"/>
    </row>
    <row r="44" spans="1:5" s="324" customFormat="1" x14ac:dyDescent="0.2">
      <c r="A44" s="336">
        <v>7630</v>
      </c>
      <c r="B44" s="341" t="s">
        <v>1186</v>
      </c>
      <c r="C44" s="340"/>
      <c r="D44" s="340"/>
      <c r="E44" s="334"/>
    </row>
    <row r="45" spans="1:5" s="324" customFormat="1" x14ac:dyDescent="0.2">
      <c r="A45" s="336">
        <v>7640</v>
      </c>
      <c r="B45" s="339" t="s">
        <v>1185</v>
      </c>
      <c r="C45" s="334"/>
      <c r="D45" s="334"/>
      <c r="E45" s="334"/>
    </row>
    <row r="46" spans="1:5" s="324" customFormat="1" x14ac:dyDescent="0.2">
      <c r="A46" s="336"/>
      <c r="B46" s="339"/>
      <c r="C46" s="334"/>
      <c r="D46" s="334"/>
      <c r="E46" s="334"/>
    </row>
    <row r="47" spans="1:5" s="324" customFormat="1" x14ac:dyDescent="0.2">
      <c r="A47" s="338" t="s">
        <v>1184</v>
      </c>
      <c r="B47" s="337" t="s">
        <v>1183</v>
      </c>
      <c r="C47" s="334"/>
      <c r="D47" s="334"/>
      <c r="E47" s="334"/>
    </row>
    <row r="48" spans="1:5" s="324" customFormat="1" x14ac:dyDescent="0.2">
      <c r="A48" s="336" t="s">
        <v>1182</v>
      </c>
      <c r="B48" s="335" t="s">
        <v>1181</v>
      </c>
      <c r="C48" s="334"/>
      <c r="D48" s="334"/>
      <c r="E48" s="334"/>
    </row>
    <row r="49" spans="1:8" s="324" customFormat="1" x14ac:dyDescent="0.2">
      <c r="A49" s="336" t="s">
        <v>1180</v>
      </c>
      <c r="B49" s="335" t="s">
        <v>1179</v>
      </c>
      <c r="C49" s="334"/>
      <c r="D49" s="334"/>
      <c r="E49" s="334"/>
    </row>
    <row r="50" spans="1:8" s="324" customFormat="1" x14ac:dyDescent="0.2">
      <c r="A50" s="336" t="s">
        <v>1178</v>
      </c>
      <c r="B50" s="335" t="s">
        <v>1177</v>
      </c>
      <c r="C50" s="334"/>
      <c r="D50" s="334"/>
      <c r="E50" s="334"/>
    </row>
    <row r="51" spans="1:8" s="324" customFormat="1" x14ac:dyDescent="0.2">
      <c r="A51" s="336" t="s">
        <v>1176</v>
      </c>
      <c r="B51" s="335" t="s">
        <v>1175</v>
      </c>
      <c r="C51" s="334"/>
      <c r="D51" s="334"/>
      <c r="E51" s="334"/>
    </row>
    <row r="52" spans="1:8" s="324" customFormat="1" x14ac:dyDescent="0.2">
      <c r="A52" s="336" t="s">
        <v>1174</v>
      </c>
      <c r="B52" s="335" t="s">
        <v>1173</v>
      </c>
      <c r="C52" s="334"/>
      <c r="D52" s="334"/>
      <c r="E52" s="334"/>
    </row>
    <row r="53" spans="1:8" s="324" customFormat="1" x14ac:dyDescent="0.2">
      <c r="A53" s="336" t="s">
        <v>1172</v>
      </c>
      <c r="B53" s="335" t="s">
        <v>1171</v>
      </c>
      <c r="C53" s="334"/>
      <c r="D53" s="334"/>
      <c r="E53" s="334"/>
    </row>
    <row r="54" spans="1:8" s="324" customFormat="1" ht="12" x14ac:dyDescent="0.25">
      <c r="A54" s="323" t="s">
        <v>13696</v>
      </c>
      <c r="B54" s="332"/>
    </row>
    <row r="55" spans="1:8" s="324" customFormat="1" x14ac:dyDescent="0.2">
      <c r="A55" s="333"/>
      <c r="B55" s="332"/>
    </row>
    <row r="56" spans="1:8" s="324" customFormat="1" ht="13.2" x14ac:dyDescent="0.25">
      <c r="A56" s="1284" t="s">
        <v>1170</v>
      </c>
      <c r="B56" s="332"/>
    </row>
    <row r="57" spans="1:8" s="324" customFormat="1" ht="13.2" x14ac:dyDescent="0.25">
      <c r="A57" s="1284"/>
    </row>
    <row r="58" spans="1:8" s="324" customFormat="1" ht="13.2" x14ac:dyDescent="0.2">
      <c r="A58" s="1282">
        <v>8000</v>
      </c>
      <c r="B58" s="1283" t="s">
        <v>1169</v>
      </c>
    </row>
    <row r="59" spans="1:8" s="324" customFormat="1" x14ac:dyDescent="0.2">
      <c r="B59" s="1339" t="s">
        <v>1168</v>
      </c>
      <c r="C59" s="1339"/>
      <c r="D59" s="1339"/>
      <c r="E59" s="1339"/>
      <c r="H59" s="325"/>
    </row>
    <row r="60" spans="1:8" s="324" customFormat="1" x14ac:dyDescent="0.2">
      <c r="A60" s="331" t="s">
        <v>102</v>
      </c>
      <c r="B60" s="331" t="s">
        <v>101</v>
      </c>
      <c r="C60" s="330" t="s">
        <v>301</v>
      </c>
      <c r="D60" s="330" t="s">
        <v>300</v>
      </c>
      <c r="E60" s="330" t="s">
        <v>299</v>
      </c>
      <c r="H60" s="325"/>
    </row>
    <row r="61" spans="1:8" s="324" customFormat="1" x14ac:dyDescent="0.2">
      <c r="A61" s="454">
        <v>8100</v>
      </c>
      <c r="B61" s="450" t="s">
        <v>4068</v>
      </c>
      <c r="C61" s="1285">
        <f>SUM(C62:C66)</f>
        <v>29299778.004000004</v>
      </c>
      <c r="D61" s="1285">
        <f t="shared" ref="D61:E61" si="0">SUM(D62:D66)</f>
        <v>52062172.014000006</v>
      </c>
      <c r="E61" s="1285">
        <f t="shared" si="0"/>
        <v>22762394.010000002</v>
      </c>
      <c r="H61" s="325"/>
    </row>
    <row r="62" spans="1:8" s="324" customFormat="1" x14ac:dyDescent="0.2">
      <c r="A62" s="452">
        <v>8110</v>
      </c>
      <c r="B62" s="328" t="s">
        <v>4067</v>
      </c>
      <c r="C62" s="448">
        <v>14649889.002000002</v>
      </c>
      <c r="D62" s="448">
        <v>14649889.002000002</v>
      </c>
      <c r="E62" s="441">
        <f>+D62-C62</f>
        <v>0</v>
      </c>
      <c r="F62" s="325"/>
      <c r="H62" s="325"/>
    </row>
    <row r="63" spans="1:8" s="324" customFormat="1" x14ac:dyDescent="0.2">
      <c r="A63" s="452">
        <v>8120</v>
      </c>
      <c r="B63" s="328" t="s">
        <v>4066</v>
      </c>
      <c r="C63" s="448">
        <v>14649889.002000002</v>
      </c>
      <c r="D63" s="441">
        <f>+C63-D64</f>
        <v>15799889.002000002</v>
      </c>
      <c r="E63" s="441">
        <f t="shared" ref="E63:E74" si="1">+D63-C63</f>
        <v>1150000</v>
      </c>
      <c r="F63" s="325"/>
      <c r="H63" s="325"/>
    </row>
    <row r="64" spans="1:8" s="324" customFormat="1" x14ac:dyDescent="0.2">
      <c r="A64" s="449">
        <v>8130</v>
      </c>
      <c r="B64" s="328" t="s">
        <v>4065</v>
      </c>
      <c r="C64" s="448"/>
      <c r="D64" s="1286">
        <v>-1150000</v>
      </c>
      <c r="E64" s="441">
        <f t="shared" si="1"/>
        <v>-1150000</v>
      </c>
      <c r="F64" s="325"/>
      <c r="G64" s="1287"/>
      <c r="H64" s="325"/>
    </row>
    <row r="65" spans="1:8" s="324" customFormat="1" x14ac:dyDescent="0.2">
      <c r="A65" s="449">
        <v>8140</v>
      </c>
      <c r="B65" s="328" t="s">
        <v>4064</v>
      </c>
      <c r="C65" s="441"/>
      <c r="D65" s="441"/>
      <c r="E65" s="441">
        <f t="shared" si="1"/>
        <v>0</v>
      </c>
      <c r="F65" s="325"/>
      <c r="H65" s="325"/>
    </row>
    <row r="66" spans="1:8" s="324" customFormat="1" x14ac:dyDescent="0.2">
      <c r="A66" s="449">
        <v>8150</v>
      </c>
      <c r="B66" s="328" t="s">
        <v>4063</v>
      </c>
      <c r="C66" s="441"/>
      <c r="D66" s="441">
        <v>22762394.010000002</v>
      </c>
      <c r="E66" s="441">
        <f t="shared" si="1"/>
        <v>22762394.010000002</v>
      </c>
      <c r="F66" s="325"/>
      <c r="H66" s="325"/>
    </row>
    <row r="67" spans="1:8" s="324" customFormat="1" x14ac:dyDescent="0.2">
      <c r="A67" s="451">
        <v>8200</v>
      </c>
      <c r="B67" s="450" t="s">
        <v>4062</v>
      </c>
      <c r="C67" s="1285">
        <f>SUM(C68:C74)</f>
        <v>50502960.274000004</v>
      </c>
      <c r="D67" s="1285">
        <f t="shared" ref="D67:E67" si="2">SUM(D68:D74)</f>
        <v>35853071.272</v>
      </c>
      <c r="E67" s="1285">
        <f t="shared" si="2"/>
        <v>-14649889.002000002</v>
      </c>
      <c r="F67" s="325"/>
      <c r="G67" s="325"/>
      <c r="H67" s="325"/>
    </row>
    <row r="68" spans="1:8" s="324" customFormat="1" x14ac:dyDescent="0.2">
      <c r="A68" s="449">
        <v>8210</v>
      </c>
      <c r="B68" s="328" t="s">
        <v>4061</v>
      </c>
      <c r="C68" s="448">
        <v>14649889.002000002</v>
      </c>
      <c r="D68" s="448"/>
      <c r="E68" s="441">
        <f t="shared" si="1"/>
        <v>-14649889.002000002</v>
      </c>
      <c r="F68" s="325"/>
      <c r="G68" s="325"/>
      <c r="H68" s="325"/>
    </row>
    <row r="69" spans="1:8" s="324" customFormat="1" x14ac:dyDescent="0.2">
      <c r="A69" s="449">
        <v>8220</v>
      </c>
      <c r="B69" s="328" t="s">
        <v>4060</v>
      </c>
      <c r="C69" s="448">
        <v>14649889.002000002</v>
      </c>
      <c r="D69" s="441">
        <f>+C69-D70</f>
        <v>15799889.002000002</v>
      </c>
      <c r="E69" s="441">
        <f t="shared" si="1"/>
        <v>1150000</v>
      </c>
      <c r="F69" s="325"/>
      <c r="G69" s="325"/>
      <c r="H69" s="325"/>
    </row>
    <row r="70" spans="1:8" s="324" customFormat="1" x14ac:dyDescent="0.2">
      <c r="A70" s="449">
        <v>8230</v>
      </c>
      <c r="B70" s="328" t="s">
        <v>4059</v>
      </c>
      <c r="C70" s="448"/>
      <c r="D70" s="1286">
        <v>-1150000</v>
      </c>
      <c r="E70" s="441">
        <f t="shared" si="1"/>
        <v>-1150000</v>
      </c>
      <c r="F70" s="325"/>
      <c r="G70" s="1288"/>
      <c r="H70" s="325"/>
    </row>
    <row r="71" spans="1:8" s="324" customFormat="1" x14ac:dyDescent="0.2">
      <c r="A71" s="449">
        <v>8240</v>
      </c>
      <c r="B71" s="328" t="s">
        <v>4058</v>
      </c>
      <c r="C71" s="441"/>
      <c r="D71" s="441"/>
      <c r="E71" s="441">
        <f t="shared" si="1"/>
        <v>0</v>
      </c>
      <c r="F71" s="325"/>
      <c r="G71" s="325"/>
      <c r="H71" s="325"/>
    </row>
    <row r="72" spans="1:8" s="324" customFormat="1" x14ac:dyDescent="0.2">
      <c r="A72" s="447">
        <v>8250</v>
      </c>
      <c r="B72" s="327" t="s">
        <v>4057</v>
      </c>
      <c r="C72" s="445"/>
      <c r="D72" s="445"/>
      <c r="E72" s="441">
        <f t="shared" si="1"/>
        <v>0</v>
      </c>
      <c r="F72" s="325"/>
      <c r="G72" s="325"/>
      <c r="H72" s="325"/>
    </row>
    <row r="73" spans="1:8" s="324" customFormat="1" x14ac:dyDescent="0.2">
      <c r="A73" s="444">
        <v>8260</v>
      </c>
      <c r="B73" s="430" t="s">
        <v>4056</v>
      </c>
      <c r="C73" s="441"/>
      <c r="D73" s="445"/>
      <c r="E73" s="441">
        <f t="shared" si="1"/>
        <v>0</v>
      </c>
      <c r="F73" s="325"/>
      <c r="G73" s="325"/>
      <c r="H73" s="325"/>
    </row>
    <row r="74" spans="1:8" s="324" customFormat="1" x14ac:dyDescent="0.2">
      <c r="A74" s="336">
        <v>8270</v>
      </c>
      <c r="B74" s="443" t="s">
        <v>4055</v>
      </c>
      <c r="C74" s="442">
        <v>21203182.27</v>
      </c>
      <c r="D74" s="442">
        <v>21203182.27</v>
      </c>
      <c r="E74" s="441">
        <f t="shared" si="1"/>
        <v>0</v>
      </c>
      <c r="F74" s="325"/>
      <c r="G74" s="325"/>
      <c r="H74" s="325"/>
    </row>
    <row r="75" spans="1:8" ht="12" x14ac:dyDescent="0.25">
      <c r="A75" s="323" t="s">
        <v>13697</v>
      </c>
    </row>
  </sheetData>
  <mergeCells count="2">
    <mergeCell ref="A5:F5"/>
    <mergeCell ref="B59:E59"/>
  </mergeCells>
  <printOptions horizontalCentered="1"/>
  <pageMargins left="0.70866141732283472" right="0.70866141732283472" top="0.74803149606299213" bottom="0.74803149606299213" header="0.31496062992125984" footer="0.31496062992125984"/>
  <pageSetup scale="94" orientation="landscape" r:id="rId1"/>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zoomScaleSheetLayoutView="90" workbookViewId="0">
      <selection activeCell="B15" sqref="B15"/>
    </sheetView>
  </sheetViews>
  <sheetFormatPr baseColWidth="10" defaultColWidth="11.44140625" defaultRowHeight="10.199999999999999" x14ac:dyDescent="0.2"/>
  <cols>
    <col min="1" max="1" width="22.5546875" style="1258" customWidth="1"/>
    <col min="2" max="2" width="50.6640625" style="1258" customWidth="1"/>
    <col min="3" max="3" width="17.6640625" style="17" customWidth="1"/>
    <col min="4" max="5" width="17.6640625" style="16" customWidth="1"/>
    <col min="6" max="6" width="14.6640625" style="1258" customWidth="1"/>
    <col min="7" max="16384" width="11.44140625" style="1258"/>
  </cols>
  <sheetData>
    <row r="1" spans="1:6" s="1257" customFormat="1" x14ac:dyDescent="0.2">
      <c r="A1" s="57" t="s">
        <v>115</v>
      </c>
      <c r="B1" s="57"/>
      <c r="C1" s="58"/>
      <c r="D1" s="48"/>
      <c r="E1" s="47"/>
      <c r="F1" s="61"/>
    </row>
    <row r="2" spans="1:6" s="1257" customFormat="1" x14ac:dyDescent="0.2">
      <c r="A2" s="57" t="s">
        <v>114</v>
      </c>
      <c r="B2" s="57"/>
      <c r="C2" s="58"/>
      <c r="D2" s="48"/>
      <c r="E2" s="47"/>
    </row>
    <row r="3" spans="1:6" s="1257" customFormat="1" x14ac:dyDescent="0.2">
      <c r="C3" s="31"/>
      <c r="D3" s="48"/>
      <c r="E3" s="47"/>
    </row>
    <row r="4" spans="1:6" s="1257" customFormat="1" x14ac:dyDescent="0.2">
      <c r="C4" s="31"/>
      <c r="D4" s="48"/>
      <c r="E4" s="47"/>
    </row>
    <row r="5" spans="1:6" s="1257" customFormat="1" ht="11.25" customHeight="1" x14ac:dyDescent="0.2">
      <c r="A5" s="1298" t="s">
        <v>13731</v>
      </c>
      <c r="B5" s="1299"/>
      <c r="C5" s="31"/>
      <c r="D5" s="58"/>
      <c r="E5" s="1300" t="s">
        <v>103</v>
      </c>
    </row>
    <row r="6" spans="1:6" s="1257" customFormat="1" x14ac:dyDescent="0.2">
      <c r="A6" s="60"/>
      <c r="B6" s="60"/>
      <c r="C6" s="59"/>
      <c r="D6" s="57"/>
      <c r="E6" s="58"/>
      <c r="F6" s="57"/>
    </row>
    <row r="7" spans="1:6" ht="15" customHeight="1" x14ac:dyDescent="0.2">
      <c r="A7" s="1301" t="s">
        <v>102</v>
      </c>
      <c r="B7" s="1302" t="s">
        <v>101</v>
      </c>
      <c r="C7" s="1303" t="s">
        <v>100</v>
      </c>
      <c r="D7" s="1304" t="s">
        <v>99</v>
      </c>
      <c r="E7" s="1303" t="s">
        <v>98</v>
      </c>
    </row>
    <row r="8" spans="1:6" ht="11.25" customHeight="1" x14ac:dyDescent="0.2">
      <c r="A8" s="1305" t="s">
        <v>13732</v>
      </c>
      <c r="B8" s="1305" t="s">
        <v>13733</v>
      </c>
      <c r="C8" s="42">
        <v>25329655.16</v>
      </c>
      <c r="D8" s="54" t="s">
        <v>13734</v>
      </c>
      <c r="E8" s="24"/>
    </row>
    <row r="9" spans="1:6" x14ac:dyDescent="0.2">
      <c r="A9" s="52"/>
      <c r="B9" s="52" t="s">
        <v>109</v>
      </c>
      <c r="C9" s="38">
        <f>SUM(C8:C8)</f>
        <v>25329655.16</v>
      </c>
      <c r="D9" s="51"/>
      <c r="E9" s="38"/>
    </row>
    <row r="10" spans="1:6" x14ac:dyDescent="0.2">
      <c r="A10" s="50"/>
      <c r="B10" s="50"/>
      <c r="C10" s="49"/>
      <c r="D10" s="50"/>
      <c r="E10" s="49"/>
    </row>
    <row r="11" spans="1:6" x14ac:dyDescent="0.2">
      <c r="A11" s="50"/>
      <c r="B11" s="50"/>
      <c r="C11" s="49"/>
      <c r="D11" s="50"/>
      <c r="E11" s="49"/>
    </row>
    <row r="12" spans="1:6" ht="11.25" customHeight="1" x14ac:dyDescent="0.2">
      <c r="A12" s="35" t="s">
        <v>108</v>
      </c>
      <c r="B12" s="34"/>
      <c r="C12" s="33"/>
      <c r="D12" s="1253" t="s">
        <v>103</v>
      </c>
    </row>
    <row r="13" spans="1:6" x14ac:dyDescent="0.2">
      <c r="A13" s="1257"/>
      <c r="B13" s="1257"/>
      <c r="C13" s="31"/>
      <c r="D13" s="48"/>
      <c r="E13" s="47"/>
      <c r="F13" s="1257"/>
    </row>
    <row r="14" spans="1:6" ht="15" customHeight="1" x14ac:dyDescent="0.2">
      <c r="A14" s="30" t="s">
        <v>102</v>
      </c>
      <c r="B14" s="29" t="s">
        <v>101</v>
      </c>
      <c r="C14" s="27" t="s">
        <v>100</v>
      </c>
      <c r="D14" s="28" t="s">
        <v>99</v>
      </c>
      <c r="E14" s="46"/>
    </row>
    <row r="15" spans="1:6" ht="11.25" customHeight="1" x14ac:dyDescent="0.2">
      <c r="A15" s="44"/>
      <c r="B15" s="1225" t="s">
        <v>13593</v>
      </c>
      <c r="C15" s="42"/>
      <c r="D15" s="24"/>
      <c r="E15" s="23"/>
    </row>
    <row r="16" spans="1:6" x14ac:dyDescent="0.2">
      <c r="A16" s="41"/>
      <c r="B16" s="41" t="s">
        <v>107</v>
      </c>
      <c r="C16" s="40">
        <f>SUM(C15:C15)</f>
        <v>0</v>
      </c>
      <c r="D16" s="45"/>
      <c r="E16" s="18"/>
    </row>
    <row r="17" spans="1:6" x14ac:dyDescent="0.2">
      <c r="A17" s="37"/>
      <c r="B17" s="37"/>
      <c r="C17" s="36"/>
      <c r="D17" s="37"/>
      <c r="E17" s="36"/>
      <c r="F17" s="1257"/>
    </row>
    <row r="18" spans="1:6" x14ac:dyDescent="0.2">
      <c r="A18" s="37"/>
      <c r="B18" s="37"/>
      <c r="C18" s="36"/>
      <c r="D18" s="37"/>
      <c r="E18" s="36"/>
      <c r="F18" s="1257"/>
    </row>
    <row r="19" spans="1:6" ht="11.25" customHeight="1" x14ac:dyDescent="0.2">
      <c r="A19" s="35" t="s">
        <v>106</v>
      </c>
      <c r="B19" s="34"/>
      <c r="C19" s="33"/>
      <c r="D19" s="1257"/>
      <c r="E19" s="1253" t="s">
        <v>103</v>
      </c>
    </row>
    <row r="20" spans="1:6" x14ac:dyDescent="0.2">
      <c r="A20" s="1257"/>
      <c r="B20" s="1257"/>
      <c r="C20" s="31"/>
      <c r="D20" s="1257"/>
      <c r="E20" s="31"/>
      <c r="F20" s="1257"/>
    </row>
    <row r="21" spans="1:6" ht="15" customHeight="1" x14ac:dyDescent="0.2">
      <c r="A21" s="30" t="s">
        <v>102</v>
      </c>
      <c r="B21" s="29" t="s">
        <v>101</v>
      </c>
      <c r="C21" s="27" t="s">
        <v>100</v>
      </c>
      <c r="D21" s="28" t="s">
        <v>99</v>
      </c>
      <c r="E21" s="27" t="s">
        <v>98</v>
      </c>
      <c r="F21" s="26"/>
    </row>
    <row r="22" spans="1:6" x14ac:dyDescent="0.2">
      <c r="A22" s="44"/>
      <c r="B22" s="1225" t="s">
        <v>13593</v>
      </c>
      <c r="C22" s="42"/>
      <c r="D22" s="42"/>
      <c r="E22" s="24"/>
      <c r="F22" s="23"/>
    </row>
    <row r="23" spans="1:6" x14ac:dyDescent="0.2">
      <c r="A23" s="41"/>
      <c r="B23" s="41" t="s">
        <v>105</v>
      </c>
      <c r="C23" s="40">
        <f>SUM(C22:C22)</f>
        <v>0</v>
      </c>
      <c r="D23" s="39"/>
      <c r="E23" s="38"/>
      <c r="F23" s="18"/>
    </row>
    <row r="24" spans="1:6" x14ac:dyDescent="0.2">
      <c r="A24" s="37"/>
      <c r="B24" s="37"/>
      <c r="C24" s="36"/>
      <c r="D24" s="37"/>
      <c r="E24" s="36"/>
      <c r="F24" s="1257"/>
    </row>
    <row r="25" spans="1:6" x14ac:dyDescent="0.2">
      <c r="A25" s="37"/>
      <c r="B25" s="37"/>
      <c r="C25" s="36"/>
      <c r="D25" s="37"/>
      <c r="E25" s="36"/>
      <c r="F25" s="1257"/>
    </row>
    <row r="26" spans="1:6" ht="11.25" customHeight="1" x14ac:dyDescent="0.2">
      <c r="A26" s="35" t="s">
        <v>104</v>
      </c>
      <c r="B26" s="34"/>
      <c r="C26" s="33"/>
      <c r="D26" s="1257"/>
      <c r="E26" s="1253" t="s">
        <v>103</v>
      </c>
    </row>
    <row r="27" spans="1:6" x14ac:dyDescent="0.2">
      <c r="A27" s="1257"/>
      <c r="B27" s="1257"/>
      <c r="C27" s="31"/>
      <c r="D27" s="1257"/>
      <c r="E27" s="31"/>
      <c r="F27" s="1257"/>
    </row>
    <row r="28" spans="1:6" ht="15" customHeight="1" x14ac:dyDescent="0.2">
      <c r="A28" s="30" t="s">
        <v>102</v>
      </c>
      <c r="B28" s="29" t="s">
        <v>101</v>
      </c>
      <c r="C28" s="27" t="s">
        <v>100</v>
      </c>
      <c r="D28" s="28" t="s">
        <v>99</v>
      </c>
      <c r="E28" s="27" t="s">
        <v>98</v>
      </c>
      <c r="F28" s="26"/>
    </row>
    <row r="29" spans="1:6" x14ac:dyDescent="0.2">
      <c r="A29" s="25"/>
      <c r="B29" s="1225" t="s">
        <v>13593</v>
      </c>
      <c r="C29" s="24"/>
      <c r="D29" s="24"/>
      <c r="E29" s="24"/>
      <c r="F29" s="23"/>
    </row>
    <row r="30" spans="1:6" x14ac:dyDescent="0.2">
      <c r="A30" s="22"/>
      <c r="B30" s="22" t="s">
        <v>97</v>
      </c>
      <c r="C30" s="21">
        <f>SUM(C29:C29)</f>
        <v>0</v>
      </c>
      <c r="D30" s="20"/>
      <c r="E30" s="19"/>
      <c r="F30" s="18"/>
    </row>
    <row r="34" spans="1:5" x14ac:dyDescent="0.2">
      <c r="A34" s="14"/>
      <c r="B34" s="12"/>
      <c r="C34" s="1306"/>
      <c r="D34" s="1306"/>
      <c r="E34" s="1306"/>
    </row>
    <row r="35" spans="1:5" x14ac:dyDescent="0.2">
      <c r="A35" s="13"/>
      <c r="B35" s="12"/>
      <c r="C35" s="1306"/>
      <c r="D35" s="1306"/>
      <c r="E35" s="1306"/>
    </row>
    <row r="36" spans="1:5" x14ac:dyDescent="0.2">
      <c r="A36" s="1307"/>
      <c r="B36" s="1308"/>
      <c r="C36" s="1306"/>
      <c r="D36" s="1306"/>
      <c r="E36" s="1306"/>
    </row>
    <row r="37" spans="1:5" x14ac:dyDescent="0.2">
      <c r="A37" s="1309"/>
      <c r="B37" s="1307"/>
      <c r="C37" s="1306"/>
      <c r="D37" s="1306"/>
      <c r="E37" s="1306"/>
    </row>
    <row r="38" spans="1:5" x14ac:dyDescent="0.2">
      <c r="A38" s="1310"/>
      <c r="B38" s="1311"/>
      <c r="C38" s="1312"/>
      <c r="D38" s="1306"/>
      <c r="E38" s="1306"/>
    </row>
  </sheetData>
  <dataValidations count="5">
    <dataValidation allowBlank="1" showInputMessage="1" showErrorMessage="1" prompt="En los casos en que la inversión se localice en dos o mas tipos de instrumentos, se detallará cada una de ellas y el importe invertido." sqref="E7 E21 E28"/>
    <dataValidation allowBlank="1" showInputMessage="1" showErrorMessage="1" prompt="Especificar el tipo de instrumento de inversión: Bondes, Petrobonos, Cetes, Mesa de dinero, etc." sqref="D7 D14 D21 D28"/>
    <dataValidation allowBlank="1" showInputMessage="1" showErrorMessage="1" prompt="Corresponde al nombre o descripción de la cuenta de acuerdo al Plan de Cuentas emitido por el CONAC." sqref="B7 B14 B21 B28"/>
    <dataValidation allowBlank="1" showInputMessage="1" showErrorMessage="1" prompt="Corresponde al número de la cuenta de acuerdo al Plan de Cuentas emitido por el CONAC (DOF 23/12/2015)." sqref="A7 A14 A21 A28"/>
    <dataValidation allowBlank="1" showInputMessage="1" showErrorMessage="1" prompt="Saldo final de la Información Financiera Trimestral que se presenta (trimestral: 1er, 2do, 3ro. o 4to.)." sqref="C7 C14 C21 C28"/>
  </dataValidations>
  <pageMargins left="0.7" right="0.7" top="0.75" bottom="0.75" header="0.3" footer="0.3"/>
  <pageSetup scale="56" orientation="portrait" r:id="rId1"/>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257" customWidth="1"/>
    <col min="2" max="2" width="50.6640625" style="1257" customWidth="1"/>
    <col min="3" max="8" width="17.6640625" style="31" customWidth="1"/>
    <col min="9" max="10" width="11.44140625" style="1257" customWidth="1"/>
    <col min="11" max="16384" width="11.44140625" style="1257"/>
  </cols>
  <sheetData>
    <row r="1" spans="1:8" x14ac:dyDescent="0.2">
      <c r="A1" s="57" t="s">
        <v>115</v>
      </c>
      <c r="B1" s="57"/>
      <c r="H1" s="76"/>
    </row>
    <row r="2" spans="1:8" x14ac:dyDescent="0.2">
      <c r="A2" s="57" t="s">
        <v>114</v>
      </c>
      <c r="B2" s="57"/>
      <c r="C2" s="17"/>
      <c r="D2" s="17"/>
      <c r="E2" s="17"/>
    </row>
    <row r="3" spans="1:8" x14ac:dyDescent="0.2">
      <c r="B3" s="57"/>
      <c r="C3" s="17"/>
      <c r="D3" s="17"/>
      <c r="E3" s="17"/>
    </row>
    <row r="5" spans="1:8" s="71" customFormat="1" ht="11.25" customHeight="1" x14ac:dyDescent="0.2">
      <c r="A5" s="74" t="s">
        <v>218</v>
      </c>
      <c r="B5" s="74"/>
      <c r="C5" s="73"/>
      <c r="D5" s="73"/>
      <c r="E5" s="73"/>
      <c r="F5" s="31"/>
      <c r="G5" s="31"/>
      <c r="H5" s="72" t="s">
        <v>132</v>
      </c>
    </row>
    <row r="6" spans="1:8" x14ac:dyDescent="0.2">
      <c r="A6" s="60"/>
      <c r="B6" s="60"/>
      <c r="C6" s="58"/>
      <c r="D6" s="58"/>
      <c r="E6" s="58"/>
      <c r="F6" s="58"/>
      <c r="G6" s="58"/>
      <c r="H6" s="58"/>
    </row>
    <row r="7" spans="1:8" ht="15" customHeight="1" x14ac:dyDescent="0.2">
      <c r="A7" s="30" t="s">
        <v>102</v>
      </c>
      <c r="B7" s="29" t="s">
        <v>101</v>
      </c>
      <c r="C7" s="27" t="s">
        <v>100</v>
      </c>
      <c r="D7" s="70">
        <v>2016</v>
      </c>
      <c r="E7" s="70">
        <v>2015</v>
      </c>
      <c r="F7" s="69" t="s">
        <v>131</v>
      </c>
      <c r="G7" s="69" t="s">
        <v>130</v>
      </c>
      <c r="H7" s="68" t="s">
        <v>129</v>
      </c>
    </row>
    <row r="8" spans="1:8" x14ac:dyDescent="0.2">
      <c r="A8" s="44"/>
      <c r="B8" s="1225" t="s">
        <v>13593</v>
      </c>
      <c r="C8" s="64"/>
      <c r="D8" s="64"/>
      <c r="E8" s="64"/>
      <c r="F8" s="64"/>
      <c r="G8" s="64"/>
      <c r="H8" s="64"/>
    </row>
    <row r="9" spans="1:8" x14ac:dyDescent="0.2">
      <c r="A9" s="63"/>
      <c r="B9" s="63" t="s">
        <v>134</v>
      </c>
      <c r="C9" s="62">
        <f t="shared" ref="C9:H9" si="0">SUM(C8:C8)</f>
        <v>0</v>
      </c>
      <c r="D9" s="62">
        <f t="shared" si="0"/>
        <v>0</v>
      </c>
      <c r="E9" s="62">
        <f t="shared" si="0"/>
        <v>0</v>
      </c>
      <c r="F9" s="62">
        <f t="shared" si="0"/>
        <v>0</v>
      </c>
      <c r="G9" s="62">
        <f t="shared" si="0"/>
        <v>0</v>
      </c>
      <c r="H9" s="62">
        <f t="shared" si="0"/>
        <v>0</v>
      </c>
    </row>
    <row r="10" spans="1:8" x14ac:dyDescent="0.2">
      <c r="A10" s="37"/>
      <c r="B10" s="37"/>
      <c r="C10" s="36"/>
      <c r="D10" s="36"/>
      <c r="E10" s="36"/>
      <c r="F10" s="36"/>
      <c r="G10" s="36"/>
      <c r="H10" s="36"/>
    </row>
    <row r="11" spans="1:8" x14ac:dyDescent="0.2">
      <c r="A11" s="37"/>
      <c r="B11" s="37"/>
      <c r="C11" s="36"/>
      <c r="D11" s="36"/>
      <c r="E11" s="36"/>
      <c r="F11" s="36"/>
      <c r="G11" s="36"/>
      <c r="H11" s="36"/>
    </row>
    <row r="12" spans="1:8" s="71" customFormat="1" ht="11.25" customHeight="1" x14ac:dyDescent="0.2">
      <c r="A12" s="74" t="s">
        <v>133</v>
      </c>
      <c r="B12" s="74"/>
      <c r="C12" s="73"/>
      <c r="D12" s="73"/>
      <c r="E12" s="73"/>
      <c r="F12" s="31"/>
      <c r="G12" s="31"/>
      <c r="H12" s="72" t="s">
        <v>132</v>
      </c>
    </row>
    <row r="13" spans="1:8" x14ac:dyDescent="0.2">
      <c r="A13" s="60"/>
      <c r="B13" s="60"/>
      <c r="C13" s="58"/>
      <c r="D13" s="58"/>
      <c r="E13" s="58"/>
      <c r="F13" s="58"/>
      <c r="G13" s="58"/>
      <c r="H13" s="58"/>
    </row>
    <row r="14" spans="1:8" ht="15" customHeight="1" x14ac:dyDescent="0.2">
      <c r="A14" s="30" t="s">
        <v>102</v>
      </c>
      <c r="B14" s="29" t="s">
        <v>101</v>
      </c>
      <c r="C14" s="27" t="s">
        <v>100</v>
      </c>
      <c r="D14" s="70">
        <v>2016</v>
      </c>
      <c r="E14" s="70">
        <v>2015</v>
      </c>
      <c r="F14" s="69" t="s">
        <v>131</v>
      </c>
      <c r="G14" s="69" t="s">
        <v>130</v>
      </c>
      <c r="H14" s="68" t="s">
        <v>129</v>
      </c>
    </row>
    <row r="15" spans="1:8" x14ac:dyDescent="0.2">
      <c r="A15" s="44"/>
      <c r="B15" s="1225" t="s">
        <v>13593</v>
      </c>
      <c r="C15" s="64"/>
      <c r="D15" s="64"/>
      <c r="E15" s="64"/>
      <c r="F15" s="64"/>
      <c r="G15" s="64"/>
      <c r="H15" s="64"/>
    </row>
    <row r="16" spans="1:8" x14ac:dyDescent="0.2">
      <c r="A16" s="63"/>
      <c r="B16" s="63" t="s">
        <v>116</v>
      </c>
      <c r="C16" s="62">
        <f t="shared" ref="C16:H16" si="1">SUM(C15:C15)</f>
        <v>0</v>
      </c>
      <c r="D16" s="62">
        <f t="shared" si="1"/>
        <v>0</v>
      </c>
      <c r="E16" s="62">
        <f t="shared" si="1"/>
        <v>0</v>
      </c>
      <c r="F16" s="62">
        <f t="shared" si="1"/>
        <v>0</v>
      </c>
      <c r="G16" s="62">
        <f t="shared" si="1"/>
        <v>0</v>
      </c>
      <c r="H16" s="62">
        <f t="shared" si="1"/>
        <v>0</v>
      </c>
    </row>
  </sheetData>
  <dataValidations count="8">
    <dataValidation allowBlank="1" showInputMessage="1" showErrorMessage="1" prompt="Saldo final al 31 de diciembre de 2012." sqref="H7 H14"/>
    <dataValidation allowBlank="1" showInputMessage="1" showErrorMessage="1" prompt="Corresponde al nombre o descripción de la cuenta de acuerdo al Plan de Cuentas emitido por el CONAC." sqref="B7 B14"/>
    <dataValidation allowBlank="1" showInputMessage="1" showErrorMessage="1" prompt="Saldo final al 31 de diciembre de 2013." sqref="G7 G14"/>
    <dataValidation allowBlank="1" showInputMessage="1" showErrorMessage="1" prompt="Saldo final al 31 de diciembre de 2014." sqref="F14 F7"/>
    <dataValidation allowBlank="1" showInputMessage="1" showErrorMessage="1" prompt="Saldo final al 31 de diciembre de 2015." sqref="E7 E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14 C7"/>
    <dataValidation allowBlank="1" showInputMessage="1" showErrorMessage="1" prompt="Saldo final al 31 de diciembre de 2016." sqref="D7 D14"/>
  </dataValidations>
  <pageMargins left="0.7" right="0.7" top="0.75" bottom="0.75" header="0.3" footer="0.3"/>
  <pageSetup scale="65" orientation="landscape" r:id="rId1"/>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57" customWidth="1"/>
    <col min="2" max="2" width="50.6640625" style="1257" customWidth="1"/>
    <col min="3" max="7" width="17.6640625" style="31" customWidth="1"/>
    <col min="8" max="9" width="18.6640625" style="1257" customWidth="1"/>
    <col min="10" max="10" width="11.44140625" style="1257" customWidth="1"/>
    <col min="11" max="16384" width="11.44140625" style="1257"/>
  </cols>
  <sheetData>
    <row r="1" spans="1:10" x14ac:dyDescent="0.2">
      <c r="A1" s="57" t="s">
        <v>115</v>
      </c>
      <c r="B1" s="57"/>
      <c r="I1" s="61"/>
    </row>
    <row r="2" spans="1:10" x14ac:dyDescent="0.2">
      <c r="A2" s="57" t="s">
        <v>114</v>
      </c>
      <c r="B2" s="57"/>
    </row>
    <row r="3" spans="1:10" x14ac:dyDescent="0.2">
      <c r="J3" s="1258"/>
    </row>
    <row r="4" spans="1:10" x14ac:dyDescent="0.2">
      <c r="J4" s="1258"/>
    </row>
    <row r="5" spans="1:10" ht="11.25" customHeight="1" x14ac:dyDescent="0.2">
      <c r="A5" s="35" t="s">
        <v>274</v>
      </c>
      <c r="B5" s="34"/>
      <c r="E5" s="87"/>
      <c r="F5" s="87"/>
      <c r="I5" s="89" t="s">
        <v>233</v>
      </c>
    </row>
    <row r="6" spans="1:10" x14ac:dyDescent="0.2">
      <c r="A6" s="88"/>
      <c r="B6" s="88"/>
      <c r="C6" s="87"/>
      <c r="D6" s="87"/>
      <c r="E6" s="87"/>
      <c r="F6" s="87"/>
    </row>
    <row r="7" spans="1:10" ht="15" customHeight="1" x14ac:dyDescent="0.2">
      <c r="A7" s="30" t="s">
        <v>102</v>
      </c>
      <c r="B7" s="29" t="s">
        <v>101</v>
      </c>
      <c r="C7" s="86" t="s">
        <v>232</v>
      </c>
      <c r="D7" s="86" t="s">
        <v>231</v>
      </c>
      <c r="E7" s="86" t="s">
        <v>230</v>
      </c>
      <c r="F7" s="86" t="s">
        <v>229</v>
      </c>
      <c r="G7" s="85" t="s">
        <v>228</v>
      </c>
      <c r="H7" s="29" t="s">
        <v>227</v>
      </c>
      <c r="I7" s="29" t="s">
        <v>226</v>
      </c>
    </row>
    <row r="8" spans="1:10" x14ac:dyDescent="0.2">
      <c r="A8" s="43"/>
      <c r="B8" s="1225" t="s">
        <v>13593</v>
      </c>
      <c r="C8" s="24"/>
      <c r="D8" s="93"/>
      <c r="E8" s="93"/>
      <c r="F8" s="93"/>
      <c r="G8" s="92"/>
      <c r="H8" s="82"/>
      <c r="I8" s="91"/>
    </row>
    <row r="9" spans="1:10" x14ac:dyDescent="0.2">
      <c r="A9" s="63"/>
      <c r="B9" s="63" t="s">
        <v>249</v>
      </c>
      <c r="C9" s="62">
        <f>SUM(C8:C8)</f>
        <v>0</v>
      </c>
      <c r="D9" s="62">
        <f>SUM(D8:D8)</f>
        <v>0</v>
      </c>
      <c r="E9" s="62">
        <f>SUM(E8:E8)</f>
        <v>0</v>
      </c>
      <c r="F9" s="62">
        <f>SUM(F8:F8)</f>
        <v>0</v>
      </c>
      <c r="G9" s="62">
        <f>SUM(G8:G8)</f>
        <v>0</v>
      </c>
      <c r="H9" s="51"/>
      <c r="I9" s="51"/>
    </row>
    <row r="10" spans="1:10" x14ac:dyDescent="0.2">
      <c r="A10" s="37"/>
      <c r="B10" s="37"/>
      <c r="C10" s="36"/>
      <c r="D10" s="36"/>
      <c r="E10" s="36"/>
      <c r="F10" s="36"/>
      <c r="G10" s="36"/>
      <c r="H10" s="37"/>
      <c r="I10" s="37"/>
    </row>
    <row r="11" spans="1:10" x14ac:dyDescent="0.2">
      <c r="A11" s="37"/>
      <c r="B11" s="37"/>
      <c r="C11" s="36"/>
      <c r="D11" s="36"/>
      <c r="E11" s="36"/>
      <c r="F11" s="36"/>
      <c r="G11" s="36"/>
      <c r="H11" s="37"/>
      <c r="I11" s="37"/>
    </row>
    <row r="12" spans="1:10" ht="11.25" customHeight="1" x14ac:dyDescent="0.2">
      <c r="A12" s="35" t="s">
        <v>248</v>
      </c>
      <c r="B12" s="34"/>
      <c r="E12" s="87"/>
      <c r="F12" s="87"/>
      <c r="I12" s="89" t="s">
        <v>233</v>
      </c>
    </row>
    <row r="13" spans="1:10" x14ac:dyDescent="0.2">
      <c r="A13" s="88"/>
      <c r="B13" s="88"/>
      <c r="C13" s="87"/>
      <c r="D13" s="87"/>
      <c r="E13" s="87"/>
      <c r="F13" s="87"/>
    </row>
    <row r="14" spans="1:10" ht="15" customHeight="1" x14ac:dyDescent="0.2">
      <c r="A14" s="30" t="s">
        <v>102</v>
      </c>
      <c r="B14" s="29" t="s">
        <v>101</v>
      </c>
      <c r="C14" s="86" t="s">
        <v>232</v>
      </c>
      <c r="D14" s="86" t="s">
        <v>231</v>
      </c>
      <c r="E14" s="86" t="s">
        <v>230</v>
      </c>
      <c r="F14" s="86" t="s">
        <v>229</v>
      </c>
      <c r="G14" s="85" t="s">
        <v>228</v>
      </c>
      <c r="H14" s="29" t="s">
        <v>227</v>
      </c>
      <c r="I14" s="29" t="s">
        <v>226</v>
      </c>
    </row>
    <row r="15" spans="1:10" x14ac:dyDescent="0.2">
      <c r="A15" s="25"/>
      <c r="B15" s="1225" t="s">
        <v>13593</v>
      </c>
      <c r="C15" s="24"/>
      <c r="D15" s="83"/>
      <c r="E15" s="83"/>
      <c r="F15" s="83"/>
      <c r="G15" s="83"/>
      <c r="H15" s="82"/>
      <c r="I15" s="82"/>
    </row>
    <row r="16" spans="1:10" x14ac:dyDescent="0.2">
      <c r="A16" s="81"/>
      <c r="B16" s="81" t="s">
        <v>247</v>
      </c>
      <c r="C16" s="51">
        <f>SUM(C15:C15)</f>
        <v>0</v>
      </c>
      <c r="D16" s="51">
        <f>SUM(D15:D15)</f>
        <v>0</v>
      </c>
      <c r="E16" s="51">
        <f>SUM(E15:E15)</f>
        <v>0</v>
      </c>
      <c r="F16" s="51">
        <f>SUM(F15:F15)</f>
        <v>0</v>
      </c>
      <c r="G16" s="51">
        <f>SUM(G15:G15)</f>
        <v>0</v>
      </c>
      <c r="H16" s="51"/>
      <c r="I16" s="51"/>
    </row>
    <row r="19" spans="1:9" x14ac:dyDescent="0.2">
      <c r="A19" s="35" t="s">
        <v>246</v>
      </c>
      <c r="B19" s="34"/>
      <c r="E19" s="87"/>
      <c r="F19" s="87"/>
      <c r="I19" s="89" t="s">
        <v>233</v>
      </c>
    </row>
    <row r="20" spans="1:9" x14ac:dyDescent="0.2">
      <c r="A20" s="88"/>
      <c r="B20" s="88"/>
      <c r="C20" s="87"/>
      <c r="D20" s="87"/>
      <c r="E20" s="87"/>
      <c r="F20" s="87"/>
    </row>
    <row r="21" spans="1:9" x14ac:dyDescent="0.2">
      <c r="A21" s="30" t="s">
        <v>102</v>
      </c>
      <c r="B21" s="29" t="s">
        <v>101</v>
      </c>
      <c r="C21" s="86" t="s">
        <v>232</v>
      </c>
      <c r="D21" s="86" t="s">
        <v>231</v>
      </c>
      <c r="E21" s="86" t="s">
        <v>230</v>
      </c>
      <c r="F21" s="86" t="s">
        <v>229</v>
      </c>
      <c r="G21" s="85" t="s">
        <v>228</v>
      </c>
      <c r="H21" s="29" t="s">
        <v>227</v>
      </c>
      <c r="I21" s="29" t="s">
        <v>226</v>
      </c>
    </row>
    <row r="22" spans="1:9" x14ac:dyDescent="0.2">
      <c r="A22" s="25"/>
      <c r="B22" s="1225" t="s">
        <v>13593</v>
      </c>
      <c r="C22" s="24"/>
      <c r="D22" s="83"/>
      <c r="E22" s="83"/>
      <c r="F22" s="83"/>
      <c r="G22" s="83"/>
      <c r="H22" s="82"/>
      <c r="I22" s="82"/>
    </row>
    <row r="23" spans="1:9" x14ac:dyDescent="0.2">
      <c r="A23" s="81"/>
      <c r="B23" s="81" t="s">
        <v>245</v>
      </c>
      <c r="C23" s="51">
        <f>SUM(C22:C22)</f>
        <v>0</v>
      </c>
      <c r="D23" s="51">
        <f>SUM(D22:D22)</f>
        <v>0</v>
      </c>
      <c r="E23" s="51">
        <f>SUM(E22:E22)</f>
        <v>0</v>
      </c>
      <c r="F23" s="51">
        <f>SUM(F22:F22)</f>
        <v>0</v>
      </c>
      <c r="G23" s="51">
        <f>SUM(G22:G22)</f>
        <v>0</v>
      </c>
      <c r="H23" s="51"/>
      <c r="I23" s="51"/>
    </row>
    <row r="26" spans="1:9" x14ac:dyDescent="0.2">
      <c r="A26" s="35" t="s">
        <v>244</v>
      </c>
      <c r="B26" s="34"/>
      <c r="E26" s="87"/>
      <c r="F26" s="87"/>
      <c r="I26" s="89" t="s">
        <v>233</v>
      </c>
    </row>
    <row r="27" spans="1:9" x14ac:dyDescent="0.2">
      <c r="A27" s="88"/>
      <c r="B27" s="88"/>
      <c r="C27" s="87"/>
      <c r="D27" s="87"/>
      <c r="E27" s="87"/>
      <c r="F27" s="87"/>
    </row>
    <row r="28" spans="1:9" x14ac:dyDescent="0.2">
      <c r="A28" s="30" t="s">
        <v>102</v>
      </c>
      <c r="B28" s="29" t="s">
        <v>101</v>
      </c>
      <c r="C28" s="86" t="s">
        <v>232</v>
      </c>
      <c r="D28" s="86" t="s">
        <v>231</v>
      </c>
      <c r="E28" s="86" t="s">
        <v>230</v>
      </c>
      <c r="F28" s="86" t="s">
        <v>229</v>
      </c>
      <c r="G28" s="85" t="s">
        <v>228</v>
      </c>
      <c r="H28" s="29" t="s">
        <v>227</v>
      </c>
      <c r="I28" s="29" t="s">
        <v>226</v>
      </c>
    </row>
    <row r="29" spans="1:9" x14ac:dyDescent="0.2">
      <c r="A29" s="25"/>
      <c r="B29" s="1225" t="s">
        <v>13593</v>
      </c>
      <c r="C29" s="24"/>
      <c r="D29" s="83"/>
      <c r="E29" s="83"/>
      <c r="F29" s="83"/>
      <c r="G29" s="83"/>
      <c r="H29" s="82"/>
      <c r="I29" s="82"/>
    </row>
    <row r="30" spans="1:9" x14ac:dyDescent="0.2">
      <c r="A30" s="81"/>
      <c r="B30" s="81" t="s">
        <v>243</v>
      </c>
      <c r="C30" s="51">
        <f>SUM(C29:C29)</f>
        <v>0</v>
      </c>
      <c r="D30" s="51">
        <f>SUM(D29:D29)</f>
        <v>0</v>
      </c>
      <c r="E30" s="51">
        <f>SUM(E29:E29)</f>
        <v>0</v>
      </c>
      <c r="F30" s="51">
        <f>SUM(F29:F29)</f>
        <v>0</v>
      </c>
      <c r="G30" s="51">
        <f>SUM(G29:G29)</f>
        <v>0</v>
      </c>
      <c r="H30" s="51"/>
      <c r="I30" s="51"/>
    </row>
    <row r="33" spans="1:11" x14ac:dyDescent="0.2">
      <c r="A33" s="35" t="s">
        <v>242</v>
      </c>
      <c r="B33" s="34"/>
      <c r="C33" s="87"/>
      <c r="D33" s="87"/>
      <c r="E33" s="87"/>
      <c r="F33" s="87"/>
    </row>
    <row r="34" spans="1:11" x14ac:dyDescent="0.2">
      <c r="A34" s="88"/>
      <c r="B34" s="88"/>
      <c r="C34" s="87"/>
      <c r="D34" s="87"/>
      <c r="E34" s="87"/>
      <c r="F34" s="87"/>
    </row>
    <row r="35" spans="1:11" x14ac:dyDescent="0.2">
      <c r="A35" s="30" t="s">
        <v>102</v>
      </c>
      <c r="B35" s="29" t="s">
        <v>101</v>
      </c>
      <c r="C35" s="86" t="s">
        <v>232</v>
      </c>
      <c r="D35" s="86" t="s">
        <v>231</v>
      </c>
      <c r="E35" s="86" t="s">
        <v>230</v>
      </c>
      <c r="F35" s="86" t="s">
        <v>229</v>
      </c>
      <c r="G35" s="85" t="s">
        <v>228</v>
      </c>
      <c r="H35" s="29" t="s">
        <v>227</v>
      </c>
      <c r="I35" s="29" t="s">
        <v>226</v>
      </c>
    </row>
    <row r="36" spans="1:11" x14ac:dyDescent="0.2">
      <c r="A36" s="25"/>
      <c r="B36" s="1225" t="s">
        <v>13593</v>
      </c>
      <c r="C36" s="24"/>
      <c r="D36" s="83"/>
      <c r="E36" s="83"/>
      <c r="F36" s="83"/>
      <c r="G36" s="83"/>
      <c r="H36" s="82"/>
      <c r="I36" s="82"/>
    </row>
    <row r="37" spans="1:11" x14ac:dyDescent="0.2">
      <c r="A37" s="81"/>
      <c r="B37" s="81" t="s">
        <v>241</v>
      </c>
      <c r="C37" s="51">
        <f>SUM(C36:C36)</f>
        <v>0</v>
      </c>
      <c r="D37" s="51">
        <f>SUM(D36:D36)</f>
        <v>0</v>
      </c>
      <c r="E37" s="51">
        <f>SUM(E36:E36)</f>
        <v>0</v>
      </c>
      <c r="F37" s="51">
        <f>SUM(F36:F36)</f>
        <v>0</v>
      </c>
      <c r="G37" s="51">
        <f>SUM(G36:G36)</f>
        <v>0</v>
      </c>
      <c r="H37" s="51"/>
      <c r="I37" s="51"/>
    </row>
    <row r="40" spans="1:11" x14ac:dyDescent="0.2">
      <c r="A40" s="35" t="s">
        <v>240</v>
      </c>
      <c r="B40" s="34"/>
      <c r="C40" s="90"/>
      <c r="E40" s="87"/>
      <c r="F40" s="87"/>
      <c r="I40" s="89" t="s">
        <v>233</v>
      </c>
    </row>
    <row r="41" spans="1:11" x14ac:dyDescent="0.2">
      <c r="A41" s="88"/>
      <c r="B41" s="88"/>
      <c r="C41" s="87"/>
      <c r="D41" s="87"/>
      <c r="E41" s="87"/>
      <c r="F41" s="87"/>
    </row>
    <row r="42" spans="1:11" x14ac:dyDescent="0.2">
      <c r="A42" s="30" t="s">
        <v>102</v>
      </c>
      <c r="B42" s="29" t="s">
        <v>101</v>
      </c>
      <c r="C42" s="86" t="s">
        <v>232</v>
      </c>
      <c r="D42" s="86" t="s">
        <v>231</v>
      </c>
      <c r="E42" s="86" t="s">
        <v>230</v>
      </c>
      <c r="F42" s="86" t="s">
        <v>229</v>
      </c>
      <c r="G42" s="85" t="s">
        <v>228</v>
      </c>
      <c r="H42" s="29" t="s">
        <v>227</v>
      </c>
      <c r="I42" s="29" t="s">
        <v>226</v>
      </c>
    </row>
    <row r="43" spans="1:11" x14ac:dyDescent="0.2">
      <c r="A43" s="25"/>
      <c r="B43" s="1225" t="s">
        <v>13593</v>
      </c>
      <c r="C43" s="24"/>
      <c r="D43" s="83"/>
      <c r="E43" s="83"/>
      <c r="F43" s="83"/>
      <c r="G43" s="83"/>
      <c r="H43" s="82"/>
      <c r="I43" s="82"/>
    </row>
    <row r="44" spans="1:11" x14ac:dyDescent="0.2">
      <c r="A44" s="81"/>
      <c r="B44" s="81" t="s">
        <v>239</v>
      </c>
      <c r="C44" s="51">
        <f>SUM(C43:C43)</f>
        <v>0</v>
      </c>
      <c r="D44" s="51">
        <f>SUM(D43:D43)</f>
        <v>0</v>
      </c>
      <c r="E44" s="51">
        <f>SUM(E43:E43)</f>
        <v>0</v>
      </c>
      <c r="F44" s="51">
        <f>SUM(F43:F43)</f>
        <v>0</v>
      </c>
      <c r="G44" s="51">
        <f>SUM(G43:G43)</f>
        <v>0</v>
      </c>
      <c r="H44" s="51"/>
      <c r="I44" s="51"/>
      <c r="K44" s="31"/>
    </row>
    <row r="47" spans="1:11" x14ac:dyDescent="0.2">
      <c r="A47" s="35" t="s">
        <v>238</v>
      </c>
      <c r="B47" s="34"/>
      <c r="E47" s="87"/>
      <c r="F47" s="87"/>
      <c r="I47" s="89" t="s">
        <v>233</v>
      </c>
    </row>
    <row r="48" spans="1:11" x14ac:dyDescent="0.2">
      <c r="A48" s="88"/>
      <c r="B48" s="88"/>
      <c r="C48" s="87"/>
      <c r="D48" s="87"/>
      <c r="E48" s="87"/>
      <c r="F48" s="87"/>
    </row>
    <row r="49" spans="1:11" x14ac:dyDescent="0.2">
      <c r="A49" s="30" t="s">
        <v>102</v>
      </c>
      <c r="B49" s="29" t="s">
        <v>101</v>
      </c>
      <c r="C49" s="86" t="s">
        <v>232</v>
      </c>
      <c r="D49" s="86" t="s">
        <v>231</v>
      </c>
      <c r="E49" s="86" t="s">
        <v>230</v>
      </c>
      <c r="F49" s="86" t="s">
        <v>229</v>
      </c>
      <c r="G49" s="85" t="s">
        <v>228</v>
      </c>
      <c r="H49" s="29" t="s">
        <v>227</v>
      </c>
      <c r="I49" s="29" t="s">
        <v>226</v>
      </c>
    </row>
    <row r="50" spans="1:11" x14ac:dyDescent="0.2">
      <c r="A50" s="25"/>
      <c r="B50" s="1225" t="s">
        <v>13593</v>
      </c>
      <c r="C50" s="24"/>
      <c r="D50" s="83"/>
      <c r="E50" s="83"/>
      <c r="F50" s="83"/>
      <c r="G50" s="83"/>
      <c r="H50" s="82"/>
      <c r="I50" s="82"/>
    </row>
    <row r="51" spans="1:11" x14ac:dyDescent="0.2">
      <c r="A51" s="81"/>
      <c r="B51" s="81" t="s">
        <v>237</v>
      </c>
      <c r="C51" s="51">
        <f>SUM(C50:C50)</f>
        <v>0</v>
      </c>
      <c r="D51" s="51">
        <f>SUM(D50:D50)</f>
        <v>0</v>
      </c>
      <c r="E51" s="51">
        <f>SUM(E50:E50)</f>
        <v>0</v>
      </c>
      <c r="F51" s="51">
        <f>SUM(F50:F50)</f>
        <v>0</v>
      </c>
      <c r="G51" s="51">
        <f>SUM(G50:G50)</f>
        <v>0</v>
      </c>
      <c r="H51" s="51"/>
      <c r="I51" s="51"/>
    </row>
    <row r="54" spans="1:11" x14ac:dyDescent="0.2">
      <c r="A54" s="35" t="s">
        <v>236</v>
      </c>
      <c r="B54" s="34"/>
      <c r="E54" s="87"/>
      <c r="F54" s="87"/>
      <c r="I54" s="89" t="s">
        <v>233</v>
      </c>
    </row>
    <row r="55" spans="1:11" x14ac:dyDescent="0.2">
      <c r="A55" s="88"/>
      <c r="B55" s="88"/>
      <c r="C55" s="87"/>
      <c r="D55" s="87"/>
      <c r="E55" s="87"/>
      <c r="F55" s="87"/>
    </row>
    <row r="56" spans="1:11" x14ac:dyDescent="0.2">
      <c r="A56" s="30" t="s">
        <v>102</v>
      </c>
      <c r="B56" s="29" t="s">
        <v>101</v>
      </c>
      <c r="C56" s="86" t="s">
        <v>232</v>
      </c>
      <c r="D56" s="86" t="s">
        <v>231</v>
      </c>
      <c r="E56" s="86" t="s">
        <v>230</v>
      </c>
      <c r="F56" s="86" t="s">
        <v>229</v>
      </c>
      <c r="G56" s="85" t="s">
        <v>228</v>
      </c>
      <c r="H56" s="29" t="s">
        <v>227</v>
      </c>
      <c r="I56" s="29" t="s">
        <v>226</v>
      </c>
    </row>
    <row r="57" spans="1:11" x14ac:dyDescent="0.2">
      <c r="A57" s="25"/>
      <c r="B57" s="1225" t="s">
        <v>13593</v>
      </c>
      <c r="C57" s="24"/>
      <c r="D57" s="83"/>
      <c r="E57" s="83"/>
      <c r="F57" s="83"/>
      <c r="G57" s="83"/>
      <c r="H57" s="82"/>
      <c r="I57" s="82"/>
      <c r="K57" s="31"/>
    </row>
    <row r="58" spans="1:11" x14ac:dyDescent="0.2">
      <c r="A58" s="81"/>
      <c r="B58" s="81" t="s">
        <v>235</v>
      </c>
      <c r="C58" s="51">
        <f>SUM(C57:C57)</f>
        <v>0</v>
      </c>
      <c r="D58" s="51">
        <f>SUM(D57:D57)</f>
        <v>0</v>
      </c>
      <c r="E58" s="51">
        <f>SUM(E57:E57)</f>
        <v>0</v>
      </c>
      <c r="F58" s="51">
        <f>SUM(F57:F57)</f>
        <v>0</v>
      </c>
      <c r="G58" s="51">
        <f>SUM(G57:G57)</f>
        <v>0</v>
      </c>
      <c r="H58" s="51"/>
      <c r="I58" s="51"/>
    </row>
    <row r="61" spans="1:11" x14ac:dyDescent="0.2">
      <c r="A61" s="35" t="s">
        <v>234</v>
      </c>
      <c r="B61" s="34"/>
      <c r="E61" s="87"/>
      <c r="F61" s="87"/>
      <c r="I61" s="89" t="s">
        <v>233</v>
      </c>
    </row>
    <row r="62" spans="1:11" x14ac:dyDescent="0.2">
      <c r="A62" s="88"/>
      <c r="B62" s="88"/>
      <c r="C62" s="87"/>
      <c r="D62" s="87"/>
      <c r="E62" s="87"/>
      <c r="F62" s="87"/>
    </row>
    <row r="63" spans="1:11" x14ac:dyDescent="0.2">
      <c r="A63" s="30" t="s">
        <v>102</v>
      </c>
      <c r="B63" s="29" t="s">
        <v>101</v>
      </c>
      <c r="C63" s="86" t="s">
        <v>232</v>
      </c>
      <c r="D63" s="86" t="s">
        <v>231</v>
      </c>
      <c r="E63" s="86" t="s">
        <v>230</v>
      </c>
      <c r="F63" s="86" t="s">
        <v>229</v>
      </c>
      <c r="G63" s="85" t="s">
        <v>228</v>
      </c>
      <c r="H63" s="29" t="s">
        <v>227</v>
      </c>
      <c r="I63" s="29" t="s">
        <v>226</v>
      </c>
    </row>
    <row r="64" spans="1:11" x14ac:dyDescent="0.2">
      <c r="A64" s="25"/>
      <c r="B64" s="1225" t="s">
        <v>13593</v>
      </c>
      <c r="C64" s="24"/>
      <c r="D64" s="83"/>
      <c r="E64" s="83"/>
      <c r="F64" s="83"/>
      <c r="G64" s="83"/>
      <c r="H64" s="82"/>
      <c r="I64" s="82"/>
    </row>
    <row r="65" spans="1:9" x14ac:dyDescent="0.2">
      <c r="A65" s="81"/>
      <c r="B65" s="81" t="s">
        <v>219</v>
      </c>
      <c r="C65" s="51">
        <f>SUM(C64:C64)</f>
        <v>0</v>
      </c>
      <c r="D65" s="51">
        <f>SUM(D64:D64)</f>
        <v>0</v>
      </c>
      <c r="E65" s="51">
        <f>SUM(E64:E64)</f>
        <v>0</v>
      </c>
      <c r="F65" s="51">
        <f>SUM(F64:F64)</f>
        <v>0</v>
      </c>
      <c r="G65" s="51">
        <f>SUM(G64:G64)</f>
        <v>0</v>
      </c>
      <c r="H65" s="51"/>
      <c r="I65" s="51"/>
    </row>
    <row r="115" spans="1:8" x14ac:dyDescent="0.2">
      <c r="A115" s="79"/>
      <c r="B115" s="79"/>
      <c r="C115" s="80"/>
      <c r="D115" s="80"/>
      <c r="E115" s="80"/>
      <c r="F115" s="80"/>
      <c r="G115" s="80"/>
      <c r="H115" s="79"/>
    </row>
    <row r="116" spans="1:8" x14ac:dyDescent="0.2">
      <c r="A116" s="78"/>
      <c r="B116" s="77"/>
    </row>
    <row r="117" spans="1:8" x14ac:dyDescent="0.2">
      <c r="A117" s="78"/>
      <c r="B117" s="77"/>
    </row>
    <row r="118" spans="1:8" x14ac:dyDescent="0.2">
      <c r="A118" s="78"/>
      <c r="B118" s="77"/>
    </row>
    <row r="119" spans="1:8" x14ac:dyDescent="0.2">
      <c r="A119" s="78"/>
      <c r="B119" s="77"/>
    </row>
    <row r="120" spans="1:8" x14ac:dyDescent="0.2">
      <c r="A120" s="78"/>
      <c r="B120" s="77"/>
    </row>
  </sheetData>
  <dataValidations count="9">
    <dataValidation allowBlank="1" showInputMessage="1" showErrorMessage="1" prompt="Indicar si el deudor ya sobrepasó el plazo estipulado para pago, 90, 180 o 365 días." sqref="I7 I14 I35 I42 I49 I56 I63 I21 I28"/>
    <dataValidation allowBlank="1" showInputMessage="1" showErrorMessage="1" prompt="Informar sobre caraterísticas cualitativas de la cuenta, ejemplo: acciones implementadas para su recuperación, causas de la demora en su recuperación." sqref="H7 H14 H35 H42 H49 H56 H63 H21 H28"/>
    <dataValidation allowBlank="1" showInputMessage="1" showErrorMessage="1" prompt="Importe de la cuentas por cobrar con vencimiento mayor a 365 días." sqref="G7 G14 G35 G42 G49 G56 G63 G21 G28"/>
    <dataValidation allowBlank="1" showInputMessage="1" showErrorMessage="1" prompt="Importe de la cuentas por cobrar con fecha de vencimiento de 181 a 365 días." sqref="F7 F14 F35 F42 F49 F56 F63 F21 F28"/>
    <dataValidation allowBlank="1" showInputMessage="1" showErrorMessage="1" prompt="Importe de la cuentas por cobrar con fecha de vencimiento de 91 a 180 días." sqref="E7 E14 E35 E42 E49 E56 E63 E21 E28"/>
    <dataValidation allowBlank="1" showInputMessage="1" showErrorMessage="1" prompt="Importe de la cuentas por cobrar con fecha de vencimiento de 1 a 90 días." sqref="D7 D14 D35 D42 D49 D56 D63 D21 D28"/>
    <dataValidation allowBlank="1" showInputMessage="1" showErrorMessage="1" prompt="Corresponde al nombre o descripción de la cuenta de acuerdo al Plan de Cuentas emitido por el CONAC." sqref="B7 B14 B35 B42 B49 B56 B63 B21 B28"/>
    <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sqref="A7 A14 A21 A28 A35 A42 A49 A56 A63"/>
    <dataValidation allowBlank="1" showInputMessage="1" showErrorMessage="1" prompt="Saldo final del periodo de la información financiera trimestral presentada, el cual debe coincidir con la suma de las columnas de 90, 180, 365 y más de 365 días." sqref="C7 C14 C21 C28 C35 C42 C49 C56 C63"/>
  </dataValidations>
  <pageMargins left="0.70866141732283472" right="0.70866141732283472" top="0.74803149606299213" bottom="0.74803149606299213" header="0.31496062992125984" footer="0.31496062992125984"/>
  <pageSetup scale="60" orientation="landscape" r:id="rId1"/>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3" width="11.44140625" style="100"/>
    <col min="4" max="4" width="6.44140625" style="100" customWidth="1"/>
    <col min="5" max="5" width="17.5546875" style="100" customWidth="1"/>
    <col min="6" max="6" width="11.44140625" style="100"/>
    <col min="7" max="7" width="7.33203125" style="100" customWidth="1"/>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257"/>
    </row>
    <row r="3" spans="1:17" x14ac:dyDescent="0.2">
      <c r="A3" s="57"/>
      <c r="B3" s="57"/>
      <c r="C3" s="57"/>
      <c r="D3" s="57"/>
      <c r="E3" s="57"/>
      <c r="F3" s="57"/>
      <c r="G3" s="57"/>
      <c r="H3" s="1257"/>
    </row>
    <row r="4" spans="1:17" ht="11.25" customHeight="1" x14ac:dyDescent="0.2">
      <c r="A4" s="1257"/>
      <c r="B4" s="1257"/>
      <c r="C4" s="1257"/>
      <c r="D4" s="1257"/>
      <c r="E4" s="1257"/>
      <c r="F4" s="1257"/>
      <c r="G4" s="57"/>
      <c r="H4" s="1257"/>
    </row>
    <row r="5" spans="1:17" ht="11.25" customHeight="1" x14ac:dyDescent="0.2">
      <c r="A5" s="103" t="s">
        <v>278</v>
      </c>
      <c r="B5" s="102"/>
      <c r="C5" s="102"/>
      <c r="D5" s="102"/>
      <c r="E5" s="102"/>
      <c r="F5" s="101"/>
      <c r="G5" s="101"/>
      <c r="H5" s="1253" t="s">
        <v>277</v>
      </c>
    </row>
    <row r="6" spans="1:17" x14ac:dyDescent="0.2">
      <c r="J6" s="1331"/>
      <c r="K6" s="1331"/>
      <c r="L6" s="1331"/>
      <c r="M6" s="1331"/>
      <c r="N6" s="1331"/>
      <c r="O6" s="1331"/>
      <c r="P6" s="1331"/>
      <c r="Q6" s="1331"/>
    </row>
    <row r="7" spans="1:17" x14ac:dyDescent="0.2">
      <c r="A7" s="57" t="s">
        <v>276</v>
      </c>
    </row>
    <row r="8" spans="1:17" ht="52.5" customHeight="1" x14ac:dyDescent="0.2">
      <c r="A8" s="1332" t="s">
        <v>13593</v>
      </c>
      <c r="B8" s="1332"/>
      <c r="C8" s="1332"/>
      <c r="D8" s="1332"/>
      <c r="E8" s="1332"/>
      <c r="F8" s="1332"/>
      <c r="G8" s="1332"/>
      <c r="H8" s="1332"/>
    </row>
  </sheetData>
  <mergeCells count="2">
    <mergeCell ref="J6:Q6"/>
    <mergeCell ref="A8:H8"/>
  </mergeCells>
  <pageMargins left="0.7" right="0.7" top="0.75" bottom="0.75" header="0.3" footer="0.3"/>
  <pageSetup scale="85" orientation="portrait" r:id="rId1"/>
  <colBreaks count="1" manualBreakCount="1">
    <brk id="8" max="1048575" man="1"/>
  </colBreaks>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257" customWidth="1"/>
    <col min="2" max="2" width="50.6640625" style="1257" customWidth="1"/>
    <col min="3" max="3" width="17.6640625" style="31" customWidth="1"/>
    <col min="4" max="4" width="17.6640625" style="1257" customWidth="1"/>
    <col min="5" max="16384" width="11.44140625" style="1257"/>
  </cols>
  <sheetData>
    <row r="1" spans="1:4" x14ac:dyDescent="0.2">
      <c r="A1" s="57" t="s">
        <v>13735</v>
      </c>
      <c r="B1" s="57">
        <v>2</v>
      </c>
      <c r="C1" s="31" t="s">
        <v>13736</v>
      </c>
      <c r="D1" s="61" t="s">
        <v>13737</v>
      </c>
    </row>
    <row r="2" spans="1:4" x14ac:dyDescent="0.2">
      <c r="A2" s="57" t="s">
        <v>114</v>
      </c>
      <c r="B2" s="57"/>
    </row>
    <row r="5" spans="1:4" s="71" customFormat="1" ht="11.25" customHeight="1" x14ac:dyDescent="0.2">
      <c r="A5" s="74" t="s">
        <v>284</v>
      </c>
      <c r="B5" s="1257"/>
      <c r="C5" s="110"/>
      <c r="D5" s="109" t="s">
        <v>281</v>
      </c>
    </row>
    <row r="6" spans="1:4" x14ac:dyDescent="0.2">
      <c r="A6" s="108"/>
      <c r="B6" s="108"/>
      <c r="C6" s="107"/>
      <c r="D6" s="106"/>
    </row>
    <row r="7" spans="1:4" ht="15" customHeight="1" x14ac:dyDescent="0.2">
      <c r="A7" s="30" t="s">
        <v>102</v>
      </c>
      <c r="B7" s="29" t="s">
        <v>101</v>
      </c>
      <c r="C7" s="27" t="s">
        <v>100</v>
      </c>
      <c r="D7" s="105" t="s">
        <v>280</v>
      </c>
    </row>
    <row r="8" spans="1:4" x14ac:dyDescent="0.2">
      <c r="A8" s="25"/>
      <c r="B8" s="1225" t="s">
        <v>13593</v>
      </c>
      <c r="C8" s="83"/>
      <c r="D8" s="82"/>
    </row>
    <row r="9" spans="1:4" x14ac:dyDescent="0.2">
      <c r="A9" s="111"/>
      <c r="B9" s="111" t="s">
        <v>283</v>
      </c>
      <c r="C9" s="20">
        <f>SUM(C8:C8)</f>
        <v>0</v>
      </c>
      <c r="D9" s="104"/>
    </row>
    <row r="10" spans="1:4" x14ac:dyDescent="0.2">
      <c r="A10" s="37"/>
      <c r="B10" s="37"/>
      <c r="C10" s="36"/>
      <c r="D10" s="37"/>
    </row>
    <row r="11" spans="1:4" x14ac:dyDescent="0.2">
      <c r="A11" s="37"/>
      <c r="B11" s="37"/>
      <c r="C11" s="36"/>
      <c r="D11" s="37"/>
    </row>
    <row r="12" spans="1:4" s="71" customFormat="1" ht="11.25" customHeight="1" x14ac:dyDescent="0.2">
      <c r="A12" s="74" t="s">
        <v>282</v>
      </c>
      <c r="B12" s="37"/>
      <c r="C12" s="110"/>
      <c r="D12" s="109" t="s">
        <v>281</v>
      </c>
    </row>
    <row r="13" spans="1:4" x14ac:dyDescent="0.2">
      <c r="A13" s="108"/>
      <c r="B13" s="108"/>
      <c r="C13" s="107"/>
      <c r="D13" s="106"/>
    </row>
    <row r="14" spans="1:4" ht="15" customHeight="1" x14ac:dyDescent="0.2">
      <c r="A14" s="30" t="s">
        <v>102</v>
      </c>
      <c r="B14" s="29" t="s">
        <v>101</v>
      </c>
      <c r="C14" s="27" t="s">
        <v>100</v>
      </c>
      <c r="D14" s="105" t="s">
        <v>280</v>
      </c>
    </row>
    <row r="15" spans="1:4" x14ac:dyDescent="0.2">
      <c r="A15" s="43"/>
      <c r="B15" s="1225" t="s">
        <v>13593</v>
      </c>
      <c r="C15" s="83"/>
      <c r="D15" s="82"/>
    </row>
    <row r="16" spans="1:4" x14ac:dyDescent="0.2">
      <c r="A16" s="63"/>
      <c r="B16" s="63" t="s">
        <v>279</v>
      </c>
      <c r="C16" s="39">
        <f>SUM(C15:C15)</f>
        <v>0</v>
      </c>
      <c r="D16" s="104"/>
    </row>
  </sheetData>
  <dataValidations count="6">
    <dataValidation allowBlank="1" showInputMessage="1" showErrorMessage="1" prompt="Sistema de costeo y método de valuación aplicados a los inventarios (UEPS, PROMEDIO, etc.)" sqref="D7"/>
    <dataValidation allowBlank="1" showInputMessage="1" showErrorMessage="1" prompt="Corresponde al nombre o descripción de la cuenta de acuerdo al Plan de Cuentas emitido por el CONAC." sqref="B7 B14"/>
    <dataValidation allowBlank="1" showInputMessage="1" showErrorMessage="1" prompt="Método de valuación aplicados." sqref="D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da (trimestral: 1er, 2do, 3ro. o 4to.)." sqref="C7"/>
    <dataValidation allowBlank="1" showInputMessage="1" showErrorMessage="1" prompt="Saldo final de la Información Financiera Trimestral que se presenta (trimestral: 1er, 2do, 3ro. o 4to.)." sqref="C14"/>
  </dataValidations>
  <pageMargins left="0.70866141732283472" right="0.70866141732283472" top="0.74803149606299213" bottom="0.74803149606299213" header="0.31496062992125984" footer="0.31496062992125984"/>
  <pageSetup scale="84" orientation="portrait" r:id="rId1"/>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57" customWidth="1"/>
    <col min="2" max="2" width="50.6640625" style="1257" customWidth="1"/>
    <col min="3" max="3" width="17.6640625" style="31" customWidth="1"/>
    <col min="4" max="5" width="17.6640625" style="1257" customWidth="1"/>
    <col min="6" max="7" width="22.6640625" style="1257" customWidth="1"/>
    <col min="8" max="16384" width="11.44140625" style="1257"/>
  </cols>
  <sheetData>
    <row r="1" spans="1:7" s="71" customFormat="1" ht="11.25" customHeight="1" x14ac:dyDescent="0.3">
      <c r="A1" s="116" t="s">
        <v>115</v>
      </c>
      <c r="B1" s="116"/>
      <c r="C1" s="117"/>
      <c r="D1" s="116"/>
      <c r="E1" s="116"/>
      <c r="F1" s="116"/>
      <c r="G1" s="118"/>
    </row>
    <row r="2" spans="1:7" s="71" customFormat="1" ht="11.25" customHeight="1" x14ac:dyDescent="0.3">
      <c r="A2" s="116" t="s">
        <v>114</v>
      </c>
      <c r="B2" s="116"/>
      <c r="C2" s="117"/>
      <c r="D2" s="116"/>
      <c r="E2" s="116"/>
      <c r="F2" s="116"/>
      <c r="G2" s="116"/>
    </row>
    <row r="5" spans="1:7" ht="11.25" customHeight="1" x14ac:dyDescent="0.2">
      <c r="A5" s="35" t="s">
        <v>290</v>
      </c>
      <c r="B5" s="35"/>
      <c r="G5" s="1253" t="s">
        <v>289</v>
      </c>
    </row>
    <row r="6" spans="1:7" x14ac:dyDescent="0.2">
      <c r="A6" s="1255"/>
      <c r="B6" s="1255"/>
      <c r="C6" s="115"/>
      <c r="D6" s="1255"/>
      <c r="E6" s="1255"/>
      <c r="F6" s="1255"/>
      <c r="G6" s="1255"/>
    </row>
    <row r="7" spans="1:7" ht="15" customHeight="1" x14ac:dyDescent="0.2">
      <c r="A7" s="30" t="s">
        <v>102</v>
      </c>
      <c r="B7" s="29" t="s">
        <v>101</v>
      </c>
      <c r="C7" s="27" t="s">
        <v>100</v>
      </c>
      <c r="D7" s="28" t="s">
        <v>99</v>
      </c>
      <c r="E7" s="28" t="s">
        <v>288</v>
      </c>
      <c r="F7" s="29" t="s">
        <v>287</v>
      </c>
      <c r="G7" s="29" t="s">
        <v>286</v>
      </c>
    </row>
    <row r="8" spans="1:7" x14ac:dyDescent="0.2">
      <c r="A8" s="56"/>
      <c r="B8" s="1225" t="s">
        <v>13593</v>
      </c>
      <c r="C8" s="24"/>
      <c r="D8" s="113"/>
      <c r="E8" s="112"/>
      <c r="F8" s="56"/>
      <c r="G8" s="56"/>
    </row>
    <row r="9" spans="1:7" x14ac:dyDescent="0.2">
      <c r="A9" s="81"/>
      <c r="B9" s="81" t="s">
        <v>285</v>
      </c>
      <c r="C9" s="51">
        <f>SUM(C8:C8)</f>
        <v>0</v>
      </c>
      <c r="D9" s="81"/>
      <c r="E9" s="81"/>
      <c r="F9" s="81"/>
      <c r="G9" s="81"/>
    </row>
  </sheetData>
  <dataValidations count="7">
    <dataValidation allowBlank="1" showInputMessage="1" showErrorMessage="1" prompt="Razón de existencia/fin del fideicomiso." sqref="G7"/>
    <dataValidation allowBlank="1" showInputMessage="1" showErrorMessage="1" prompt="Nombre con el que se identifica el fideicomiso." sqref="F7"/>
    <dataValidation allowBlank="1" showInputMessage="1" showErrorMessage="1" prompt="Caracterisiticas relevantes que tengan impacto financiero o situación de riesgo. Ejemplo: Becas a fondo perdido." sqref="E7"/>
    <dataValidation allowBlank="1" showInputMessage="1" showErrorMessage="1" prompt="Corresponde al nombre o descripción de la cuenta de acuerdo al Plan de Cuentas emitido por el CONAC." sqref="B7"/>
    <dataValidation allowBlank="1" showInputMessage="1" showErrorMessage="1" prompt="Tipo de fideicomiso(s) que tiene la entidad derivado de los recursos asignados (Art. 32 LGCG.). Puede ser de: Administración, Inversión."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1.1811023622047245" right="0.98425196850393704" top="0.98425196850393704" bottom="0.98425196850393704" header="0.51181102362204722" footer="0.51181102362204722"/>
  <pageSetup scale="66" orientation="landscape" r:id="rId1"/>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57" customWidth="1"/>
    <col min="2" max="2" width="50.6640625" style="1257" customWidth="1"/>
    <col min="3" max="3" width="17.6640625" style="31" customWidth="1"/>
    <col min="4" max="5" width="17.6640625" style="1257" customWidth="1"/>
    <col min="6" max="16384" width="11.44140625" style="1257"/>
  </cols>
  <sheetData>
    <row r="1" spans="1:5" x14ac:dyDescent="0.2">
      <c r="A1" s="57" t="s">
        <v>115</v>
      </c>
      <c r="B1" s="57"/>
      <c r="C1" s="58"/>
      <c r="D1" s="57"/>
      <c r="E1" s="61"/>
    </row>
    <row r="2" spans="1:5" x14ac:dyDescent="0.2">
      <c r="A2" s="57" t="s">
        <v>114</v>
      </c>
      <c r="B2" s="57"/>
      <c r="C2" s="58"/>
      <c r="D2" s="57"/>
      <c r="E2" s="57"/>
    </row>
    <row r="5" spans="1:5" ht="11.25" customHeight="1" x14ac:dyDescent="0.2">
      <c r="A5" s="35" t="s">
        <v>294</v>
      </c>
      <c r="B5" s="35"/>
      <c r="E5" s="1253" t="s">
        <v>293</v>
      </c>
    </row>
    <row r="6" spans="1:5" x14ac:dyDescent="0.2">
      <c r="A6" s="1255"/>
      <c r="B6" s="1255"/>
      <c r="C6" s="115"/>
      <c r="D6" s="1255"/>
      <c r="E6" s="1255"/>
    </row>
    <row r="7" spans="1:5" ht="15" customHeight="1" x14ac:dyDescent="0.2">
      <c r="A7" s="30" t="s">
        <v>102</v>
      </c>
      <c r="B7" s="29" t="s">
        <v>101</v>
      </c>
      <c r="C7" s="27" t="s">
        <v>100</v>
      </c>
      <c r="D7" s="28" t="s">
        <v>99</v>
      </c>
      <c r="E7" s="29" t="s">
        <v>292</v>
      </c>
    </row>
    <row r="8" spans="1:5" ht="11.25" customHeight="1" x14ac:dyDescent="0.2">
      <c r="A8" s="113"/>
      <c r="B8" s="1225" t="s">
        <v>13593</v>
      </c>
      <c r="C8" s="64"/>
      <c r="D8" s="113"/>
      <c r="E8" s="113"/>
    </row>
    <row r="9" spans="1:5" x14ac:dyDescent="0.2">
      <c r="A9" s="63"/>
      <c r="B9" s="63" t="s">
        <v>291</v>
      </c>
      <c r="C9" s="62">
        <f>SUM(C8:C8)</f>
        <v>0</v>
      </c>
      <c r="D9" s="63"/>
      <c r="E9" s="63"/>
    </row>
  </sheetData>
  <dataValidations count="5">
    <dataValidation allowBlank="1" showInputMessage="1" showErrorMessage="1" prompt="Especificar el nombre de la Empresa u Organismo Público Descentralizado al que se realizó la aportación. (organismo público descentralizados)." sqref="E7"/>
    <dataValidation allowBlank="1" showInputMessage="1" showErrorMessage="1" prompt="Corresponde al nombre o descripción de la cuenta de acuerdo al Plan de Cuentas emitido por el CONAC." sqref="B7"/>
    <dataValidation allowBlank="1" showInputMessage="1" showErrorMessage="1" prompt="Tipo de Participaciones y Aportaciones de capital que tiene la entidad. Ejemplo: ordinarias, preferentes, serie A, B, C." sqref="D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 right="0.7" top="0.75" bottom="0.75" header="0.3" footer="0.3"/>
  <pageSetup scale="64" orientation="portrait" r:id="rId1"/>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57" customWidth="1"/>
    <col min="2" max="2" width="50.6640625" style="1257" customWidth="1"/>
    <col min="3" max="5" width="17.6640625" style="31" customWidth="1"/>
    <col min="6" max="7" width="17.6640625" style="1257" customWidth="1"/>
    <col min="8" max="8" width="8.6640625" style="1257" customWidth="1"/>
    <col min="9" max="16384" width="11.44140625" style="1257"/>
  </cols>
  <sheetData>
    <row r="1" spans="1:6" x14ac:dyDescent="0.2">
      <c r="A1" s="57" t="s">
        <v>115</v>
      </c>
      <c r="B1" s="57"/>
      <c r="C1" s="58"/>
      <c r="D1" s="58"/>
      <c r="E1" s="58"/>
      <c r="F1" s="61"/>
    </row>
    <row r="2" spans="1:6" x14ac:dyDescent="0.2">
      <c r="A2" s="57" t="s">
        <v>114</v>
      </c>
      <c r="B2" s="57"/>
      <c r="C2" s="58"/>
      <c r="D2" s="58"/>
      <c r="E2" s="58"/>
      <c r="F2" s="48"/>
    </row>
    <row r="3" spans="1:6" x14ac:dyDescent="0.2">
      <c r="F3" s="48"/>
    </row>
    <row r="4" spans="1:6" x14ac:dyDescent="0.2">
      <c r="F4" s="48"/>
    </row>
    <row r="5" spans="1:6" ht="11.25" customHeight="1" x14ac:dyDescent="0.2">
      <c r="A5" s="35" t="s">
        <v>387</v>
      </c>
      <c r="B5" s="35"/>
      <c r="C5" s="121"/>
      <c r="D5" s="121"/>
      <c r="E5" s="121"/>
      <c r="F5" s="89" t="s">
        <v>302</v>
      </c>
    </row>
    <row r="6" spans="1:6" x14ac:dyDescent="0.2">
      <c r="A6" s="129"/>
      <c r="B6" s="129"/>
      <c r="C6" s="121"/>
      <c r="D6" s="128"/>
      <c r="E6" s="128"/>
      <c r="F6" s="127"/>
    </row>
    <row r="7" spans="1:6" ht="15" customHeight="1" x14ac:dyDescent="0.2">
      <c r="A7" s="30" t="s">
        <v>102</v>
      </c>
      <c r="B7" s="29" t="s">
        <v>101</v>
      </c>
      <c r="C7" s="120" t="s">
        <v>301</v>
      </c>
      <c r="D7" s="120" t="s">
        <v>300</v>
      </c>
      <c r="E7" s="120" t="s">
        <v>299</v>
      </c>
      <c r="F7" s="119" t="s">
        <v>298</v>
      </c>
    </row>
    <row r="8" spans="1:6" x14ac:dyDescent="0.2">
      <c r="A8" s="25"/>
      <c r="B8" s="1225" t="s">
        <v>13593</v>
      </c>
      <c r="C8" s="24"/>
      <c r="D8" s="24"/>
      <c r="E8" s="24"/>
      <c r="F8" s="24"/>
    </row>
    <row r="9" spans="1:6" x14ac:dyDescent="0.2">
      <c r="A9" s="81"/>
      <c r="B9" s="81" t="s">
        <v>381</v>
      </c>
      <c r="C9" s="51">
        <f>SUM(C8:C8)</f>
        <v>0</v>
      </c>
      <c r="D9" s="51">
        <f>SUM(D8:D8)</f>
        <v>0</v>
      </c>
      <c r="E9" s="51">
        <f>SUM(E8:E8)</f>
        <v>0</v>
      </c>
      <c r="F9" s="51"/>
    </row>
    <row r="10" spans="1:6" x14ac:dyDescent="0.2">
      <c r="A10" s="37"/>
      <c r="B10" s="37"/>
      <c r="C10" s="36"/>
      <c r="D10" s="36"/>
      <c r="E10" s="36"/>
      <c r="F10" s="37"/>
    </row>
    <row r="11" spans="1:6" x14ac:dyDescent="0.2">
      <c r="A11" s="37"/>
      <c r="B11" s="37"/>
      <c r="C11" s="36"/>
      <c r="D11" s="36"/>
      <c r="E11" s="36"/>
      <c r="F11" s="37"/>
    </row>
    <row r="12" spans="1:6" ht="11.25" customHeight="1" x14ac:dyDescent="0.2">
      <c r="A12" s="35" t="s">
        <v>380</v>
      </c>
      <c r="B12" s="37"/>
      <c r="C12" s="121"/>
      <c r="D12" s="121"/>
      <c r="E12" s="121"/>
      <c r="F12" s="89" t="s">
        <v>302</v>
      </c>
    </row>
    <row r="13" spans="1:6" ht="12.75" customHeight="1" x14ac:dyDescent="0.2">
      <c r="A13" s="108"/>
      <c r="B13" s="108"/>
      <c r="C13" s="33"/>
    </row>
    <row r="14" spans="1:6" ht="15" customHeight="1" x14ac:dyDescent="0.2">
      <c r="A14" s="30" t="s">
        <v>102</v>
      </c>
      <c r="B14" s="29" t="s">
        <v>101</v>
      </c>
      <c r="C14" s="120" t="s">
        <v>301</v>
      </c>
      <c r="D14" s="120" t="s">
        <v>300</v>
      </c>
      <c r="E14" s="120" t="s">
        <v>299</v>
      </c>
      <c r="F14" s="119" t="s">
        <v>298</v>
      </c>
    </row>
    <row r="15" spans="1:6" x14ac:dyDescent="0.2">
      <c r="A15" s="25"/>
      <c r="B15" s="1225" t="s">
        <v>13593</v>
      </c>
      <c r="C15" s="83"/>
      <c r="D15" s="83"/>
      <c r="E15" s="83"/>
      <c r="F15" s="82"/>
    </row>
    <row r="16" spans="1:6" x14ac:dyDescent="0.2">
      <c r="A16" s="81"/>
      <c r="B16" s="81" t="s">
        <v>345</v>
      </c>
      <c r="C16" s="51">
        <f>SUM(C15:C15)</f>
        <v>0</v>
      </c>
      <c r="D16" s="51">
        <f>SUM(D15:D15)</f>
        <v>0</v>
      </c>
      <c r="E16" s="51">
        <f>SUM(E15:E15)</f>
        <v>0</v>
      </c>
      <c r="F16" s="51"/>
    </row>
    <row r="17" spans="1:8" s="1258" customFormat="1" x14ac:dyDescent="0.2">
      <c r="A17" s="126"/>
      <c r="B17" s="126"/>
      <c r="C17" s="18"/>
      <c r="D17" s="18"/>
      <c r="E17" s="18"/>
      <c r="F17" s="18"/>
    </row>
    <row r="18" spans="1:8" s="1258" customFormat="1" x14ac:dyDescent="0.2">
      <c r="A18" s="126"/>
      <c r="B18" s="126"/>
      <c r="C18" s="18"/>
      <c r="D18" s="18"/>
      <c r="E18" s="18"/>
      <c r="F18" s="18"/>
    </row>
    <row r="19" spans="1:8" s="1258" customFormat="1" ht="11.25" customHeight="1" x14ac:dyDescent="0.2">
      <c r="A19" s="35" t="s">
        <v>344</v>
      </c>
      <c r="B19" s="35"/>
      <c r="C19" s="121"/>
      <c r="D19" s="121"/>
      <c r="E19" s="121"/>
      <c r="G19" s="89" t="s">
        <v>302</v>
      </c>
    </row>
    <row r="20" spans="1:8" s="1258" customFormat="1" x14ac:dyDescent="0.2">
      <c r="A20" s="108"/>
      <c r="B20" s="108"/>
      <c r="C20" s="33"/>
      <c r="D20" s="31"/>
      <c r="E20" s="31"/>
      <c r="F20" s="1257"/>
    </row>
    <row r="21" spans="1:8" s="1258" customFormat="1" ht="27.9" customHeight="1" x14ac:dyDescent="0.2">
      <c r="A21" s="30" t="s">
        <v>102</v>
      </c>
      <c r="B21" s="29" t="s">
        <v>101</v>
      </c>
      <c r="C21" s="120" t="s">
        <v>301</v>
      </c>
      <c r="D21" s="120" t="s">
        <v>300</v>
      </c>
      <c r="E21" s="120" t="s">
        <v>299</v>
      </c>
      <c r="F21" s="119" t="s">
        <v>298</v>
      </c>
      <c r="G21" s="119" t="s">
        <v>297</v>
      </c>
      <c r="H21" s="119" t="s">
        <v>296</v>
      </c>
    </row>
    <row r="22" spans="1:8" s="1258" customFormat="1" x14ac:dyDescent="0.2">
      <c r="A22" s="25"/>
      <c r="B22" s="1225" t="s">
        <v>13593</v>
      </c>
      <c r="C22" s="24"/>
      <c r="D22" s="83"/>
      <c r="E22" s="83"/>
      <c r="F22" s="82"/>
      <c r="G22" s="82"/>
      <c r="H22" s="82"/>
    </row>
    <row r="23" spans="1:8" s="1258" customFormat="1" x14ac:dyDescent="0.2">
      <c r="A23" s="81"/>
      <c r="B23" s="81" t="s">
        <v>339</v>
      </c>
      <c r="C23" s="51">
        <f>SUM(C22:C22)</f>
        <v>0</v>
      </c>
      <c r="D23" s="51">
        <f>SUM(D22:D22)</f>
        <v>0</v>
      </c>
      <c r="E23" s="51">
        <f>SUM(E22:E22)</f>
        <v>0</v>
      </c>
      <c r="F23" s="51"/>
      <c r="G23" s="51"/>
      <c r="H23" s="51"/>
    </row>
    <row r="24" spans="1:8" s="1258" customFormat="1" x14ac:dyDescent="0.2">
      <c r="A24" s="125"/>
      <c r="B24" s="125"/>
      <c r="C24" s="124"/>
      <c r="D24" s="124"/>
      <c r="E24" s="124"/>
      <c r="F24" s="18"/>
    </row>
    <row r="26" spans="1:8" x14ac:dyDescent="0.2">
      <c r="A26" s="35" t="s">
        <v>338</v>
      </c>
      <c r="B26" s="35"/>
      <c r="C26" s="121"/>
      <c r="D26" s="121"/>
      <c r="E26" s="121"/>
      <c r="G26" s="89" t="s">
        <v>302</v>
      </c>
    </row>
    <row r="27" spans="1:8" x14ac:dyDescent="0.2">
      <c r="A27" s="108"/>
      <c r="B27" s="108"/>
      <c r="C27" s="33"/>
      <c r="H27" s="31"/>
    </row>
    <row r="28" spans="1:8" ht="27.9" customHeight="1" x14ac:dyDescent="0.2">
      <c r="A28" s="30" t="s">
        <v>102</v>
      </c>
      <c r="B28" s="29" t="s">
        <v>101</v>
      </c>
      <c r="C28" s="120" t="s">
        <v>301</v>
      </c>
      <c r="D28" s="120" t="s">
        <v>300</v>
      </c>
      <c r="E28" s="120" t="s">
        <v>299</v>
      </c>
      <c r="F28" s="119" t="s">
        <v>298</v>
      </c>
      <c r="G28" s="119" t="s">
        <v>297</v>
      </c>
      <c r="H28" s="119" t="s">
        <v>296</v>
      </c>
    </row>
    <row r="29" spans="1:8" x14ac:dyDescent="0.2">
      <c r="A29" s="25"/>
      <c r="B29" s="1225" t="s">
        <v>13593</v>
      </c>
      <c r="C29" s="24"/>
      <c r="D29" s="83"/>
      <c r="E29" s="83"/>
      <c r="F29" s="82"/>
      <c r="G29" s="82"/>
      <c r="H29" s="82"/>
    </row>
    <row r="30" spans="1:8" x14ac:dyDescent="0.2">
      <c r="A30" s="81"/>
      <c r="B30" s="81" t="s">
        <v>337</v>
      </c>
      <c r="C30" s="51">
        <f>SUM(C29:C29)</f>
        <v>0</v>
      </c>
      <c r="D30" s="51">
        <f>SUM(D29:D29)</f>
        <v>0</v>
      </c>
      <c r="E30" s="51">
        <f>SUM(E29:E29)</f>
        <v>0</v>
      </c>
      <c r="F30" s="51"/>
      <c r="G30" s="51"/>
      <c r="H30" s="51"/>
    </row>
    <row r="33" spans="1:8" x14ac:dyDescent="0.2">
      <c r="A33" s="35" t="s">
        <v>336</v>
      </c>
      <c r="B33" s="35"/>
      <c r="C33" s="121"/>
      <c r="D33" s="121"/>
      <c r="E33" s="121"/>
      <c r="G33" s="89" t="s">
        <v>302</v>
      </c>
    </row>
    <row r="34" spans="1:8" x14ac:dyDescent="0.2">
      <c r="A34" s="108"/>
      <c r="B34" s="108"/>
      <c r="C34" s="33"/>
    </row>
    <row r="35" spans="1:8" ht="27.9" customHeight="1" x14ac:dyDescent="0.2">
      <c r="A35" s="30" t="s">
        <v>102</v>
      </c>
      <c r="B35" s="29" t="s">
        <v>101</v>
      </c>
      <c r="C35" s="120" t="s">
        <v>301</v>
      </c>
      <c r="D35" s="120" t="s">
        <v>300</v>
      </c>
      <c r="E35" s="120" t="s">
        <v>299</v>
      </c>
      <c r="F35" s="119" t="s">
        <v>298</v>
      </c>
      <c r="G35" s="119" t="s">
        <v>297</v>
      </c>
      <c r="H35" s="119" t="s">
        <v>296</v>
      </c>
    </row>
    <row r="36" spans="1:8" x14ac:dyDescent="0.2">
      <c r="A36" s="25"/>
      <c r="B36" s="1225" t="s">
        <v>13593</v>
      </c>
      <c r="C36" s="24"/>
      <c r="D36" s="83"/>
      <c r="E36" s="83"/>
      <c r="F36" s="82"/>
      <c r="G36" s="82"/>
      <c r="H36" s="82"/>
    </row>
    <row r="37" spans="1:8" x14ac:dyDescent="0.2">
      <c r="A37" s="81"/>
      <c r="B37" s="81" t="s">
        <v>304</v>
      </c>
      <c r="C37" s="51">
        <f>SUM(C36:C36)</f>
        <v>0</v>
      </c>
      <c r="D37" s="51">
        <f>SUM(D36:D36)</f>
        <v>0</v>
      </c>
      <c r="E37" s="51">
        <f>SUM(E36:E36)</f>
        <v>0</v>
      </c>
      <c r="F37" s="51"/>
      <c r="G37" s="51"/>
      <c r="H37" s="51"/>
    </row>
    <row r="40" spans="1:8" x14ac:dyDescent="0.2">
      <c r="A40" s="35" t="s">
        <v>303</v>
      </c>
      <c r="B40" s="35"/>
      <c r="C40" s="121"/>
      <c r="D40" s="121"/>
      <c r="E40" s="121"/>
      <c r="G40" s="89" t="s">
        <v>302</v>
      </c>
    </row>
    <row r="41" spans="1:8" x14ac:dyDescent="0.2">
      <c r="A41" s="108"/>
      <c r="B41" s="108"/>
      <c r="C41" s="33"/>
    </row>
    <row r="42" spans="1:8" ht="27.9" customHeight="1" x14ac:dyDescent="0.2">
      <c r="A42" s="30" t="s">
        <v>102</v>
      </c>
      <c r="B42" s="29" t="s">
        <v>101</v>
      </c>
      <c r="C42" s="120" t="s">
        <v>301</v>
      </c>
      <c r="D42" s="120" t="s">
        <v>300</v>
      </c>
      <c r="E42" s="120" t="s">
        <v>299</v>
      </c>
      <c r="F42" s="119" t="s">
        <v>298</v>
      </c>
      <c r="G42" s="119" t="s">
        <v>297</v>
      </c>
      <c r="H42" s="119" t="s">
        <v>296</v>
      </c>
    </row>
    <row r="43" spans="1:8" x14ac:dyDescent="0.2">
      <c r="A43" s="25"/>
      <c r="B43" s="1225" t="s">
        <v>13593</v>
      </c>
      <c r="C43" s="24"/>
      <c r="D43" s="83"/>
      <c r="E43" s="83"/>
      <c r="F43" s="82"/>
      <c r="G43" s="82"/>
      <c r="H43" s="82"/>
    </row>
    <row r="44" spans="1:8" x14ac:dyDescent="0.2">
      <c r="A44" s="81"/>
      <c r="B44" s="81" t="s">
        <v>295</v>
      </c>
      <c r="C44" s="51">
        <f>SUM(C43:C43)</f>
        <v>0</v>
      </c>
      <c r="D44" s="51">
        <f>SUM(D43:D43)</f>
        <v>0</v>
      </c>
      <c r="E44" s="51">
        <f>SUM(E43:E43)</f>
        <v>0</v>
      </c>
      <c r="F44" s="51"/>
      <c r="G44" s="51"/>
      <c r="H44" s="51"/>
    </row>
  </sheetData>
  <dataValidations count="8">
    <dataValidation allowBlank="1" showInputMessage="1" showErrorMessage="1" prompt="Criterio para la aplicación de depreciación: anual, mensual, trimestral, etc." sqref="F7 F14 F42 F28 F35 F21"/>
    <dataValidation allowBlank="1" showInputMessage="1" showErrorMessage="1" prompt="Diferencia entre el saldo final y el inicial presentados." sqref="E7 E14 E21 E28 E35 E42"/>
    <dataValidation allowBlank="1" showInputMessage="1" showErrorMessage="1" prompt="Corresponde al nombre o descripción de la cuenta de acuerdo al Plan de Cuentas emitido por el CONAC." sqref="B7 B14 B21 B28 B35 B42"/>
    <dataValidation allowBlank="1" showInputMessage="1" showErrorMessage="1" prompt="Indicar el método de depreciación." sqref="G21 G28 G35 G42"/>
    <dataValidation allowBlank="1" showInputMessage="1" showErrorMessage="1" prompt="Indicar la tasa de aplicación." sqref="H21 H28 H35 H42"/>
    <dataValidation allowBlank="1" showInputMessage="1" showErrorMessage="1" prompt="Corresponde al número de la cuenta de acuerdo al Plan de Cuentas emitido por el CONAC (DOF 23/12/2015)." sqref="A7 A14 A21 A28 A35 A42"/>
    <dataValidation allowBlank="1" showInputMessage="1" showErrorMessage="1" prompt="Saldo al 31 de diciembre del año anterior del ejercio que se presenta." sqref="C7 C14 C21 C28 C35 C42"/>
    <dataValidation allowBlank="1" showInputMessage="1" showErrorMessage="1" prompt="Importe final del periodo que corresponde la información financiera trimestral que se presenta." sqref="D7 D14 D21 D28 D35 D42"/>
  </dataValidations>
  <pageMargins left="0.7" right="0.7" top="0.75" bottom="0.75" header="0.3" footer="0.3"/>
  <pageSetup scale="54" orientation="landscape" r:id="rId1"/>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57" customWidth="1"/>
    <col min="2" max="2" width="50.6640625" style="1257" customWidth="1"/>
    <col min="3" max="5" width="17.6640625" style="31" customWidth="1"/>
    <col min="6" max="6" width="17.6640625" style="1257" customWidth="1"/>
    <col min="7" max="16384" width="11.44140625" style="1257"/>
  </cols>
  <sheetData>
    <row r="1" spans="1:6" ht="11.25" customHeight="1" x14ac:dyDescent="0.2">
      <c r="A1" s="57" t="s">
        <v>115</v>
      </c>
      <c r="B1" s="57"/>
      <c r="C1" s="58"/>
      <c r="D1" s="58"/>
      <c r="E1" s="58"/>
      <c r="F1" s="61"/>
    </row>
    <row r="2" spans="1:6" ht="11.25" customHeight="1" x14ac:dyDescent="0.2">
      <c r="A2" s="57" t="s">
        <v>114</v>
      </c>
      <c r="B2" s="57"/>
      <c r="C2" s="58"/>
      <c r="D2" s="58"/>
      <c r="E2" s="58"/>
    </row>
    <row r="3" spans="1:6" ht="11.25" customHeight="1" x14ac:dyDescent="0.2">
      <c r="A3" s="57"/>
      <c r="B3" s="57"/>
      <c r="C3" s="58"/>
      <c r="D3" s="58"/>
      <c r="E3" s="58"/>
    </row>
    <row r="4" spans="1:6" ht="11.25" customHeight="1" x14ac:dyDescent="0.2"/>
    <row r="5" spans="1:6" ht="11.25" customHeight="1" x14ac:dyDescent="0.2">
      <c r="A5" s="143" t="s">
        <v>402</v>
      </c>
      <c r="B5" s="143"/>
      <c r="C5" s="140"/>
      <c r="D5" s="140"/>
      <c r="E5" s="140"/>
      <c r="F5" s="1253" t="s">
        <v>396</v>
      </c>
    </row>
    <row r="6" spans="1:6" s="1258" customFormat="1" x14ac:dyDescent="0.2">
      <c r="A6" s="101"/>
      <c r="B6" s="101"/>
      <c r="C6" s="140"/>
      <c r="D6" s="140"/>
      <c r="E6" s="140"/>
    </row>
    <row r="7" spans="1:6" ht="15" customHeight="1" x14ac:dyDescent="0.2">
      <c r="A7" s="30" t="s">
        <v>102</v>
      </c>
      <c r="B7" s="29" t="s">
        <v>101</v>
      </c>
      <c r="C7" s="120" t="s">
        <v>301</v>
      </c>
      <c r="D7" s="120" t="s">
        <v>300</v>
      </c>
      <c r="E7" s="120" t="s">
        <v>299</v>
      </c>
      <c r="F7" s="119" t="s">
        <v>298</v>
      </c>
    </row>
    <row r="8" spans="1:6" x14ac:dyDescent="0.2">
      <c r="A8" s="56"/>
      <c r="B8" s="1225" t="s">
        <v>13593</v>
      </c>
      <c r="C8" s="24"/>
      <c r="D8" s="136"/>
      <c r="E8" s="136"/>
      <c r="F8" s="135"/>
    </row>
    <row r="9" spans="1:6" x14ac:dyDescent="0.2">
      <c r="A9" s="81"/>
      <c r="B9" s="81" t="s">
        <v>398</v>
      </c>
      <c r="C9" s="51">
        <f>SUM(C8:C8)</f>
        <v>0</v>
      </c>
      <c r="D9" s="51">
        <f>SUM(D8:D8)</f>
        <v>0</v>
      </c>
      <c r="E9" s="51">
        <f>SUM(E8:E8)</f>
        <v>0</v>
      </c>
      <c r="F9" s="81"/>
    </row>
    <row r="10" spans="1:6" x14ac:dyDescent="0.2">
      <c r="A10" s="37"/>
      <c r="B10" s="37"/>
      <c r="C10" s="36"/>
      <c r="D10" s="36"/>
      <c r="E10" s="36"/>
      <c r="F10" s="37"/>
    </row>
    <row r="11" spans="1:6" x14ac:dyDescent="0.2">
      <c r="A11" s="37"/>
      <c r="B11" s="37"/>
      <c r="C11" s="36"/>
      <c r="D11" s="36"/>
      <c r="E11" s="36"/>
      <c r="F11" s="37"/>
    </row>
    <row r="12" spans="1:6" ht="11.25" customHeight="1" x14ac:dyDescent="0.2">
      <c r="A12" s="142" t="s">
        <v>397</v>
      </c>
      <c r="B12" s="141"/>
      <c r="C12" s="140"/>
      <c r="D12" s="140"/>
      <c r="E12" s="140"/>
      <c r="F12" s="1253" t="s">
        <v>396</v>
      </c>
    </row>
    <row r="13" spans="1:6" x14ac:dyDescent="0.2">
      <c r="A13" s="1255"/>
      <c r="B13" s="1255"/>
      <c r="C13" s="115"/>
      <c r="D13" s="115"/>
      <c r="E13" s="115"/>
    </row>
    <row r="14" spans="1:6" ht="15" customHeight="1" x14ac:dyDescent="0.2">
      <c r="A14" s="30" t="s">
        <v>102</v>
      </c>
      <c r="B14" s="29" t="s">
        <v>101</v>
      </c>
      <c r="C14" s="120" t="s">
        <v>301</v>
      </c>
      <c r="D14" s="120" t="s">
        <v>300</v>
      </c>
      <c r="E14" s="120" t="s">
        <v>299</v>
      </c>
      <c r="F14" s="119" t="s">
        <v>298</v>
      </c>
    </row>
    <row r="15" spans="1:6" ht="11.25" customHeight="1" x14ac:dyDescent="0.2">
      <c r="A15" s="25"/>
      <c r="B15" s="1225" t="s">
        <v>13593</v>
      </c>
      <c r="C15" s="24"/>
      <c r="D15" s="24"/>
      <c r="E15" s="24"/>
      <c r="F15" s="135"/>
    </row>
    <row r="16" spans="1:6" x14ac:dyDescent="0.2">
      <c r="A16" s="81"/>
      <c r="B16" s="81" t="s">
        <v>391</v>
      </c>
      <c r="C16" s="51">
        <f>SUM(C15:C15)</f>
        <v>0</v>
      </c>
      <c r="D16" s="51">
        <f>SUM(D15:D15)</f>
        <v>0</v>
      </c>
      <c r="E16" s="51">
        <f>SUM(E15:E15)</f>
        <v>0</v>
      </c>
      <c r="F16" s="81"/>
    </row>
    <row r="17" spans="1:6" x14ac:dyDescent="0.2">
      <c r="A17" s="37"/>
      <c r="B17" s="37"/>
      <c r="C17" s="36"/>
      <c r="D17" s="36"/>
      <c r="E17" s="36"/>
      <c r="F17" s="37"/>
    </row>
    <row r="18" spans="1:6" x14ac:dyDescent="0.2">
      <c r="A18" s="37"/>
      <c r="B18" s="37"/>
      <c r="C18" s="36"/>
      <c r="D18" s="36"/>
      <c r="E18" s="36"/>
      <c r="F18" s="37"/>
    </row>
    <row r="19" spans="1:6" ht="11.25" customHeight="1" x14ac:dyDescent="0.2">
      <c r="A19" s="139" t="s">
        <v>390</v>
      </c>
      <c r="B19" s="138"/>
      <c r="C19" s="137"/>
      <c r="D19" s="137"/>
      <c r="E19" s="121"/>
      <c r="F19" s="89" t="s">
        <v>389</v>
      </c>
    </row>
    <row r="20" spans="1:6" x14ac:dyDescent="0.2">
      <c r="A20" s="108"/>
      <c r="B20" s="108"/>
      <c r="C20" s="33"/>
    </row>
    <row r="21" spans="1:6" ht="15" customHeight="1" x14ac:dyDescent="0.2">
      <c r="A21" s="30" t="s">
        <v>102</v>
      </c>
      <c r="B21" s="29" t="s">
        <v>101</v>
      </c>
      <c r="C21" s="120" t="s">
        <v>301</v>
      </c>
      <c r="D21" s="120" t="s">
        <v>300</v>
      </c>
      <c r="E21" s="120" t="s">
        <v>299</v>
      </c>
      <c r="F21" s="119" t="s">
        <v>298</v>
      </c>
    </row>
    <row r="22" spans="1:6" x14ac:dyDescent="0.2">
      <c r="A22" s="56"/>
      <c r="B22" s="1225" t="s">
        <v>13593</v>
      </c>
      <c r="C22" s="24"/>
      <c r="D22" s="136"/>
      <c r="E22" s="136"/>
      <c r="F22" s="135"/>
    </row>
    <row r="23" spans="1:6" x14ac:dyDescent="0.2">
      <c r="A23" s="134"/>
      <c r="B23" s="134" t="s">
        <v>388</v>
      </c>
      <c r="C23" s="133">
        <f>SUM(C22:C22)</f>
        <v>0</v>
      </c>
      <c r="D23" s="133">
        <f>SUM(D22:D22)</f>
        <v>0</v>
      </c>
      <c r="E23" s="133">
        <f>SUM(E22:E22)</f>
        <v>0</v>
      </c>
      <c r="F23" s="133"/>
    </row>
    <row r="24" spans="1:6" x14ac:dyDescent="0.2">
      <c r="A24" s="132"/>
      <c r="B24" s="130"/>
      <c r="C24" s="131"/>
      <c r="D24" s="131"/>
      <c r="E24" s="131"/>
      <c r="F24" s="130"/>
    </row>
  </sheetData>
  <dataValidations count="6">
    <dataValidation allowBlank="1" showInputMessage="1" showErrorMessage="1" prompt="Corresponde al nombre o descripción de la cuenta de acuerdo al Plan de Cuentas emitido por el CONAC." sqref="B7 B21 B14"/>
    <dataValidation allowBlank="1" showInputMessage="1" showErrorMessage="1" prompt="Diferencia entre el saldo final y el inicial presentados." sqref="E7 E21 E14"/>
    <dataValidation allowBlank="1" showInputMessage="1" showErrorMessage="1" prompt="Indicar el medio como se está amortizando el intangible, por tiempo, por uso." sqref="F7 F21 F14"/>
    <dataValidation allowBlank="1" showInputMessage="1" showErrorMessage="1" prompt="Corresponde al número de la cuenta de acuerdo al Plan de Cuentas emitido por el CONAC (DOF 23/12/2015)." sqref="A7 A14 A21"/>
    <dataValidation allowBlank="1" showInputMessage="1" showErrorMessage="1" prompt="Saldo al 31 de diciembre del año anterior del ejercio que se presenta." sqref="C7 C14 C21"/>
    <dataValidation allowBlank="1" showInputMessage="1" showErrorMessage="1" prompt="Importe final del periodo que corresponde la información financiera trimestral que se presenta." sqref="D7 D14 D21"/>
  </dataValidations>
  <pageMargins left="0.70866141732283472" right="0.70866141732283472" top="0.74803149606299213" bottom="0.74803149606299213" header="0.31496062992125984" footer="0.31496062992125984"/>
  <pageSetup scale="63" orientation="portrait" r:id="rId1"/>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zoomScaleNormal="100" zoomScaleSheetLayoutView="100" workbookViewId="0">
      <selection activeCell="A8" sqref="A8:H8"/>
    </sheetView>
  </sheetViews>
  <sheetFormatPr baseColWidth="10" defaultColWidth="11.44140625" defaultRowHeight="10.199999999999999" x14ac:dyDescent="0.2"/>
  <cols>
    <col min="1" max="1" width="20.6640625" style="100" customWidth="1"/>
    <col min="2" max="2" width="11.44140625" style="100"/>
    <col min="3" max="3" width="17" style="100" customWidth="1"/>
    <col min="4" max="7" width="11.44140625" style="100"/>
    <col min="8" max="8" width="17.6640625" style="100" customWidth="1"/>
    <col min="9" max="16384" width="11.44140625" style="100"/>
  </cols>
  <sheetData>
    <row r="1" spans="1:17" x14ac:dyDescent="0.2">
      <c r="A1" s="57" t="s">
        <v>115</v>
      </c>
      <c r="B1" s="57"/>
      <c r="C1" s="57"/>
      <c r="D1" s="57"/>
      <c r="E1" s="57"/>
      <c r="F1" s="57"/>
      <c r="G1" s="57"/>
      <c r="H1" s="61"/>
    </row>
    <row r="2" spans="1:17" x14ac:dyDescent="0.2">
      <c r="A2" s="57" t="s">
        <v>114</v>
      </c>
      <c r="B2" s="57"/>
      <c r="C2" s="57"/>
      <c r="D2" s="57"/>
      <c r="E2" s="57"/>
      <c r="F2" s="57"/>
      <c r="G2" s="57"/>
      <c r="H2" s="1257"/>
    </row>
    <row r="3" spans="1:17" x14ac:dyDescent="0.2">
      <c r="A3" s="57"/>
      <c r="B3" s="57"/>
      <c r="C3" s="57"/>
      <c r="D3" s="57"/>
      <c r="E3" s="57"/>
      <c r="F3" s="57"/>
      <c r="G3" s="57"/>
      <c r="H3" s="1257"/>
    </row>
    <row r="4" spans="1:17" ht="11.25" customHeight="1" x14ac:dyDescent="0.2">
      <c r="A4" s="1257"/>
      <c r="B4" s="1257"/>
      <c r="C4" s="1257"/>
      <c r="D4" s="1257"/>
      <c r="E4" s="1257"/>
      <c r="F4" s="1257"/>
      <c r="G4" s="57"/>
      <c r="H4" s="1257"/>
    </row>
    <row r="5" spans="1:17" ht="11.25" customHeight="1" x14ac:dyDescent="0.2">
      <c r="A5" s="103" t="s">
        <v>404</v>
      </c>
      <c r="B5" s="102"/>
      <c r="C5" s="1257"/>
      <c r="D5" s="1257"/>
      <c r="E5" s="101"/>
      <c r="F5" s="101"/>
      <c r="G5" s="101"/>
      <c r="H5" s="1253" t="s">
        <v>403</v>
      </c>
    </row>
    <row r="6" spans="1:17" x14ac:dyDescent="0.2">
      <c r="J6" s="1331"/>
      <c r="K6" s="1331"/>
      <c r="L6" s="1331"/>
      <c r="M6" s="1331"/>
      <c r="N6" s="1331"/>
      <c r="O6" s="1331"/>
      <c r="P6" s="1331"/>
      <c r="Q6" s="1331"/>
    </row>
    <row r="7" spans="1:17" x14ac:dyDescent="0.2">
      <c r="A7" s="57" t="s">
        <v>276</v>
      </c>
    </row>
    <row r="8" spans="1:17" ht="52.5" customHeight="1" x14ac:dyDescent="0.2">
      <c r="A8" s="1332" t="s">
        <v>13593</v>
      </c>
      <c r="B8" s="1332"/>
      <c r="C8" s="1332"/>
      <c r="D8" s="1332"/>
      <c r="E8" s="1332"/>
      <c r="F8" s="1332"/>
      <c r="G8" s="1332"/>
      <c r="H8" s="1332"/>
    </row>
  </sheetData>
  <mergeCells count="2">
    <mergeCell ref="J6:Q6"/>
    <mergeCell ref="A8:H8"/>
  </mergeCells>
  <pageMargins left="0.7" right="0.7" top="0.75" bottom="0.75" header="0.3" footer="0.3"/>
  <pageSetup scale="80" orientation="portrait" r:id="rId1"/>
  <colBreaks count="1" manualBreakCount="1">
    <brk id="8" max="1048575" man="1"/>
  </colBreaks>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1257" customWidth="1"/>
    <col min="2" max="2" width="50.6640625" style="1257" customWidth="1"/>
    <col min="3" max="3" width="17.6640625" style="31" customWidth="1"/>
    <col min="4" max="4" width="17.6640625" style="1257" customWidth="1"/>
    <col min="5" max="16384" width="11.44140625" style="1257"/>
  </cols>
  <sheetData>
    <row r="1" spans="1:4" x14ac:dyDescent="0.2">
      <c r="A1" s="155" t="s">
        <v>115</v>
      </c>
      <c r="B1" s="155"/>
      <c r="C1" s="47"/>
      <c r="D1" s="61"/>
    </row>
    <row r="2" spans="1:4" x14ac:dyDescent="0.2">
      <c r="A2" s="155" t="s">
        <v>114</v>
      </c>
      <c r="B2" s="155"/>
      <c r="C2" s="47"/>
    </row>
    <row r="3" spans="1:4" x14ac:dyDescent="0.2">
      <c r="A3" s="79"/>
      <c r="B3" s="79"/>
      <c r="C3" s="154"/>
      <c r="D3" s="79"/>
    </row>
    <row r="4" spans="1:4" x14ac:dyDescent="0.2">
      <c r="A4" s="79"/>
      <c r="B4" s="79"/>
      <c r="C4" s="154"/>
      <c r="D4" s="79"/>
    </row>
    <row r="5" spans="1:4" s="71" customFormat="1" ht="11.25" customHeight="1" x14ac:dyDescent="0.3">
      <c r="A5" s="143" t="s">
        <v>409</v>
      </c>
      <c r="B5" s="1256"/>
      <c r="C5" s="152"/>
      <c r="D5" s="151" t="s">
        <v>406</v>
      </c>
    </row>
    <row r="6" spans="1:4" x14ac:dyDescent="0.2">
      <c r="A6" s="149"/>
      <c r="B6" s="149"/>
      <c r="C6" s="150"/>
      <c r="D6" s="149"/>
    </row>
    <row r="7" spans="1:4" ht="15" customHeight="1" x14ac:dyDescent="0.2">
      <c r="A7" s="30" t="s">
        <v>102</v>
      </c>
      <c r="B7" s="29" t="s">
        <v>101</v>
      </c>
      <c r="C7" s="27" t="s">
        <v>100</v>
      </c>
      <c r="D7" s="148" t="s">
        <v>227</v>
      </c>
    </row>
    <row r="8" spans="1:4" x14ac:dyDescent="0.2">
      <c r="A8" s="113"/>
      <c r="B8" s="1225" t="s">
        <v>13593</v>
      </c>
      <c r="C8" s="36"/>
      <c r="D8" s="147"/>
    </row>
    <row r="9" spans="1:4" x14ac:dyDescent="0.2">
      <c r="A9" s="63"/>
      <c r="B9" s="63" t="s">
        <v>408</v>
      </c>
      <c r="C9" s="39">
        <f>SUM(C8:C8)</f>
        <v>0</v>
      </c>
      <c r="D9" s="144"/>
    </row>
    <row r="12" spans="1:4" ht="11.25" customHeight="1" x14ac:dyDescent="0.2">
      <c r="A12" s="143" t="s">
        <v>407</v>
      </c>
      <c r="B12" s="1256"/>
      <c r="C12" s="152"/>
      <c r="D12" s="151" t="s">
        <v>406</v>
      </c>
    </row>
    <row r="13" spans="1:4" x14ac:dyDescent="0.2">
      <c r="A13" s="149"/>
      <c r="B13" s="149"/>
      <c r="C13" s="150"/>
      <c r="D13" s="149"/>
    </row>
    <row r="14" spans="1:4" ht="15" customHeight="1" x14ac:dyDescent="0.2">
      <c r="A14" s="30" t="s">
        <v>102</v>
      </c>
      <c r="B14" s="29" t="s">
        <v>101</v>
      </c>
      <c r="C14" s="27" t="s">
        <v>100</v>
      </c>
      <c r="D14" s="148" t="s">
        <v>227</v>
      </c>
    </row>
    <row r="15" spans="1:4" x14ac:dyDescent="0.2">
      <c r="A15" s="113"/>
      <c r="B15" s="1225" t="s">
        <v>13593</v>
      </c>
      <c r="C15" s="36"/>
      <c r="D15" s="147"/>
    </row>
    <row r="16" spans="1:4" x14ac:dyDescent="0.2">
      <c r="A16" s="63"/>
      <c r="B16" s="63" t="s">
        <v>405</v>
      </c>
      <c r="C16" s="39">
        <f>SUM(C15:C15)</f>
        <v>0</v>
      </c>
      <c r="D16" s="144"/>
    </row>
  </sheetData>
  <dataValidations count="4">
    <dataValidation allowBlank="1" showInputMessage="1" showErrorMessage="1" prompt="Características cualitativas significativas que les impacten financieramente."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0866141732283472" right="0.70866141732283472" top="0.74803149606299213" bottom="0.74803149606299213" header="0.31496062992125984" footer="0.31496062992125984"/>
  <pageSetup scale="84" orientation="portrait" r:id="rId1"/>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257" customWidth="1"/>
    <col min="2" max="2" width="50.6640625" style="1257" customWidth="1"/>
    <col min="3" max="7" width="17.6640625" style="31" customWidth="1"/>
    <col min="8" max="8" width="17.6640625" style="1257" customWidth="1"/>
    <col min="9" max="16384" width="13.6640625" style="1257"/>
  </cols>
  <sheetData>
    <row r="1" spans="1:8" ht="11.25" customHeight="1" x14ac:dyDescent="0.2">
      <c r="A1" s="57" t="s">
        <v>115</v>
      </c>
      <c r="B1" s="57"/>
      <c r="C1" s="58"/>
      <c r="D1" s="58"/>
      <c r="E1" s="58"/>
      <c r="F1" s="58"/>
      <c r="G1" s="58"/>
      <c r="H1" s="61"/>
    </row>
    <row r="2" spans="1:8" x14ac:dyDescent="0.2">
      <c r="A2" s="57" t="s">
        <v>114</v>
      </c>
      <c r="B2" s="57"/>
      <c r="C2" s="58"/>
      <c r="D2" s="58"/>
      <c r="E2" s="58"/>
      <c r="F2" s="58"/>
      <c r="G2" s="58"/>
      <c r="H2" s="31"/>
    </row>
    <row r="3" spans="1:8" x14ac:dyDescent="0.2">
      <c r="H3" s="31"/>
    </row>
    <row r="4" spans="1:8" x14ac:dyDescent="0.2">
      <c r="H4" s="31"/>
    </row>
    <row r="5" spans="1:8" ht="11.25" customHeight="1" x14ac:dyDescent="0.2">
      <c r="A5" s="35" t="s">
        <v>517</v>
      </c>
      <c r="B5" s="1253"/>
      <c r="C5" s="161"/>
      <c r="D5" s="161"/>
      <c r="E5" s="161"/>
      <c r="F5" s="161"/>
      <c r="G5" s="161"/>
      <c r="H5" s="160" t="s">
        <v>411</v>
      </c>
    </row>
    <row r="6" spans="1:8" x14ac:dyDescent="0.2">
      <c r="A6" s="1255"/>
    </row>
    <row r="7" spans="1:8" ht="15" customHeight="1" x14ac:dyDescent="0.2">
      <c r="A7" s="30" t="s">
        <v>102</v>
      </c>
      <c r="B7" s="29" t="s">
        <v>101</v>
      </c>
      <c r="C7" s="27" t="s">
        <v>100</v>
      </c>
      <c r="D7" s="86" t="s">
        <v>231</v>
      </c>
      <c r="E7" s="86" t="s">
        <v>230</v>
      </c>
      <c r="F7" s="86" t="s">
        <v>229</v>
      </c>
      <c r="G7" s="85" t="s">
        <v>228</v>
      </c>
      <c r="H7" s="29" t="s">
        <v>227</v>
      </c>
    </row>
    <row r="8" spans="1:8" x14ac:dyDescent="0.2">
      <c r="A8" s="25"/>
      <c r="B8" s="1225" t="s">
        <v>13593</v>
      </c>
      <c r="C8" s="24"/>
      <c r="D8" s="24"/>
      <c r="E8" s="24"/>
      <c r="F8" s="24"/>
      <c r="G8" s="24"/>
      <c r="H8" s="159"/>
    </row>
    <row r="9" spans="1:8" x14ac:dyDescent="0.2">
      <c r="A9" s="158"/>
      <c r="B9" s="158" t="s">
        <v>413</v>
      </c>
      <c r="C9" s="157">
        <f>SUM(C8:C8)</f>
        <v>0</v>
      </c>
      <c r="D9" s="157">
        <f>SUM(D8:D8)</f>
        <v>0</v>
      </c>
      <c r="E9" s="157">
        <f>SUM(E8:E8)</f>
        <v>0</v>
      </c>
      <c r="F9" s="157">
        <f>SUM(F8:F8)</f>
        <v>0</v>
      </c>
      <c r="G9" s="157">
        <f>SUM(G8:G8)</f>
        <v>0</v>
      </c>
      <c r="H9" s="157"/>
    </row>
    <row r="12" spans="1:8" x14ac:dyDescent="0.2">
      <c r="A12" s="35" t="s">
        <v>412</v>
      </c>
      <c r="B12" s="1253"/>
      <c r="C12" s="161"/>
      <c r="D12" s="161"/>
      <c r="E12" s="161"/>
      <c r="F12" s="161"/>
      <c r="G12" s="161"/>
      <c r="H12" s="160" t="s">
        <v>411</v>
      </c>
    </row>
    <row r="13" spans="1:8" x14ac:dyDescent="0.2">
      <c r="A13" s="1255"/>
    </row>
    <row r="14" spans="1:8" ht="15" customHeight="1" x14ac:dyDescent="0.2">
      <c r="A14" s="30" t="s">
        <v>102</v>
      </c>
      <c r="B14" s="29" t="s">
        <v>101</v>
      </c>
      <c r="C14" s="27" t="s">
        <v>100</v>
      </c>
      <c r="D14" s="86" t="s">
        <v>231</v>
      </c>
      <c r="E14" s="86" t="s">
        <v>230</v>
      </c>
      <c r="F14" s="86" t="s">
        <v>229</v>
      </c>
      <c r="G14" s="85" t="s">
        <v>228</v>
      </c>
      <c r="H14" s="29" t="s">
        <v>227</v>
      </c>
    </row>
    <row r="15" spans="1:8" x14ac:dyDescent="0.2">
      <c r="A15" s="25"/>
      <c r="B15" s="1225" t="s">
        <v>13593</v>
      </c>
      <c r="C15" s="24"/>
      <c r="D15" s="24"/>
      <c r="E15" s="24"/>
      <c r="F15" s="24"/>
      <c r="G15" s="24"/>
      <c r="H15" s="159"/>
    </row>
    <row r="16" spans="1:8" x14ac:dyDescent="0.2">
      <c r="A16" s="158"/>
      <c r="B16" s="158" t="s">
        <v>410</v>
      </c>
      <c r="C16" s="157">
        <f>SUM(C15:C15)</f>
        <v>0</v>
      </c>
      <c r="D16" s="157">
        <f>SUM(D15:D15)</f>
        <v>0</v>
      </c>
      <c r="E16" s="157">
        <f>SUM(E15:E15)</f>
        <v>0</v>
      </c>
      <c r="F16" s="157">
        <f>SUM(F15:F15)</f>
        <v>0</v>
      </c>
      <c r="G16" s="157">
        <f>SUM(G15:G15)</f>
        <v>0</v>
      </c>
      <c r="H16" s="157"/>
    </row>
  </sheetData>
  <dataValidations count="8">
    <dataValidation allowBlank="1" showInputMessage="1" showErrorMessage="1" prompt="Corresponde al nombre o descripción de la cuenta de acuerdo al Plan de Cuentas emitido por el CONAC." sqref="B7 B14"/>
    <dataValidation allowBlank="1" showInputMessage="1" showErrorMessage="1" prompt="Importe de la cuentas por cobrar con fecha de vencimiento de 1 a 90 días." sqref="D7 D14"/>
    <dataValidation allowBlank="1" showInputMessage="1" showErrorMessage="1" prompt="Importe de la cuentas por cobrar con fecha de vencimiento de 91 a 180 días." sqref="E7 E14"/>
    <dataValidation allowBlank="1" showInputMessage="1" showErrorMessage="1" prompt="Importe de la cuentas por cobrar con fecha de vencimiento de 181 a 365 días." sqref="F7 F14"/>
    <dataValidation allowBlank="1" showInputMessage="1" showErrorMessage="1" prompt="Importe de la cuentas por cobrar con vencimiento mayor a 365 días." sqref="G7 G14"/>
    <dataValidation allowBlank="1" showInputMessage="1" showErrorMessage="1" prompt="Informar sobre la factibilidad de pago." sqref="H7 H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5" orientation="landscape" r:id="rId1"/>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election activeCell="B15" sqref="B15"/>
    </sheetView>
  </sheetViews>
  <sheetFormatPr baseColWidth="10" defaultColWidth="13.6640625" defaultRowHeight="10.199999999999999" x14ac:dyDescent="0.2"/>
  <cols>
    <col min="1" max="1" width="20.6640625" style="1257" customWidth="1"/>
    <col min="2" max="2" width="50.6640625" style="1257" customWidth="1"/>
    <col min="3" max="3" width="17.6640625" style="31" customWidth="1"/>
    <col min="4" max="5" width="17.6640625" style="1257" customWidth="1"/>
    <col min="6" max="16384" width="13.6640625" style="1257"/>
  </cols>
  <sheetData>
    <row r="1" spans="1:5" x14ac:dyDescent="0.2">
      <c r="A1" s="57" t="s">
        <v>115</v>
      </c>
      <c r="B1" s="57"/>
      <c r="D1" s="31"/>
    </row>
    <row r="2" spans="1:5" x14ac:dyDescent="0.2">
      <c r="A2" s="57" t="s">
        <v>114</v>
      </c>
      <c r="B2" s="57"/>
      <c r="D2" s="31"/>
      <c r="E2" s="61" t="s">
        <v>524</v>
      </c>
    </row>
    <row r="5" spans="1:5" ht="11.25" customHeight="1" x14ac:dyDescent="0.2">
      <c r="A5" s="173" t="s">
        <v>523</v>
      </c>
      <c r="B5" s="173"/>
      <c r="E5" s="160" t="s">
        <v>520</v>
      </c>
    </row>
    <row r="6" spans="1:5" x14ac:dyDescent="0.2">
      <c r="D6" s="161"/>
    </row>
    <row r="7" spans="1:5" ht="15" customHeight="1" x14ac:dyDescent="0.2">
      <c r="A7" s="30" t="s">
        <v>102</v>
      </c>
      <c r="B7" s="29" t="s">
        <v>101</v>
      </c>
      <c r="C7" s="27" t="s">
        <v>100</v>
      </c>
      <c r="D7" s="27" t="s">
        <v>519</v>
      </c>
      <c r="E7" s="27" t="s">
        <v>227</v>
      </c>
    </row>
    <row r="8" spans="1:5" ht="11.25" customHeight="1" x14ac:dyDescent="0.2">
      <c r="A8" s="25"/>
      <c r="B8" s="1225" t="s">
        <v>13593</v>
      </c>
      <c r="C8" s="159"/>
      <c r="D8" s="159"/>
      <c r="E8" s="135"/>
    </row>
    <row r="9" spans="1:5" x14ac:dyDescent="0.2">
      <c r="A9" s="172"/>
      <c r="B9" s="172" t="s">
        <v>522</v>
      </c>
      <c r="C9" s="171">
        <f>SUM(C8:C8)</f>
        <v>0</v>
      </c>
      <c r="D9" s="165"/>
      <c r="E9" s="165"/>
    </row>
    <row r="12" spans="1:5" ht="11.25" customHeight="1" x14ac:dyDescent="0.2">
      <c r="A12" s="35" t="s">
        <v>521</v>
      </c>
      <c r="B12" s="1253"/>
      <c r="E12" s="160" t="s">
        <v>520</v>
      </c>
    </row>
    <row r="13" spans="1:5" x14ac:dyDescent="0.2">
      <c r="A13" s="1255"/>
    </row>
    <row r="14" spans="1:5" ht="15" customHeight="1" x14ac:dyDescent="0.2">
      <c r="A14" s="30" t="s">
        <v>102</v>
      </c>
      <c r="B14" s="29" t="s">
        <v>101</v>
      </c>
      <c r="C14" s="27" t="s">
        <v>100</v>
      </c>
      <c r="D14" s="27" t="s">
        <v>519</v>
      </c>
      <c r="E14" s="27" t="s">
        <v>227</v>
      </c>
    </row>
    <row r="15" spans="1:5" x14ac:dyDescent="0.2">
      <c r="A15" s="170"/>
      <c r="B15" s="1225" t="s">
        <v>13593</v>
      </c>
      <c r="C15" s="168"/>
      <c r="D15" s="159"/>
      <c r="E15" s="135"/>
    </row>
    <row r="16" spans="1:5" x14ac:dyDescent="0.2">
      <c r="A16" s="158"/>
      <c r="B16" s="158" t="s">
        <v>518</v>
      </c>
      <c r="C16" s="166">
        <f>SUM(C15:C15)</f>
        <v>0</v>
      </c>
      <c r="D16" s="165"/>
      <c r="E16" s="165"/>
    </row>
  </sheetData>
  <dataValidations count="5">
    <dataValidation allowBlank="1" showInputMessage="1" showErrorMessage="1" prompt="Características cualitativas significativas que les impacten financieramente." sqref="E7 E14"/>
    <dataValidation allowBlank="1" showInputMessage="1" showErrorMessage="1" prompt="Especificar origen de dicho recurso: Federal, Estatal, Municipal, Particulares." sqref="D7 D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Saldo final de la Información Financiera Trimestral que se presenta (trimestral: 1er, 2do, 3ro. o 4to.)." sqref="C7 C14"/>
  </dataValidations>
  <pageMargins left="0.7" right="0.7" top="0.75" bottom="0.75" header="0.3" footer="0.3"/>
  <pageSetup scale="64" orientation="portrait" r:id="rId1"/>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B8" sqref="B8"/>
    </sheetView>
  </sheetViews>
  <sheetFormatPr baseColWidth="10" defaultColWidth="11.44140625" defaultRowHeight="10.199999999999999" x14ac:dyDescent="0.2"/>
  <cols>
    <col min="1" max="1" width="20.6640625" style="1257" customWidth="1"/>
    <col min="2" max="2" width="50.6640625" style="1257" customWidth="1"/>
    <col min="3" max="3" width="17.6640625" style="31" customWidth="1"/>
    <col min="4" max="5" width="17.6640625" style="1257" customWidth="1"/>
    <col min="6" max="16384" width="11.44140625" style="1257"/>
  </cols>
  <sheetData>
    <row r="1" spans="1:5" s="79" customFormat="1" x14ac:dyDescent="0.2">
      <c r="A1" s="155" t="s">
        <v>115</v>
      </c>
      <c r="B1" s="155"/>
      <c r="C1" s="178"/>
      <c r="D1" s="176"/>
      <c r="E1" s="61"/>
    </row>
    <row r="2" spans="1:5" s="79" customFormat="1" x14ac:dyDescent="0.2">
      <c r="A2" s="155" t="s">
        <v>114</v>
      </c>
      <c r="B2" s="155"/>
      <c r="C2" s="80"/>
    </row>
    <row r="3" spans="1:5" s="79" customFormat="1" x14ac:dyDescent="0.2">
      <c r="C3" s="80"/>
    </row>
    <row r="4" spans="1:5" s="79" customFormat="1" x14ac:dyDescent="0.2">
      <c r="C4" s="80"/>
    </row>
    <row r="5" spans="1:5" s="79" customFormat="1" x14ac:dyDescent="0.2">
      <c r="A5" s="35" t="s">
        <v>532</v>
      </c>
      <c r="B5" s="1253"/>
      <c r="C5" s="31"/>
      <c r="D5" s="1257"/>
      <c r="E5" s="160" t="s">
        <v>526</v>
      </c>
    </row>
    <row r="6" spans="1:5" s="79" customFormat="1" x14ac:dyDescent="0.2">
      <c r="A6" s="1255"/>
      <c r="B6" s="1257"/>
      <c r="C6" s="31"/>
      <c r="D6" s="1257"/>
      <c r="E6" s="1257"/>
    </row>
    <row r="7" spans="1:5" s="79" customFormat="1" ht="15" customHeight="1" x14ac:dyDescent="0.2">
      <c r="A7" s="30" t="s">
        <v>102</v>
      </c>
      <c r="B7" s="29" t="s">
        <v>101</v>
      </c>
      <c r="C7" s="27" t="s">
        <v>100</v>
      </c>
      <c r="D7" s="27" t="s">
        <v>519</v>
      </c>
      <c r="E7" s="27" t="s">
        <v>227</v>
      </c>
    </row>
    <row r="8" spans="1:5" s="79" customFormat="1" x14ac:dyDescent="0.2">
      <c r="A8" s="170"/>
      <c r="B8" s="1225" t="s">
        <v>13593</v>
      </c>
      <c r="C8" s="168"/>
      <c r="D8" s="159"/>
      <c r="E8" s="135"/>
    </row>
    <row r="9" spans="1:5" s="79" customFormat="1" x14ac:dyDescent="0.2">
      <c r="A9" s="158"/>
      <c r="B9" s="158" t="s">
        <v>531</v>
      </c>
      <c r="C9" s="166">
        <f>SUM(C8:C8)</f>
        <v>0</v>
      </c>
      <c r="D9" s="165"/>
      <c r="E9" s="165"/>
    </row>
    <row r="10" spans="1:5" s="79" customFormat="1" x14ac:dyDescent="0.2">
      <c r="C10" s="80"/>
    </row>
    <row r="11" spans="1:5" s="79" customFormat="1" x14ac:dyDescent="0.2">
      <c r="C11" s="80"/>
    </row>
    <row r="12" spans="1:5" s="79" customFormat="1" ht="11.25" customHeight="1" x14ac:dyDescent="0.2">
      <c r="A12" s="35" t="s">
        <v>530</v>
      </c>
      <c r="B12" s="35"/>
      <c r="C12" s="80"/>
      <c r="D12" s="177"/>
      <c r="E12" s="1253" t="s">
        <v>529</v>
      </c>
    </row>
    <row r="13" spans="1:5" s="176" customFormat="1" x14ac:dyDescent="0.2">
      <c r="A13" s="108"/>
      <c r="B13" s="108"/>
      <c r="C13" s="161"/>
      <c r="D13" s="177"/>
    </row>
    <row r="14" spans="1:5" ht="15" customHeight="1" x14ac:dyDescent="0.2">
      <c r="A14" s="30" t="s">
        <v>102</v>
      </c>
      <c r="B14" s="29" t="s">
        <v>101</v>
      </c>
      <c r="C14" s="27" t="s">
        <v>100</v>
      </c>
      <c r="D14" s="27" t="s">
        <v>519</v>
      </c>
      <c r="E14" s="27" t="s">
        <v>227</v>
      </c>
    </row>
    <row r="15" spans="1:5" ht="11.25" customHeight="1" x14ac:dyDescent="0.2">
      <c r="A15" s="44"/>
      <c r="B15" s="1225" t="s">
        <v>13593</v>
      </c>
      <c r="C15" s="24"/>
      <c r="D15" s="24"/>
      <c r="E15" s="135"/>
    </row>
    <row r="16" spans="1:5" x14ac:dyDescent="0.2">
      <c r="A16" s="175"/>
      <c r="B16" s="175" t="s">
        <v>528</v>
      </c>
      <c r="C16" s="174">
        <f>SUM(C15:C15)</f>
        <v>0</v>
      </c>
      <c r="D16" s="51"/>
      <c r="E16" s="51"/>
    </row>
    <row r="19" spans="1:5" x14ac:dyDescent="0.2">
      <c r="A19" s="35" t="s">
        <v>527</v>
      </c>
      <c r="B19" s="1253"/>
      <c r="E19" s="160" t="s">
        <v>526</v>
      </c>
    </row>
    <row r="20" spans="1:5" x14ac:dyDescent="0.2">
      <c r="A20" s="1255"/>
    </row>
    <row r="21" spans="1:5" ht="15" customHeight="1" x14ac:dyDescent="0.2">
      <c r="A21" s="30" t="s">
        <v>102</v>
      </c>
      <c r="B21" s="29" t="s">
        <v>101</v>
      </c>
      <c r="C21" s="27" t="s">
        <v>100</v>
      </c>
      <c r="D21" s="27" t="s">
        <v>519</v>
      </c>
      <c r="E21" s="27" t="s">
        <v>227</v>
      </c>
    </row>
    <row r="22" spans="1:5" x14ac:dyDescent="0.2">
      <c r="A22" s="170"/>
      <c r="B22" s="1225" t="s">
        <v>13593</v>
      </c>
      <c r="C22" s="168"/>
      <c r="D22" s="159"/>
      <c r="E22" s="135"/>
    </row>
    <row r="23" spans="1:5" x14ac:dyDescent="0.2">
      <c r="A23" s="158"/>
      <c r="B23" s="158" t="s">
        <v>525</v>
      </c>
      <c r="C23" s="166">
        <f>SUM(C22:C22)</f>
        <v>0</v>
      </c>
      <c r="D23" s="165"/>
      <c r="E23" s="165"/>
    </row>
  </sheetData>
  <dataValidations count="5">
    <dataValidation allowBlank="1" showInputMessage="1" showErrorMessage="1" prompt="Corresponde al nombre o descripción de la cuenta de acuerdo al Plan de Cuentas emitido por el CONAC." sqref="B14 B7 B21"/>
    <dataValidation allowBlank="1" showInputMessage="1" showErrorMessage="1" prompt="Especificar origen de dicho recurso: Federal, Estatal, Municipal, Particulares." sqref="D14 D7 D21"/>
    <dataValidation allowBlank="1" showInputMessage="1" showErrorMessage="1" prompt="Características cualitativas significativas que les impacten financieramente." sqref="E14 E7 E21"/>
    <dataValidation allowBlank="1" showInputMessage="1" showErrorMessage="1" prompt="Corresponde al número de la cuenta de acuerdo al Plan de Cuentas emitido por el CONAC (DOF 23/12/2015)." sqref="A7 A14 A21"/>
    <dataValidation allowBlank="1" showInputMessage="1" showErrorMessage="1" prompt="Saldo final de la Información Financiera Trimestral que se presenta (trimestral: 1er, 2do, 3ro. o 4to.)." sqref="C7 C14 C21"/>
  </dataValidations>
  <pageMargins left="0.7" right="0.7" top="0.75" bottom="0.75" header="0.3" footer="0.3"/>
  <pageSetup scale="70" orientation="portrait" r:id="rId1"/>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
  <sheetViews>
    <sheetView zoomScaleNormal="100" zoomScaleSheetLayoutView="100" workbookViewId="0">
      <selection activeCell="B11" sqref="B11"/>
    </sheetView>
  </sheetViews>
  <sheetFormatPr baseColWidth="10" defaultColWidth="11.44140625" defaultRowHeight="10.199999999999999" x14ac:dyDescent="0.2"/>
  <cols>
    <col min="1" max="1" width="8.6640625" style="1259" customWidth="1"/>
    <col min="2" max="2" width="23.109375" style="3" customWidth="1"/>
    <col min="3" max="3" width="11.44140625" style="3"/>
    <col min="4" max="4" width="11.5546875" style="3" customWidth="1"/>
    <col min="5" max="5" width="10.88671875" style="3" bestFit="1" customWidth="1"/>
    <col min="6" max="7" width="12.33203125" style="182" customWidth="1"/>
    <col min="8" max="8" width="14.33203125" style="182" customWidth="1"/>
    <col min="9" max="9" width="13.44140625" style="182" customWidth="1"/>
    <col min="10" max="10" width="9.44140625" style="182" customWidth="1"/>
    <col min="11" max="12" width="9.6640625" style="182" customWidth="1"/>
    <col min="13" max="15" width="12.6640625" style="182" customWidth="1"/>
    <col min="16" max="16" width="9.109375" style="3" customWidth="1"/>
    <col min="17" max="18" width="10.6640625" style="3" customWidth="1"/>
    <col min="19" max="19" width="10.6640625" style="181" customWidth="1"/>
    <col min="20" max="20" width="11.33203125" style="3" customWidth="1"/>
    <col min="21" max="21" width="8.88671875" style="3" bestFit="1" customWidth="1"/>
    <col min="22" max="22" width="10.44140625" style="3" customWidth="1"/>
    <col min="23" max="23" width="9.33203125" style="3" bestFit="1" customWidth="1"/>
    <col min="24" max="24" width="16" style="3" customWidth="1"/>
    <col min="25" max="25" width="15" style="3" customWidth="1"/>
    <col min="26" max="26" width="11.6640625" style="3" customWidth="1"/>
    <col min="27" max="27" width="16" style="3" customWidth="1"/>
    <col min="28" max="28" width="11.44140625" style="180"/>
    <col min="29" max="16384" width="11.44140625" style="179"/>
  </cols>
  <sheetData>
    <row r="1" spans="1:28" s="176" customFormat="1" ht="18" customHeight="1" x14ac:dyDescent="0.2">
      <c r="A1" s="1333" t="s">
        <v>13738</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61"/>
      <c r="AB1" s="79"/>
    </row>
    <row r="2" spans="1:28" s="176" customFormat="1" x14ac:dyDescent="0.2">
      <c r="A2" s="1257"/>
      <c r="B2" s="1257"/>
      <c r="C2" s="1257"/>
      <c r="D2" s="1257"/>
      <c r="E2" s="1257"/>
      <c r="F2" s="31"/>
      <c r="G2" s="31"/>
      <c r="H2" s="31"/>
      <c r="I2" s="31"/>
      <c r="J2" s="31"/>
      <c r="K2" s="31"/>
      <c r="L2" s="31"/>
      <c r="M2" s="31"/>
      <c r="N2" s="31"/>
      <c r="O2" s="31"/>
      <c r="P2" s="1257"/>
      <c r="Q2" s="1257"/>
      <c r="R2" s="1257"/>
      <c r="S2" s="223"/>
      <c r="T2" s="1257"/>
      <c r="U2" s="1257"/>
      <c r="V2" s="1257"/>
      <c r="W2" s="1257"/>
      <c r="X2" s="1257"/>
      <c r="Y2" s="1257"/>
      <c r="Z2" s="1257"/>
      <c r="AA2" s="1257"/>
      <c r="AB2" s="79"/>
    </row>
    <row r="3" spans="1:28" s="176" customFormat="1" x14ac:dyDescent="0.2">
      <c r="A3" s="1257"/>
      <c r="B3" s="1257"/>
      <c r="C3" s="1257"/>
      <c r="D3" s="1257"/>
      <c r="E3" s="1257"/>
      <c r="F3" s="31"/>
      <c r="G3" s="31"/>
      <c r="H3" s="31"/>
      <c r="I3" s="31"/>
      <c r="J3" s="31"/>
      <c r="K3" s="31"/>
      <c r="L3" s="31"/>
      <c r="M3" s="31"/>
      <c r="N3" s="31"/>
      <c r="O3" s="31"/>
      <c r="P3" s="1257"/>
      <c r="Q3" s="1257"/>
      <c r="R3" s="1257"/>
      <c r="S3" s="223"/>
      <c r="T3" s="1257"/>
      <c r="U3" s="1257"/>
      <c r="V3" s="1257"/>
      <c r="W3" s="1257"/>
      <c r="X3" s="1257"/>
      <c r="Y3" s="1257"/>
      <c r="Z3" s="1257"/>
      <c r="AA3" s="1257"/>
      <c r="AB3" s="79"/>
    </row>
    <row r="4" spans="1:28" s="176" customFormat="1" ht="11.25" customHeight="1" x14ac:dyDescent="0.2">
      <c r="A4" s="35" t="s">
        <v>567</v>
      </c>
      <c r="B4" s="1260"/>
      <c r="C4" s="1260"/>
      <c r="D4" s="1260"/>
      <c r="E4" s="1261"/>
      <c r="F4" s="80"/>
      <c r="G4" s="80"/>
      <c r="H4" s="80"/>
      <c r="I4" s="80"/>
      <c r="J4" s="182"/>
      <c r="K4" s="182"/>
      <c r="L4" s="182"/>
      <c r="M4" s="182"/>
      <c r="N4" s="182"/>
      <c r="O4" s="31"/>
      <c r="P4" s="1334" t="s">
        <v>566</v>
      </c>
      <c r="Q4" s="1334"/>
      <c r="R4" s="1334"/>
      <c r="S4" s="1334"/>
      <c r="T4" s="1334"/>
      <c r="U4" s="1257"/>
      <c r="V4" s="1257"/>
      <c r="W4" s="1257"/>
      <c r="X4" s="1257"/>
      <c r="Y4" s="1257"/>
      <c r="Z4" s="1257"/>
      <c r="AA4" s="1257"/>
      <c r="AB4" s="79"/>
    </row>
    <row r="5" spans="1:28" s="176" customFormat="1" x14ac:dyDescent="0.2">
      <c r="A5" s="219"/>
      <c r="B5" s="218"/>
      <c r="C5" s="217"/>
      <c r="D5" s="1258"/>
      <c r="E5" s="177"/>
      <c r="F5" s="161"/>
      <c r="G5" s="161"/>
      <c r="H5" s="161"/>
      <c r="I5" s="161"/>
      <c r="J5" s="17"/>
      <c r="K5" s="17"/>
      <c r="L5" s="17"/>
      <c r="M5" s="17"/>
      <c r="N5" s="17"/>
      <c r="O5" s="17"/>
      <c r="P5" s="1258"/>
      <c r="Q5" s="1258"/>
      <c r="R5" s="1258"/>
      <c r="S5" s="216"/>
      <c r="T5" s="1258"/>
      <c r="U5" s="1258"/>
      <c r="V5" s="1258"/>
      <c r="W5" s="1258"/>
      <c r="X5" s="1258"/>
      <c r="Y5" s="1258"/>
      <c r="Z5" s="1258"/>
      <c r="AA5" s="1258"/>
    </row>
    <row r="6" spans="1:28" ht="15.75" customHeight="1" x14ac:dyDescent="0.2">
      <c r="A6" s="215"/>
      <c r="B6" s="1335" t="s">
        <v>565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6"/>
    </row>
    <row r="7" spans="1:28" ht="12.9" customHeight="1" x14ac:dyDescent="0.2">
      <c r="A7" s="210"/>
      <c r="B7" s="210"/>
      <c r="C7" s="210"/>
      <c r="D7" s="210"/>
      <c r="E7" s="210"/>
      <c r="F7" s="213" t="s">
        <v>564</v>
      </c>
      <c r="G7" s="212"/>
      <c r="H7" s="214" t="s">
        <v>563</v>
      </c>
      <c r="I7" s="211"/>
      <c r="J7" s="210"/>
      <c r="K7" s="213" t="s">
        <v>562</v>
      </c>
      <c r="L7" s="212"/>
      <c r="M7" s="211"/>
      <c r="N7" s="211"/>
      <c r="O7" s="211"/>
      <c r="P7" s="210"/>
      <c r="Q7" s="210"/>
      <c r="R7" s="210"/>
      <c r="S7" s="210"/>
      <c r="T7" s="210"/>
      <c r="U7" s="210"/>
      <c r="V7" s="210"/>
      <c r="W7" s="210"/>
      <c r="X7" s="210"/>
      <c r="Y7" s="210"/>
      <c r="Z7" s="210"/>
      <c r="AA7" s="210"/>
    </row>
    <row r="8" spans="1:28" s="205" customFormat="1" ht="33.75" customHeight="1" x14ac:dyDescent="0.3">
      <c r="A8" s="207" t="s">
        <v>561</v>
      </c>
      <c r="B8" s="207" t="s">
        <v>560</v>
      </c>
      <c r="C8" s="207" t="s">
        <v>559</v>
      </c>
      <c r="D8" s="207" t="s">
        <v>558</v>
      </c>
      <c r="E8" s="207" t="s">
        <v>557</v>
      </c>
      <c r="F8" s="209" t="s">
        <v>554</v>
      </c>
      <c r="G8" s="209" t="s">
        <v>553</v>
      </c>
      <c r="H8" s="209" t="s">
        <v>553</v>
      </c>
      <c r="I8" s="208" t="s">
        <v>556</v>
      </c>
      <c r="J8" s="207" t="s">
        <v>555</v>
      </c>
      <c r="K8" s="209" t="s">
        <v>554</v>
      </c>
      <c r="L8" s="209" t="s">
        <v>553</v>
      </c>
      <c r="M8" s="208" t="s">
        <v>552</v>
      </c>
      <c r="N8" s="208" t="s">
        <v>551</v>
      </c>
      <c r="O8" s="208" t="s">
        <v>550</v>
      </c>
      <c r="P8" s="207" t="s">
        <v>549</v>
      </c>
      <c r="Q8" s="207" t="s">
        <v>548</v>
      </c>
      <c r="R8" s="207" t="s">
        <v>547</v>
      </c>
      <c r="S8" s="207" t="s">
        <v>546</v>
      </c>
      <c r="T8" s="207" t="s">
        <v>545</v>
      </c>
      <c r="U8" s="207" t="s">
        <v>544</v>
      </c>
      <c r="V8" s="207" t="s">
        <v>543</v>
      </c>
      <c r="W8" s="207" t="s">
        <v>542</v>
      </c>
      <c r="X8" s="207" t="s">
        <v>541</v>
      </c>
      <c r="Y8" s="207" t="s">
        <v>540</v>
      </c>
      <c r="Z8" s="207" t="s">
        <v>539</v>
      </c>
      <c r="AA8" s="207" t="s">
        <v>538</v>
      </c>
      <c r="AB8" s="206"/>
    </row>
    <row r="9" spans="1:28" x14ac:dyDescent="0.2">
      <c r="A9" s="202" t="s">
        <v>537</v>
      </c>
      <c r="B9" s="197"/>
      <c r="C9" s="195"/>
      <c r="D9" s="195"/>
      <c r="E9" s="195"/>
      <c r="F9" s="199"/>
      <c r="G9" s="199"/>
      <c r="H9" s="201"/>
      <c r="I9" s="201"/>
      <c r="J9" s="200"/>
      <c r="K9" s="199"/>
      <c r="L9" s="199"/>
      <c r="M9" s="199"/>
      <c r="N9" s="199"/>
      <c r="O9" s="199"/>
      <c r="P9" s="198"/>
      <c r="Q9" s="198"/>
      <c r="R9" s="196"/>
      <c r="S9" s="196"/>
      <c r="T9" s="195"/>
      <c r="U9" s="195"/>
      <c r="V9" s="197"/>
      <c r="W9" s="197"/>
      <c r="X9" s="195"/>
      <c r="Y9" s="195"/>
      <c r="Z9" s="196"/>
      <c r="AA9" s="195"/>
    </row>
    <row r="10" spans="1:28" s="203" customFormat="1" x14ac:dyDescent="0.2">
      <c r="A10" s="202" t="s">
        <v>536</v>
      </c>
      <c r="B10" s="1225" t="s">
        <v>13593</v>
      </c>
      <c r="C10" s="195"/>
      <c r="D10" s="195"/>
      <c r="E10" s="195"/>
      <c r="F10" s="199"/>
      <c r="G10" s="199"/>
      <c r="H10" s="201"/>
      <c r="I10" s="201"/>
      <c r="J10" s="200"/>
      <c r="K10" s="199"/>
      <c r="L10" s="199"/>
      <c r="M10" s="199"/>
      <c r="N10" s="199"/>
      <c r="O10" s="199"/>
      <c r="P10" s="198"/>
      <c r="Q10" s="198"/>
      <c r="R10" s="196"/>
      <c r="S10" s="196"/>
      <c r="T10" s="195"/>
      <c r="U10" s="195"/>
      <c r="V10" s="197"/>
      <c r="W10" s="197"/>
      <c r="X10" s="195"/>
      <c r="Y10" s="195"/>
      <c r="Z10" s="196"/>
      <c r="AA10" s="195"/>
      <c r="AB10" s="204"/>
    </row>
    <row r="11" spans="1:28" s="180" customFormat="1" x14ac:dyDescent="0.2">
      <c r="A11" s="202" t="s">
        <v>535</v>
      </c>
      <c r="C11" s="195"/>
      <c r="D11" s="195"/>
      <c r="E11" s="195"/>
      <c r="F11" s="199"/>
      <c r="G11" s="199"/>
      <c r="H11" s="201"/>
      <c r="I11" s="201"/>
      <c r="J11" s="200"/>
      <c r="K11" s="199"/>
      <c r="L11" s="199"/>
      <c r="M11" s="199"/>
      <c r="N11" s="199"/>
      <c r="O11" s="199"/>
      <c r="P11" s="198"/>
      <c r="Q11" s="198"/>
      <c r="R11" s="196"/>
      <c r="S11" s="196"/>
      <c r="T11" s="195"/>
      <c r="U11" s="195"/>
      <c r="V11" s="197"/>
      <c r="W11" s="197"/>
      <c r="X11" s="195"/>
      <c r="Y11" s="195"/>
      <c r="Z11" s="196"/>
      <c r="AA11" s="195"/>
    </row>
    <row r="12" spans="1:28" s="184" customFormat="1" x14ac:dyDescent="0.2">
      <c r="A12" s="194">
        <v>900001</v>
      </c>
      <c r="B12" s="189" t="s">
        <v>533</v>
      </c>
      <c r="C12" s="189"/>
      <c r="D12" s="189"/>
      <c r="E12" s="189"/>
      <c r="F12" s="192">
        <f>SUM(F9:F11)</f>
        <v>0</v>
      </c>
      <c r="G12" s="192">
        <f>SUM(G9:G11)</f>
        <v>0</v>
      </c>
      <c r="H12" s="192">
        <f>SUM(H9:H11)</f>
        <v>0</v>
      </c>
      <c r="I12" s="192">
        <f>SUM(I9:I11)</f>
        <v>0</v>
      </c>
      <c r="J12" s="193"/>
      <c r="K12" s="192">
        <f>SUM(K9:K11)</f>
        <v>0</v>
      </c>
      <c r="L12" s="192">
        <f>SUM(L9:L11)</f>
        <v>0</v>
      </c>
      <c r="M12" s="192">
        <f>SUM(M9:M11)</f>
        <v>0</v>
      </c>
      <c r="N12" s="192">
        <f>SUM(N9:N11)</f>
        <v>0</v>
      </c>
      <c r="O12" s="192">
        <f>SUM(O9:O11)</f>
        <v>0</v>
      </c>
      <c r="P12" s="191"/>
      <c r="Q12" s="189"/>
      <c r="R12" s="189"/>
      <c r="S12" s="190"/>
      <c r="T12" s="189"/>
      <c r="U12" s="189"/>
      <c r="V12" s="189"/>
      <c r="W12" s="189"/>
      <c r="X12" s="189"/>
      <c r="Y12" s="189"/>
      <c r="Z12" s="189"/>
      <c r="AA12" s="189"/>
    </row>
    <row r="13" spans="1:28" s="184" customFormat="1" x14ac:dyDescent="0.2">
      <c r="A13" s="125"/>
      <c r="B13" s="185"/>
      <c r="C13" s="185"/>
      <c r="D13" s="185"/>
      <c r="E13" s="185"/>
      <c r="F13" s="188"/>
      <c r="G13" s="188"/>
      <c r="H13" s="188"/>
      <c r="I13" s="188"/>
      <c r="J13" s="188"/>
      <c r="K13" s="188"/>
      <c r="L13" s="188"/>
      <c r="M13" s="188"/>
      <c r="N13" s="188"/>
      <c r="O13" s="188"/>
      <c r="P13" s="187"/>
      <c r="Q13" s="185"/>
      <c r="R13" s="185"/>
      <c r="S13" s="186"/>
      <c r="T13" s="185"/>
      <c r="U13" s="185"/>
      <c r="V13" s="185"/>
      <c r="W13" s="185"/>
      <c r="X13" s="185"/>
      <c r="Y13" s="185"/>
      <c r="Z13" s="185"/>
      <c r="AA13" s="185"/>
    </row>
    <row r="14" spans="1:28" s="184" customFormat="1" x14ac:dyDescent="0.2">
      <c r="A14" s="125"/>
      <c r="B14" s="185"/>
      <c r="C14" s="185"/>
      <c r="D14" s="185"/>
      <c r="E14" s="185"/>
      <c r="F14" s="188"/>
      <c r="G14" s="188"/>
      <c r="H14" s="188"/>
      <c r="I14" s="188"/>
      <c r="J14" s="188"/>
      <c r="K14" s="188"/>
      <c r="L14" s="188"/>
      <c r="M14" s="188"/>
      <c r="N14" s="188"/>
      <c r="O14" s="188"/>
      <c r="P14" s="187"/>
      <c r="Q14" s="185"/>
      <c r="R14" s="185"/>
      <c r="S14" s="186"/>
      <c r="T14" s="185"/>
      <c r="U14" s="185"/>
      <c r="V14" s="185"/>
      <c r="W14" s="185"/>
      <c r="X14" s="185"/>
      <c r="Y14" s="185"/>
      <c r="Z14" s="185"/>
      <c r="AA14" s="185"/>
    </row>
  </sheetData>
  <sheetProtection algorithmName="SHA-512" hashValue="DH8e5NoihEeeMCV/Ysvi12UZSl2Oob0ln0HDXJLVTsilGHuSiDkYCaiqeY+A+RPKSew/6/K29StttKStemqsqg==" saltValue="A0yXxDQeU+xKxSVXaC4FZw==" spinCount="100000" sheet="1" objects="1" scenarios="1" insertRows="0" deleteRows="0" autoFilter="0"/>
  <mergeCells count="3">
    <mergeCell ref="A1:Z1"/>
    <mergeCell ref="P4:T4"/>
    <mergeCell ref="B6:AA6"/>
  </mergeCells>
  <dataValidations count="25">
    <dataValidation allowBlank="1" showInputMessage="1" showErrorMessage="1" prompt="Fecha en que el Congreso Estatal autoriza al ENTE PÚBLICO A CONTRAER DEUDA." sqref="Z7:Z8"/>
    <dataValidation allowBlank="1" showInputMessage="1" showErrorMessage="1" prompt="Indicar si se trata de un &quot;Contrato Nuevo&quot;, &quot;Contrato Existente&quot; o &quot;Reestructuración&quot;." sqref="AA7:AA8"/>
    <dataValidation allowBlank="1" showInputMessage="1" showErrorMessage="1" prompt="Documento donde el Congreso Estatal autoriza al ENTE PÚBLICO A CONTRAER DEUDA." sqref="Y7:Y8"/>
    <dataValidation allowBlank="1" showInputMessage="1" showErrorMessage="1" prompt="Especificar la fuente del ingreso con el que se cubrirá el financiamiento." sqref="X7:X8"/>
    <dataValidation allowBlank="1" showInputMessage="1" showErrorMessage="1" prompt="Documento que garantiza el compromiso de pagar la obligación. Ej. Participaciones, etc." sqref="W7:W8"/>
    <dataValidation allowBlank="1" showInputMessage="1" showErrorMessage="1" prompt="Por lo regular el Gobierno del Estado, es el Aval de los Municipios." sqref="V7:V8"/>
    <dataValidation allowBlank="1" showInputMessage="1" showErrorMessage="1" prompt="Ampliación en su caso, de la &quot;FECHA DE VENCIMIENTO&quot;." sqref="U7:U8"/>
    <dataValidation allowBlank="1" showInputMessage="1" showErrorMessage="1" prompt="De acuerdo a la Ley de Deuda Pública; la Deuda debe ser registrada en el &quot;Registro Estatal de Deuda Pública&quot;." sqref="T7:T8"/>
    <dataValidation allowBlank="1" showInputMessage="1" showErrorMessage="1" prompt="Fecha originalmente pactada en el contrato, en la que se presume debe quedar cubierto el pago total del crédito otorgado." sqref="S7:S8"/>
    <dataValidation allowBlank="1" showInputMessage="1" showErrorMessage="1" prompt="Fecha al momento del otorgamiento del crédito y se plasma en el contrato." sqref="R7:R8"/>
    <dataValidation allowBlank="1" showInputMessage="1" showErrorMessage="1" prompt="Número de pagos efectuados durante el periodo que se está reportando." sqref="Q7:Q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dataValidation allowBlank="1" showInputMessage="1" showErrorMessage="1" prompt="Costo financiero del pago desde la fecha de su contratación hasta la fecha del reporte." sqref="M7:M8"/>
    <dataValidation allowBlank="1" showInputMessage="1" showErrorMessage="1" prompt="Monto del Capital (PRÉSTAMO O FINANCIAMIENTO) pagado, desde la fecha de su contratación hasta la fecha del reporte (acumulado), sin intereses." sqref="K7:L7"/>
    <dataValidation allowBlank="1" showInputMessage="1" showErrorMessage="1" prompt="Intereses pactados durante la vigencia del contrato." sqref="J7:J8"/>
    <dataValidation allowBlank="1" showInputMessage="1" showErrorMessage="1" prompt="Saldo por pagar actualizado." sqref="I7:I8"/>
    <dataValidation allowBlank="1" showInputMessage="1" showErrorMessage="1" prompt="Monto del financiamiento que efectivamente se ha utilizado." sqref="H7"/>
    <dataValidation allowBlank="1" showInputMessage="1" showErrorMessage="1" prompt="Monto del Capital (PRÉSTAMO O FINANCIAMIENTO) contratado. " sqref="F7:G7"/>
    <dataValidation allowBlank="1" showInputMessage="1" showErrorMessage="1" prompt="Instrumento financiero, mediante el cual se contrata y se obliga el pago del crédito: Emisión de bonos, pagarés, cetes, etc." sqref="E7:E8"/>
    <dataValidation allowBlank="1" showInputMessage="1" showErrorMessage="1" prompt="El registro numérico con que el ACREEDOR registra el contrato." sqref="D7:D8"/>
    <dataValidation allowBlank="1" showInputMessage="1" showErrorMessage="1" prompt="Entidad Financiera que otorga el crédito o financiamiento al Municipio, Ejecutivo Estatal, etc." sqref="C7:C8"/>
    <dataValidation allowBlank="1" showInputMessage="1" showErrorMessage="1" prompt="Obra, bien o servicio por el cual se contrató el crédito." sqref="B7:B8"/>
    <dataValidation allowBlank="1" showInputMessage="1" showErrorMessage="1" prompt="Corresponde al número consecutivo que la entidad le asigne para enumerar las deudas." sqref="A7:A8"/>
    <dataValidation allowBlank="1" showInputMessage="1" showErrorMessage="1" prompt="Monto del Capital (PRÉSTAMO O FINANCIAMIENTO) pagado al periodo, sin intereses." sqref="O7:O8"/>
    <dataValidation allowBlank="1" showInputMessage="1" showErrorMessage="1" prompt="Costo financiero al periodo que se está reportando." sqref="N7:N8"/>
  </dataValidations>
  <printOptions horizontalCentered="1"/>
  <pageMargins left="0.59055118110236227" right="0.11811023622047245" top="0.74803149606299213" bottom="0.74803149606299213" header="0.31496062992125984" footer="0.31496062992125984"/>
  <pageSetup paperSize="5" scale="51" orientation="landscape" r:id="rId1"/>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zoomScaleSheetLayoutView="100" workbookViewId="0">
      <selection activeCell="B25" sqref="B25"/>
    </sheetView>
  </sheetViews>
  <sheetFormatPr baseColWidth="10" defaultColWidth="12.44140625" defaultRowHeight="10.199999999999999" x14ac:dyDescent="0.2"/>
  <cols>
    <col min="1" max="1" width="19.6640625" style="1257" customWidth="1"/>
    <col min="2" max="2" width="50.6640625" style="1257" customWidth="1"/>
    <col min="3" max="4" width="17.6640625" style="47" customWidth="1"/>
    <col min="5" max="16384" width="12.44140625" style="1257"/>
  </cols>
  <sheetData>
    <row r="1" spans="1:4" x14ac:dyDescent="0.2">
      <c r="A1" s="155" t="s">
        <v>115</v>
      </c>
      <c r="B1" s="155"/>
      <c r="D1" s="61"/>
    </row>
    <row r="2" spans="1:4" x14ac:dyDescent="0.2">
      <c r="A2" s="155" t="s">
        <v>42</v>
      </c>
      <c r="B2" s="155"/>
    </row>
    <row r="3" spans="1:4" s="79" customFormat="1" x14ac:dyDescent="0.2">
      <c r="C3" s="154"/>
      <c r="D3" s="154"/>
    </row>
    <row r="4" spans="1:4" s="79" customFormat="1" x14ac:dyDescent="0.2">
      <c r="C4" s="154"/>
      <c r="D4" s="154"/>
    </row>
    <row r="5" spans="1:4" s="79" customFormat="1" ht="11.25" customHeight="1" x14ac:dyDescent="0.2">
      <c r="A5" s="143" t="s">
        <v>709</v>
      </c>
      <c r="B5" s="143"/>
      <c r="C5" s="80"/>
      <c r="D5" s="1253" t="s">
        <v>708</v>
      </c>
    </row>
    <row r="6" spans="1:4" ht="11.25" customHeight="1" x14ac:dyDescent="0.2">
      <c r="A6" s="149"/>
      <c r="B6" s="149"/>
      <c r="C6" s="150"/>
      <c r="D6" s="227"/>
    </row>
    <row r="7" spans="1:4" ht="15" customHeight="1" x14ac:dyDescent="0.2">
      <c r="A7" s="30" t="s">
        <v>102</v>
      </c>
      <c r="B7" s="29" t="s">
        <v>101</v>
      </c>
      <c r="C7" s="27" t="s">
        <v>100</v>
      </c>
      <c r="D7" s="27" t="s">
        <v>227</v>
      </c>
    </row>
    <row r="8" spans="1:4" x14ac:dyDescent="0.2">
      <c r="A8" s="44"/>
      <c r="B8" s="1225" t="s">
        <v>13593</v>
      </c>
      <c r="C8" s="42"/>
      <c r="D8" s="24"/>
    </row>
    <row r="9" spans="1:4" s="1258" customFormat="1" x14ac:dyDescent="0.2">
      <c r="A9" s="63"/>
      <c r="B9" s="63" t="s">
        <v>598</v>
      </c>
      <c r="C9" s="39">
        <f>SUM(C8:C8)</f>
        <v>0</v>
      </c>
      <c r="D9" s="51"/>
    </row>
    <row r="10" spans="1:4" s="1258" customFormat="1" x14ac:dyDescent="0.2">
      <c r="A10" s="126"/>
      <c r="B10" s="126"/>
      <c r="C10" s="18"/>
      <c r="D10" s="18"/>
    </row>
    <row r="11" spans="1:4" s="1258" customFormat="1" x14ac:dyDescent="0.2">
      <c r="A11" s="126"/>
      <c r="B11" s="126"/>
      <c r="C11" s="18"/>
      <c r="D11" s="18"/>
    </row>
    <row r="12" spans="1:4" x14ac:dyDescent="0.2">
      <c r="A12" s="37"/>
      <c r="B12" s="37"/>
      <c r="C12" s="224"/>
      <c r="D12" s="224"/>
    </row>
    <row r="13" spans="1:4" ht="21.75" customHeight="1" x14ac:dyDescent="0.2">
      <c r="A13" s="143" t="s">
        <v>597</v>
      </c>
      <c r="B13" s="143"/>
      <c r="C13" s="228"/>
      <c r="D13" s="1253" t="s">
        <v>596</v>
      </c>
    </row>
    <row r="14" spans="1:4" x14ac:dyDescent="0.2">
      <c r="A14" s="149"/>
      <c r="B14" s="149"/>
      <c r="C14" s="150"/>
      <c r="D14" s="227"/>
    </row>
    <row r="15" spans="1:4" ht="15" customHeight="1" x14ac:dyDescent="0.2">
      <c r="A15" s="30" t="s">
        <v>102</v>
      </c>
      <c r="B15" s="29" t="s">
        <v>101</v>
      </c>
      <c r="C15" s="27" t="s">
        <v>100</v>
      </c>
      <c r="D15" s="27" t="s">
        <v>227</v>
      </c>
    </row>
    <row r="16" spans="1:4" x14ac:dyDescent="0.2">
      <c r="A16" s="44"/>
      <c r="B16" s="1225" t="s">
        <v>13593</v>
      </c>
      <c r="C16" s="42"/>
      <c r="D16" s="24"/>
    </row>
    <row r="17" spans="1:4" x14ac:dyDescent="0.2">
      <c r="A17" s="63"/>
      <c r="B17" s="63" t="s">
        <v>569</v>
      </c>
      <c r="C17" s="39">
        <f>SUM(C16:C16)</f>
        <v>0</v>
      </c>
      <c r="D17" s="51"/>
    </row>
    <row r="18" spans="1:4" x14ac:dyDescent="0.2">
      <c r="A18" s="37"/>
      <c r="B18" s="37"/>
      <c r="C18" s="224"/>
      <c r="D18" s="224"/>
    </row>
    <row r="19" spans="1:4" x14ac:dyDescent="0.2">
      <c r="A19" s="37"/>
      <c r="B19" s="37"/>
      <c r="C19" s="224"/>
      <c r="D19" s="224"/>
    </row>
  </sheetData>
  <dataValidations count="4">
    <dataValidation allowBlank="1" showInputMessage="1" showErrorMessage="1" prompt="Características cualitativas significativas que les impacten financieramente." sqref="D7 D15"/>
    <dataValidation allowBlank="1" showInputMessage="1" showErrorMessage="1" prompt="Corresponde al nombre o descripción de la cuenta de acuerdo al Plan de Cuentas emitido por el CONAC." sqref="B7 B15"/>
    <dataValidation allowBlank="1" showInputMessage="1" showErrorMessage="1" prompt="Corresponde al número de la cuenta de acuerdo al Plan de Cuentas emitido por el CONAC (DOF 23/12/2015)." sqref="A7 A15"/>
    <dataValidation allowBlank="1" showInputMessage="1" showErrorMessage="1" prompt="Saldo final de la Información Financiera Trimestral que se presenta (trimestral: 1er, 2do, 3ro. o 4to.)." sqref="C7 C15"/>
  </dataValidations>
  <pageMargins left="0.70866141732283472" right="0.70866141732283472" top="0.98425196850393704" bottom="0.98425196850393704" header="0.31496062992125984" footer="0.31496062992125984"/>
  <pageSetup scale="78" orientation="portrait" r:id="rId1"/>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election activeCell="B13" sqref="B13"/>
    </sheetView>
  </sheetViews>
  <sheetFormatPr baseColWidth="10" defaultColWidth="11.44140625" defaultRowHeight="10.199999999999999" x14ac:dyDescent="0.2"/>
  <cols>
    <col min="1" max="1" width="20.6640625" style="1257" customWidth="1"/>
    <col min="2" max="2" width="50.6640625" style="1257" customWidth="1"/>
    <col min="3" max="3" width="17.6640625" style="31" customWidth="1"/>
    <col min="4" max="4" width="22.88671875" style="1257" customWidth="1"/>
    <col min="5" max="5" width="17.6640625" style="1257" customWidth="1"/>
    <col min="6" max="6" width="11.44140625" style="1257" customWidth="1"/>
    <col min="7" max="16384" width="11.44140625" style="1257"/>
  </cols>
  <sheetData>
    <row r="1" spans="1:5" x14ac:dyDescent="0.2">
      <c r="A1" s="155" t="s">
        <v>115</v>
      </c>
      <c r="B1" s="155"/>
      <c r="C1" s="47"/>
      <c r="E1" s="61"/>
    </row>
    <row r="2" spans="1:5" x14ac:dyDescent="0.2">
      <c r="A2" s="155" t="s">
        <v>42</v>
      </c>
      <c r="B2" s="155"/>
      <c r="C2" s="47"/>
    </row>
    <row r="3" spans="1:5" x14ac:dyDescent="0.2">
      <c r="A3" s="79"/>
      <c r="B3" s="79"/>
      <c r="C3" s="154"/>
      <c r="D3" s="79"/>
      <c r="E3" s="79"/>
    </row>
    <row r="4" spans="1:5" x14ac:dyDescent="0.2">
      <c r="A4" s="79"/>
      <c r="B4" s="79"/>
      <c r="C4" s="154"/>
      <c r="D4" s="79"/>
      <c r="E4" s="79"/>
    </row>
    <row r="5" spans="1:5" ht="11.25" customHeight="1" x14ac:dyDescent="0.2">
      <c r="A5" s="143" t="s">
        <v>718</v>
      </c>
      <c r="B5" s="143"/>
      <c r="C5" s="154"/>
      <c r="E5" s="1253" t="s">
        <v>717</v>
      </c>
    </row>
    <row r="6" spans="1:5" x14ac:dyDescent="0.2">
      <c r="A6" s="149"/>
      <c r="B6" s="149"/>
      <c r="C6" s="150"/>
      <c r="D6" s="149"/>
      <c r="E6" s="227"/>
    </row>
    <row r="7" spans="1:5" ht="15" customHeight="1" x14ac:dyDescent="0.2">
      <c r="A7" s="30" t="s">
        <v>102</v>
      </c>
      <c r="B7" s="29" t="s">
        <v>101</v>
      </c>
      <c r="C7" s="27" t="s">
        <v>100</v>
      </c>
      <c r="D7" s="237" t="s">
        <v>519</v>
      </c>
      <c r="E7" s="27" t="s">
        <v>227</v>
      </c>
    </row>
    <row r="8" spans="1:5" x14ac:dyDescent="0.2">
      <c r="A8" s="234" t="s">
        <v>13739</v>
      </c>
      <c r="B8" s="234" t="s">
        <v>712</v>
      </c>
      <c r="C8" s="1313">
        <v>425935.6</v>
      </c>
      <c r="D8" s="232" t="s">
        <v>712</v>
      </c>
      <c r="E8" s="232" t="s">
        <v>13740</v>
      </c>
    </row>
    <row r="9" spans="1:5" x14ac:dyDescent="0.2">
      <c r="A9" s="231"/>
      <c r="B9" s="63" t="s">
        <v>710</v>
      </c>
      <c r="C9" s="21">
        <f>SUM(C8:C8)</f>
        <v>425935.6</v>
      </c>
      <c r="D9" s="230"/>
      <c r="E9" s="230"/>
    </row>
  </sheetData>
  <dataValidations count="5">
    <dataValidation allowBlank="1" showInputMessage="1" showErrorMessage="1" prompt="Características cualitativas significativas que les impacten financieramente." sqref="E7"/>
    <dataValidation allowBlank="1" showInputMessage="1" showErrorMessage="1" prompt="Procedencia de los otros ingresos: Productos financieros, bonificaciones y descuentos obtenidas, diferencias por tipo de cambio a favor, utilidades por participacion patrimonial, etc." sqref="D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69" orientation="portrait" r:id="rId1"/>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zoomScaleSheetLayoutView="100" workbookViewId="0">
      <selection activeCell="B11" sqref="B11"/>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39" customWidth="1"/>
    <col min="5" max="5" width="24.33203125" style="238" customWidth="1"/>
    <col min="6" max="8" width="11.44140625" style="37"/>
    <col min="9" max="16384" width="11.44140625" style="1257"/>
  </cols>
  <sheetData>
    <row r="1" spans="1:8" s="79" customFormat="1" ht="11.25" customHeight="1" x14ac:dyDescent="0.2">
      <c r="A1" s="155" t="s">
        <v>115</v>
      </c>
      <c r="B1" s="155"/>
      <c r="C1" s="154"/>
      <c r="D1" s="254"/>
      <c r="E1" s="61"/>
    </row>
    <row r="2" spans="1:8" s="79" customFormat="1" ht="11.25" customHeight="1" x14ac:dyDescent="0.2">
      <c r="A2" s="155" t="s">
        <v>42</v>
      </c>
      <c r="B2" s="155"/>
      <c r="C2" s="154"/>
      <c r="D2" s="254"/>
      <c r="E2" s="253"/>
    </row>
    <row r="3" spans="1:8" s="79" customFormat="1" ht="10.5" customHeight="1" x14ac:dyDescent="0.2">
      <c r="C3" s="154"/>
      <c r="D3" s="254"/>
      <c r="E3" s="253"/>
    </row>
    <row r="4" spans="1:8" s="79" customFormat="1" ht="10.5" customHeight="1" x14ac:dyDescent="0.2">
      <c r="C4" s="154"/>
      <c r="D4" s="254"/>
      <c r="E4" s="253"/>
    </row>
    <row r="5" spans="1:8" s="79" customFormat="1" ht="11.25" customHeight="1" x14ac:dyDescent="0.2">
      <c r="A5" s="35" t="s">
        <v>1016</v>
      </c>
      <c r="B5" s="35"/>
      <c r="C5" s="154"/>
      <c r="D5" s="252"/>
      <c r="E5" s="251" t="s">
        <v>1015</v>
      </c>
    </row>
    <row r="6" spans="1:8" ht="11.25" customHeight="1" x14ac:dyDescent="0.2">
      <c r="A6" s="60"/>
      <c r="B6" s="60"/>
      <c r="C6" s="58"/>
      <c r="D6" s="250"/>
      <c r="E6" s="57"/>
      <c r="F6" s="1257"/>
      <c r="G6" s="1257"/>
      <c r="H6" s="1257"/>
    </row>
    <row r="7" spans="1:8" ht="15" customHeight="1" x14ac:dyDescent="0.2">
      <c r="A7" s="30" t="s">
        <v>102</v>
      </c>
      <c r="B7" s="29" t="s">
        <v>101</v>
      </c>
      <c r="C7" s="27" t="s">
        <v>100</v>
      </c>
      <c r="D7" s="249" t="s">
        <v>1014</v>
      </c>
      <c r="E7" s="248" t="s">
        <v>1013</v>
      </c>
      <c r="F7" s="1257"/>
      <c r="G7" s="1257"/>
      <c r="H7" s="1257"/>
    </row>
    <row r="8" spans="1:8" ht="26.4" x14ac:dyDescent="0.25">
      <c r="A8" s="44" t="s">
        <v>13741</v>
      </c>
      <c r="B8" s="67" t="s">
        <v>13742</v>
      </c>
      <c r="C8" s="64">
        <v>96280</v>
      </c>
      <c r="D8" s="246">
        <v>1</v>
      </c>
      <c r="E8" s="1314" t="s">
        <v>13743</v>
      </c>
    </row>
    <row r="9" spans="1:8" s="37" customFormat="1" x14ac:dyDescent="0.2">
      <c r="A9" s="63"/>
      <c r="B9" s="63" t="s">
        <v>719</v>
      </c>
      <c r="C9" s="62">
        <f>SUM(C8:C8)</f>
        <v>96280</v>
      </c>
      <c r="D9" s="244">
        <v>0</v>
      </c>
      <c r="E9" s="144"/>
    </row>
    <row r="10" spans="1:8" s="37" customFormat="1" x14ac:dyDescent="0.2">
      <c r="A10" s="243"/>
      <c r="B10" s="243"/>
      <c r="C10" s="242"/>
      <c r="D10" s="241"/>
      <c r="E10" s="240"/>
    </row>
  </sheetData>
  <dataValidations count="5">
    <dataValidation allowBlank="1" showInputMessage="1" showErrorMessage="1" prompt="Porcentaje que representa el gasto con respecto del total ejercido." sqref="D7"/>
    <dataValidation allowBlank="1" showInputMessage="1" showErrorMessage="1" prompt="Corresponde al nombre o descripción de la cuenta de acuerdo al Plan de Cuentas emitido por el CONAC." sqref="B7"/>
    <dataValidation allowBlank="1" showInputMessage="1" showErrorMessage="1" prompt="Justificar aquellas cuentas de gastos que en lo individual representen el 10% o más del total de los gastos." sqref="E7"/>
    <dataValidation allowBlank="1" showInputMessage="1" showErrorMessage="1" prompt="Corresponde al número de la cuenta de acuerdo al Plan de Cuentas emitido por el CONAC (DOF 23/12/2015)." sqref="A7"/>
    <dataValidation allowBlank="1" showInputMessage="1" showErrorMessage="1" prompt="Saldo final de la Información Financiera Trimestral que se presenta (trimestral: 1er, 2do, 3ro. o 4to.)." sqref="C7"/>
  </dataValidations>
  <pageMargins left="0.70866141732283472" right="0.70866141732283472" top="0.74803149606299213" bottom="0.74803149606299213" header="0.31496062992125984" footer="0.31496062992125984"/>
  <pageSetup scale="65" orientation="portrait" r:id="rId1"/>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1257" customWidth="1"/>
    <col min="2" max="2" width="50.6640625" style="1257" customWidth="1"/>
    <col min="3" max="5" width="17.6640625" style="31" customWidth="1"/>
    <col min="6" max="7" width="17.6640625" style="1257" customWidth="1"/>
    <col min="8" max="16384" width="11.44140625" style="1257"/>
  </cols>
  <sheetData>
    <row r="1" spans="1:7" s="79" customFormat="1" ht="11.25" customHeight="1" x14ac:dyDescent="0.2">
      <c r="A1" s="155" t="s">
        <v>115</v>
      </c>
      <c r="B1" s="155"/>
      <c r="C1" s="80"/>
      <c r="D1" s="80"/>
      <c r="E1" s="80"/>
      <c r="F1" s="257"/>
      <c r="G1" s="61"/>
    </row>
    <row r="2" spans="1:7" s="79" customFormat="1" ht="11.25" customHeight="1" x14ac:dyDescent="0.2">
      <c r="A2" s="155" t="s">
        <v>42</v>
      </c>
      <c r="B2" s="155"/>
      <c r="C2" s="80"/>
      <c r="D2" s="80"/>
      <c r="E2" s="80"/>
    </row>
    <row r="3" spans="1:7" s="79" customFormat="1" x14ac:dyDescent="0.2">
      <c r="C3" s="80"/>
      <c r="D3" s="80"/>
      <c r="E3" s="80"/>
    </row>
    <row r="4" spans="1:7" s="79" customFormat="1" x14ac:dyDescent="0.2">
      <c r="C4" s="80"/>
      <c r="D4" s="80"/>
      <c r="E4" s="80"/>
    </row>
    <row r="5" spans="1:7" s="79" customFormat="1" ht="11.25" customHeight="1" x14ac:dyDescent="0.2">
      <c r="A5" s="35" t="s">
        <v>1024</v>
      </c>
      <c r="B5" s="35"/>
      <c r="C5" s="80"/>
      <c r="D5" s="80"/>
      <c r="E5" s="80"/>
      <c r="G5" s="1253" t="s">
        <v>1023</v>
      </c>
    </row>
    <row r="6" spans="1:7" s="176" customFormat="1" x14ac:dyDescent="0.2">
      <c r="A6" s="108"/>
      <c r="B6" s="108"/>
      <c r="C6" s="161"/>
      <c r="D6" s="178"/>
      <c r="E6" s="178"/>
    </row>
    <row r="7" spans="1:7" ht="15" customHeight="1" x14ac:dyDescent="0.2">
      <c r="A7" s="30" t="s">
        <v>102</v>
      </c>
      <c r="B7" s="29" t="s">
        <v>101</v>
      </c>
      <c r="C7" s="120" t="s">
        <v>301</v>
      </c>
      <c r="D7" s="120" t="s">
        <v>300</v>
      </c>
      <c r="E7" s="256" t="s">
        <v>1022</v>
      </c>
      <c r="F7" s="148" t="s">
        <v>99</v>
      </c>
      <c r="G7" s="148" t="s">
        <v>519</v>
      </c>
    </row>
    <row r="8" spans="1:7" x14ac:dyDescent="0.2">
      <c r="A8" s="44" t="s">
        <v>13744</v>
      </c>
      <c r="B8" s="44" t="s">
        <v>13745</v>
      </c>
      <c r="C8" s="455">
        <v>0</v>
      </c>
      <c r="D8" s="455">
        <v>12500000</v>
      </c>
      <c r="E8" s="64"/>
      <c r="F8" s="113" t="s">
        <v>1019</v>
      </c>
      <c r="G8" s="113" t="s">
        <v>1019</v>
      </c>
    </row>
    <row r="9" spans="1:7" x14ac:dyDescent="0.2">
      <c r="A9" s="44" t="s">
        <v>13746</v>
      </c>
      <c r="B9" s="44" t="s">
        <v>13747</v>
      </c>
      <c r="C9" s="64">
        <v>0</v>
      </c>
      <c r="D9" s="64">
        <v>12500000</v>
      </c>
      <c r="E9" s="64"/>
      <c r="F9" s="113" t="s">
        <v>1019</v>
      </c>
      <c r="G9" s="113" t="s">
        <v>1019</v>
      </c>
    </row>
    <row r="10" spans="1:7" x14ac:dyDescent="0.2">
      <c r="A10" s="111"/>
      <c r="B10" s="63" t="s">
        <v>1017</v>
      </c>
      <c r="C10" s="45">
        <f>SUM(C8:C9)</f>
        <v>0</v>
      </c>
      <c r="D10" s="45">
        <f>SUM(D8:D9)</f>
        <v>25000000</v>
      </c>
      <c r="E10" s="20">
        <f>SUM(E8:E9)</f>
        <v>0</v>
      </c>
      <c r="F10" s="255"/>
      <c r="G10" s="255"/>
    </row>
  </sheetData>
  <dataValidations count="7">
    <dataValidation allowBlank="1" showInputMessage="1" showErrorMessage="1" prompt="Procedencia de los recursos: Estatal o Municipal." sqref="G7"/>
    <dataValidation allowBlank="1" showInputMessage="1" showErrorMessage="1" prompt="Tipo de patrimonio clasificado de acuerdo al Plan de Cuentas emitido por el CONAC: Aportaciones, Donaciones de Capital y/o Actualización de la Hacienda Pública/Patrimonio." sqref="F7"/>
    <dataValidation allowBlank="1" showInputMessage="1" showErrorMessage="1" prompt="Corresponde al nombre o descripción de la cuenta de acuerdo al Plan de Cuentas emitido por el CONAC." sqref="B7"/>
    <dataValidation allowBlank="1" showInputMessage="1" showErrorMessage="1" prompt="Variación (aumento o disminución) del patrimonio en el periodo, (diferencia entre saldo final y el saldo inicial)." sqref="E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5" orientation="landscape" r:id="rId1"/>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zoomScaleSheetLayoutView="100" workbookViewId="0">
      <selection activeCell="B11" sqref="B11"/>
    </sheetView>
  </sheetViews>
  <sheetFormatPr baseColWidth="10" defaultColWidth="11.44140625" defaultRowHeight="10.199999999999999" x14ac:dyDescent="0.2"/>
  <cols>
    <col min="1" max="1" width="20.6640625" style="1257" customWidth="1"/>
    <col min="2" max="2" width="50.6640625" style="1257" customWidth="1"/>
    <col min="3" max="5" width="17.6640625" style="31" customWidth="1"/>
    <col min="6" max="6" width="17.6640625" style="1257" customWidth="1"/>
    <col min="7" max="16384" width="11.44140625" style="1257"/>
  </cols>
  <sheetData>
    <row r="1" spans="1:6" s="79" customFormat="1" x14ac:dyDescent="0.2">
      <c r="A1" s="155" t="s">
        <v>115</v>
      </c>
      <c r="B1" s="155"/>
      <c r="C1" s="80"/>
      <c r="D1" s="80"/>
      <c r="E1" s="80"/>
      <c r="F1" s="61"/>
    </row>
    <row r="2" spans="1:6" s="79" customFormat="1" x14ac:dyDescent="0.2">
      <c r="A2" s="155" t="s">
        <v>42</v>
      </c>
      <c r="B2" s="155"/>
      <c r="C2" s="80"/>
      <c r="D2" s="80"/>
      <c r="E2" s="80"/>
    </row>
    <row r="3" spans="1:6" s="79" customFormat="1" x14ac:dyDescent="0.2">
      <c r="C3" s="80"/>
      <c r="D3" s="80"/>
      <c r="E3" s="80"/>
    </row>
    <row r="4" spans="1:6" s="79" customFormat="1" x14ac:dyDescent="0.2">
      <c r="C4" s="80"/>
      <c r="D4" s="80"/>
      <c r="E4" s="80"/>
    </row>
    <row r="5" spans="1:6" s="79" customFormat="1" ht="11.25" customHeight="1" x14ac:dyDescent="0.2">
      <c r="A5" s="35" t="s">
        <v>1040</v>
      </c>
      <c r="B5" s="35"/>
      <c r="C5" s="80"/>
      <c r="D5" s="80"/>
      <c r="E5" s="80"/>
      <c r="F5" s="1253" t="s">
        <v>1039</v>
      </c>
    </row>
    <row r="6" spans="1:6" s="176" customFormat="1" x14ac:dyDescent="0.2">
      <c r="A6" s="108"/>
      <c r="B6" s="108"/>
      <c r="C6" s="161"/>
      <c r="D6" s="178"/>
      <c r="E6" s="178"/>
    </row>
    <row r="7" spans="1:6" ht="15" customHeight="1" x14ac:dyDescent="0.2">
      <c r="A7" s="30" t="s">
        <v>102</v>
      </c>
      <c r="B7" s="29" t="s">
        <v>101</v>
      </c>
      <c r="C7" s="120" t="s">
        <v>301</v>
      </c>
      <c r="D7" s="120" t="s">
        <v>300</v>
      </c>
      <c r="E7" s="256" t="s">
        <v>1022</v>
      </c>
      <c r="F7" s="256" t="s">
        <v>519</v>
      </c>
    </row>
    <row r="8" spans="1:6" ht="20.399999999999999" x14ac:dyDescent="0.2">
      <c r="A8" s="44" t="s">
        <v>13748</v>
      </c>
      <c r="B8" s="44" t="s">
        <v>3424</v>
      </c>
      <c r="C8" s="64">
        <v>0</v>
      </c>
      <c r="D8" s="64">
        <v>329655.59999999998</v>
      </c>
      <c r="E8" s="64">
        <f>+D8-C8</f>
        <v>329655.59999999998</v>
      </c>
      <c r="F8" s="258" t="s">
        <v>712</v>
      </c>
    </row>
    <row r="9" spans="1:6" x14ac:dyDescent="0.2">
      <c r="A9" s="63"/>
      <c r="B9" s="63" t="s">
        <v>1025</v>
      </c>
      <c r="C9" s="62">
        <f>SUM(C8:C8)</f>
        <v>0</v>
      </c>
      <c r="D9" s="62">
        <f>SUM(D8:D8)</f>
        <v>329655.59999999998</v>
      </c>
      <c r="E9" s="62">
        <f>SUM(E8:E8)</f>
        <v>329655.59999999998</v>
      </c>
      <c r="F9" s="63"/>
    </row>
  </sheetData>
  <protectedRanges>
    <protectedRange sqref="F9" name="Rango1"/>
  </protectedRanges>
  <dataValidations count="6">
    <dataValidation allowBlank="1" showInputMessage="1" showErrorMessage="1" prompt="Procedencia de los recursos que modifican al patrimonio generado: Estatal o Municipal." sqref="F7"/>
    <dataValidation allowBlank="1" showInputMessage="1" showErrorMessage="1" prompt="Variación (aumento o disminución) del patrimonio en el periodo, (diferencia entre saldo final y el saldo inicial)."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 right="0.7" top="0.75" bottom="0.75" header="0.3" footer="0.3"/>
  <pageSetup scale="61" orientation="portrait" r:id="rId1"/>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zoomScaleNormal="100" zoomScaleSheetLayoutView="100" workbookViewId="0">
      <selection activeCell="B10" sqref="B10"/>
    </sheetView>
  </sheetViews>
  <sheetFormatPr baseColWidth="10" defaultColWidth="11.44140625" defaultRowHeight="10.199999999999999" x14ac:dyDescent="0.2"/>
  <cols>
    <col min="1" max="1" width="20.6640625" style="37" customWidth="1"/>
    <col min="2" max="2" width="50.6640625" style="37" customWidth="1"/>
    <col min="3" max="5" width="17.6640625" style="224" customWidth="1"/>
    <col min="6" max="16384" width="11.44140625" style="1257"/>
  </cols>
  <sheetData>
    <row r="1" spans="1:6" s="79" customFormat="1" x14ac:dyDescent="0.2">
      <c r="A1" s="155" t="s">
        <v>115</v>
      </c>
      <c r="B1" s="155"/>
      <c r="C1" s="154"/>
      <c r="D1" s="154"/>
      <c r="E1" s="76"/>
    </row>
    <row r="2" spans="1:6" s="79" customFormat="1" x14ac:dyDescent="0.2">
      <c r="A2" s="155" t="s">
        <v>42</v>
      </c>
      <c r="B2" s="155"/>
      <c r="C2" s="154"/>
      <c r="D2" s="154"/>
      <c r="E2" s="154"/>
    </row>
    <row r="3" spans="1:6" s="79" customFormat="1" x14ac:dyDescent="0.2">
      <c r="C3" s="154"/>
      <c r="D3" s="154"/>
      <c r="E3" s="154"/>
    </row>
    <row r="4" spans="1:6" s="79" customFormat="1" x14ac:dyDescent="0.2">
      <c r="C4" s="154"/>
      <c r="D4" s="154"/>
      <c r="E4" s="154"/>
    </row>
    <row r="5" spans="1:6" s="79" customFormat="1" ht="11.25" customHeight="1" x14ac:dyDescent="0.2">
      <c r="A5" s="141" t="s">
        <v>1067</v>
      </c>
      <c r="C5" s="154"/>
      <c r="D5" s="154"/>
      <c r="E5" s="262" t="s">
        <v>1066</v>
      </c>
    </row>
    <row r="6" spans="1:6" s="176" customFormat="1" x14ac:dyDescent="0.2">
      <c r="A6" s="26"/>
      <c r="B6" s="26"/>
      <c r="C6" s="261"/>
      <c r="D6" s="260"/>
      <c r="E6" s="260"/>
    </row>
    <row r="7" spans="1:6" ht="15" customHeight="1" x14ac:dyDescent="0.2">
      <c r="A7" s="30" t="s">
        <v>102</v>
      </c>
      <c r="B7" s="29" t="s">
        <v>101</v>
      </c>
      <c r="C7" s="120" t="s">
        <v>301</v>
      </c>
      <c r="D7" s="120" t="s">
        <v>300</v>
      </c>
      <c r="E7" s="120" t="s">
        <v>299</v>
      </c>
    </row>
    <row r="8" spans="1:6" x14ac:dyDescent="0.2">
      <c r="A8" s="1315">
        <v>11121101</v>
      </c>
      <c r="B8" s="113" t="s">
        <v>13749</v>
      </c>
      <c r="C8" s="64">
        <v>0</v>
      </c>
      <c r="D8" s="64">
        <v>0.44</v>
      </c>
      <c r="E8" s="64">
        <f>+D8-C8</f>
        <v>0.44</v>
      </c>
    </row>
    <row r="9" spans="1:6" x14ac:dyDescent="0.2">
      <c r="A9" s="1315">
        <v>11141101</v>
      </c>
      <c r="B9" s="113" t="s">
        <v>13750</v>
      </c>
      <c r="C9" s="64">
        <v>0</v>
      </c>
      <c r="D9" s="64">
        <v>25329655.16</v>
      </c>
      <c r="E9" s="64">
        <f>+D9-C9</f>
        <v>25329655.16</v>
      </c>
    </row>
    <row r="10" spans="1:6" s="1258" customFormat="1" x14ac:dyDescent="0.2">
      <c r="A10" s="63"/>
      <c r="B10" s="63" t="s">
        <v>1041</v>
      </c>
      <c r="C10" s="62">
        <f>SUM(C8:C9)</f>
        <v>0</v>
      </c>
      <c r="D10" s="62">
        <f>SUM(D8:D9)</f>
        <v>25329655.600000001</v>
      </c>
      <c r="E10" s="62">
        <f>SUM(E8:E9)</f>
        <v>25329655.600000001</v>
      </c>
      <c r="F10" s="17"/>
    </row>
    <row r="11" spans="1:6" s="1258" customFormat="1" x14ac:dyDescent="0.2">
      <c r="A11" s="243"/>
      <c r="B11" s="243"/>
      <c r="C11" s="259"/>
      <c r="D11" s="259"/>
      <c r="E11" s="259"/>
    </row>
  </sheetData>
  <dataValidations count="5">
    <dataValidation allowBlank="1" showInputMessage="1" showErrorMessage="1" prompt="Diferencia entre el saldo final y el inicial presentados." sqref="E7"/>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sqref="A7"/>
    <dataValidation allowBlank="1" showInputMessage="1" showErrorMessage="1" prompt="Saldo al 31 de diciembre del año anterior del ejercio que se presenta." sqref="C7"/>
    <dataValidation allowBlank="1" showInputMessage="1" showErrorMessage="1" prompt="Importe final del periodo que corresponde la información financiera trimestral que se presenta." sqref="D7"/>
  </dataValidations>
  <pageMargins left="0.70866141732283472" right="0.70866141732283472" top="0.74803149606299213" bottom="0.74803149606299213" header="0.31496062992125984" footer="0.31496062992125984"/>
  <pageSetup scale="72" orientation="portrait" r:id="rId1"/>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zoomScaleSheetLayoutView="100" workbookViewId="0">
      <selection activeCell="B15" sqref="B15"/>
    </sheetView>
  </sheetViews>
  <sheetFormatPr baseColWidth="10" defaultColWidth="11.44140625" defaultRowHeight="10.199999999999999" x14ac:dyDescent="0.2"/>
  <cols>
    <col min="1" max="1" width="20.6640625" style="37" customWidth="1"/>
    <col min="2" max="2" width="50.6640625" style="37" customWidth="1"/>
    <col min="3" max="3" width="17.6640625" style="224" customWidth="1"/>
    <col min="4" max="4" width="17.6640625" style="263" customWidth="1"/>
    <col min="5" max="16384" width="11.44140625" style="1257"/>
  </cols>
  <sheetData>
    <row r="1" spans="1:4" s="79" customFormat="1" x14ac:dyDescent="0.2">
      <c r="A1" s="155" t="s">
        <v>115</v>
      </c>
      <c r="B1" s="155"/>
      <c r="C1" s="275"/>
      <c r="D1" s="278"/>
    </row>
    <row r="2" spans="1:4" s="79" customFormat="1" x14ac:dyDescent="0.2">
      <c r="A2" s="155" t="s">
        <v>42</v>
      </c>
      <c r="B2" s="155"/>
      <c r="C2" s="275"/>
      <c r="D2" s="277"/>
    </row>
    <row r="3" spans="1:4" s="79" customFormat="1" x14ac:dyDescent="0.2">
      <c r="A3" s="155"/>
      <c r="B3" s="155"/>
      <c r="C3" s="275"/>
      <c r="D3" s="277"/>
    </row>
    <row r="4" spans="1:4" s="79" customFormat="1" x14ac:dyDescent="0.2">
      <c r="C4" s="275"/>
      <c r="D4" s="277"/>
    </row>
    <row r="5" spans="1:4" s="79" customFormat="1" ht="11.25" customHeight="1" x14ac:dyDescent="0.2">
      <c r="A5" s="1337" t="s">
        <v>1072</v>
      </c>
      <c r="B5" s="1338"/>
      <c r="C5" s="275"/>
      <c r="D5" s="274" t="s">
        <v>1070</v>
      </c>
    </row>
    <row r="6" spans="1:4" x14ac:dyDescent="0.2">
      <c r="A6" s="273"/>
      <c r="B6" s="273"/>
      <c r="C6" s="272"/>
      <c r="D6" s="271"/>
    </row>
    <row r="7" spans="1:4" ht="15" customHeight="1" x14ac:dyDescent="0.2">
      <c r="A7" s="30" t="s">
        <v>102</v>
      </c>
      <c r="B7" s="29" t="s">
        <v>101</v>
      </c>
      <c r="C7" s="120" t="s">
        <v>299</v>
      </c>
      <c r="D7" s="148" t="s">
        <v>1069</v>
      </c>
    </row>
    <row r="8" spans="1:4" x14ac:dyDescent="0.2">
      <c r="A8" s="269"/>
      <c r="B8" s="1225" t="s">
        <v>13593</v>
      </c>
      <c r="C8" s="268"/>
      <c r="D8" s="267"/>
    </row>
    <row r="9" spans="1:4" x14ac:dyDescent="0.2">
      <c r="A9" s="266"/>
      <c r="B9" s="266" t="s">
        <v>381</v>
      </c>
      <c r="C9" s="265">
        <f>SUM(C8:C8)</f>
        <v>0</v>
      </c>
      <c r="D9" s="276">
        <v>0</v>
      </c>
    </row>
    <row r="12" spans="1:4" x14ac:dyDescent="0.2">
      <c r="A12" s="1337" t="s">
        <v>1071</v>
      </c>
      <c r="B12" s="1338"/>
      <c r="C12" s="275"/>
      <c r="D12" s="274" t="s">
        <v>1070</v>
      </c>
    </row>
    <row r="13" spans="1:4" x14ac:dyDescent="0.2">
      <c r="A13" s="273"/>
      <c r="B13" s="273"/>
      <c r="C13" s="272"/>
      <c r="D13" s="271"/>
    </row>
    <row r="14" spans="1:4" x14ac:dyDescent="0.2">
      <c r="A14" s="30" t="s">
        <v>102</v>
      </c>
      <c r="B14" s="29" t="s">
        <v>101</v>
      </c>
      <c r="C14" s="120" t="s">
        <v>299</v>
      </c>
      <c r="D14" s="148" t="s">
        <v>1069</v>
      </c>
    </row>
    <row r="15" spans="1:4" x14ac:dyDescent="0.2">
      <c r="A15" s="269"/>
      <c r="B15" s="1225" t="s">
        <v>13593</v>
      </c>
      <c r="C15" s="268"/>
      <c r="D15" s="267"/>
    </row>
    <row r="16" spans="1:4" x14ac:dyDescent="0.2">
      <c r="A16" s="266"/>
      <c r="B16" s="266" t="s">
        <v>1068</v>
      </c>
      <c r="C16" s="265">
        <f>SUM(C15:C15)</f>
        <v>0</v>
      </c>
      <c r="D16" s="276">
        <v>0</v>
      </c>
    </row>
  </sheetData>
  <mergeCells count="2">
    <mergeCell ref="A5:B5"/>
    <mergeCell ref="A12:B12"/>
  </mergeCells>
  <dataValidations count="5">
    <dataValidation allowBlank="1" showInputMessage="1" showErrorMessage="1" prompt="Detallar el porcentaje de estas adquisiciones que fueron realizadas mediante subsidios de capital del sector central (subsidiados por la federación, estado o municipio)." sqref="D7 D14"/>
    <dataValidation allowBlank="1" showInputMessage="1" showErrorMessage="1" prompt="Importe (saldo final) de las adquisiciones de bienes muebles e inmuebles efectuadas en el periodo al que corresponde la cuenta pública presentada." sqref="C14"/>
    <dataValidation allowBlank="1" showInputMessage="1" showErrorMessage="1" prompt="Corresponde al nombre o descripción de la cuenta de acuerdo al Plan de Cuentas emitido por el CONAC." sqref="B7 B14"/>
    <dataValidation allowBlank="1" showInputMessage="1" showErrorMessage="1" prompt="Corresponde al número de la cuenta de acuerdo al Plan de Cuentas emitido por el CONAC (DOF 23/12/2015)." sqref="A7 A14"/>
    <dataValidation allowBlank="1" showInputMessage="1" showErrorMessage="1" prompt="Importe (saldo final) de las adquisiciones de bienes muebles e inmuebles efectuadas en el periodo que se presenta." sqref="C7"/>
  </dataValidations>
  <pageMargins left="0.7" right="0.7" top="0.75" bottom="0.75" header="0.3" footer="0.3"/>
  <pageSetup scale="80" orientation="portrait" r:id="rId1"/>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zoomScaleSheetLayoutView="100" workbookViewId="0">
      <pane ySplit="8" topLeftCell="A9" activePane="bottomLeft" state="frozen"/>
      <selection activeCell="A27" sqref="A27"/>
      <selection pane="bottomLeft" activeCell="C27" sqref="C27:D27"/>
    </sheetView>
  </sheetViews>
  <sheetFormatPr baseColWidth="10" defaultColWidth="11.44140625" defaultRowHeight="10.199999999999999" x14ac:dyDescent="0.2"/>
  <cols>
    <col min="1" max="1" width="11.6640625" style="37" customWidth="1"/>
    <col min="2" max="2" width="68" style="37" customWidth="1"/>
    <col min="3" max="3" width="17.6640625" style="224" customWidth="1"/>
    <col min="4" max="4" width="17.6640625" style="1257" customWidth="1"/>
    <col min="5" max="16384" width="11.44140625" style="1257"/>
  </cols>
  <sheetData>
    <row r="1" spans="1:4" s="79" customFormat="1" x14ac:dyDescent="0.2">
      <c r="A1" s="155" t="s">
        <v>115</v>
      </c>
      <c r="B1" s="155"/>
      <c r="C1" s="275"/>
    </row>
    <row r="2" spans="1:4" s="79" customFormat="1" x14ac:dyDescent="0.2">
      <c r="A2" s="155" t="s">
        <v>42</v>
      </c>
      <c r="B2" s="155"/>
      <c r="C2" s="275"/>
    </row>
    <row r="3" spans="1:4" s="79" customFormat="1" x14ac:dyDescent="0.2">
      <c r="A3" s="155"/>
      <c r="B3" s="155"/>
      <c r="C3" s="275"/>
    </row>
    <row r="4" spans="1:4" s="79" customFormat="1" x14ac:dyDescent="0.2">
      <c r="A4" s="155"/>
      <c r="B4" s="155"/>
      <c r="C4" s="275"/>
    </row>
    <row r="5" spans="1:4" s="79" customFormat="1" x14ac:dyDescent="0.2">
      <c r="C5" s="275"/>
    </row>
    <row r="6" spans="1:4" s="79" customFormat="1" ht="11.25" customHeight="1" x14ac:dyDescent="0.2">
      <c r="A6" s="1337" t="s">
        <v>88</v>
      </c>
      <c r="B6" s="1338"/>
      <c r="C6" s="275"/>
      <c r="D6" s="292" t="s">
        <v>1106</v>
      </c>
    </row>
    <row r="7" spans="1:4" x14ac:dyDescent="0.2">
      <c r="A7" s="273"/>
      <c r="B7" s="273"/>
      <c r="C7" s="272"/>
    </row>
    <row r="8" spans="1:4" ht="15" customHeight="1" x14ac:dyDescent="0.2">
      <c r="A8" s="30" t="s">
        <v>102</v>
      </c>
      <c r="B8" s="291" t="s">
        <v>101</v>
      </c>
      <c r="C8" s="120" t="s">
        <v>301</v>
      </c>
      <c r="D8" s="120" t="s">
        <v>300</v>
      </c>
    </row>
    <row r="9" spans="1:4" x14ac:dyDescent="0.2">
      <c r="A9" s="288">
        <v>5500</v>
      </c>
      <c r="B9" s="290" t="s">
        <v>1105</v>
      </c>
      <c r="C9" s="284"/>
      <c r="D9" s="283"/>
    </row>
    <row r="10" spans="1:4" x14ac:dyDescent="0.2">
      <c r="A10" s="286">
        <v>5510</v>
      </c>
      <c r="B10" s="289" t="s">
        <v>1104</v>
      </c>
      <c r="C10" s="284"/>
      <c r="D10" s="283"/>
    </row>
    <row r="11" spans="1:4" x14ac:dyDescent="0.2">
      <c r="A11" s="286">
        <v>5511</v>
      </c>
      <c r="B11" s="289" t="s">
        <v>1103</v>
      </c>
      <c r="C11" s="284"/>
      <c r="D11" s="283"/>
    </row>
    <row r="12" spans="1:4" x14ac:dyDescent="0.2">
      <c r="A12" s="286">
        <v>5512</v>
      </c>
      <c r="B12" s="289" t="s">
        <v>1102</v>
      </c>
      <c r="C12" s="284"/>
      <c r="D12" s="283"/>
    </row>
    <row r="13" spans="1:4" x14ac:dyDescent="0.2">
      <c r="A13" s="286">
        <v>5513</v>
      </c>
      <c r="B13" s="289" t="s">
        <v>1101</v>
      </c>
      <c r="C13" s="284"/>
      <c r="D13" s="283"/>
    </row>
    <row r="14" spans="1:4" x14ac:dyDescent="0.2">
      <c r="A14" s="286">
        <v>5514</v>
      </c>
      <c r="B14" s="289" t="s">
        <v>1100</v>
      </c>
      <c r="C14" s="284"/>
      <c r="D14" s="283"/>
    </row>
    <row r="15" spans="1:4" x14ac:dyDescent="0.2">
      <c r="A15" s="286">
        <v>5515</v>
      </c>
      <c r="B15" s="289" t="s">
        <v>1099</v>
      </c>
      <c r="C15" s="284"/>
      <c r="D15" s="283"/>
    </row>
    <row r="16" spans="1:4" x14ac:dyDescent="0.2">
      <c r="A16" s="286">
        <v>5516</v>
      </c>
      <c r="B16" s="289" t="s">
        <v>1098</v>
      </c>
      <c r="C16" s="284"/>
      <c r="D16" s="283"/>
    </row>
    <row r="17" spans="1:4" x14ac:dyDescent="0.2">
      <c r="A17" s="286">
        <v>5517</v>
      </c>
      <c r="B17" s="289" t="s">
        <v>1097</v>
      </c>
      <c r="C17" s="284"/>
      <c r="D17" s="283"/>
    </row>
    <row r="18" spans="1:4" x14ac:dyDescent="0.2">
      <c r="A18" s="286">
        <v>5518</v>
      </c>
      <c r="B18" s="289" t="s">
        <v>1096</v>
      </c>
      <c r="C18" s="284"/>
      <c r="D18" s="283"/>
    </row>
    <row r="19" spans="1:4" x14ac:dyDescent="0.2">
      <c r="A19" s="286">
        <v>5520</v>
      </c>
      <c r="B19" s="289" t="s">
        <v>1095</v>
      </c>
      <c r="C19" s="284"/>
      <c r="D19" s="283"/>
    </row>
    <row r="20" spans="1:4" x14ac:dyDescent="0.2">
      <c r="A20" s="286">
        <v>5521</v>
      </c>
      <c r="B20" s="289" t="s">
        <v>1094</v>
      </c>
      <c r="C20" s="284"/>
      <c r="D20" s="283"/>
    </row>
    <row r="21" spans="1:4" x14ac:dyDescent="0.2">
      <c r="A21" s="286">
        <v>5522</v>
      </c>
      <c r="B21" s="289" t="s">
        <v>1093</v>
      </c>
      <c r="C21" s="284"/>
      <c r="D21" s="283"/>
    </row>
    <row r="22" spans="1:4" x14ac:dyDescent="0.2">
      <c r="A22" s="286">
        <v>5530</v>
      </c>
      <c r="B22" s="289" t="s">
        <v>1092</v>
      </c>
      <c r="C22" s="284"/>
      <c r="D22" s="283"/>
    </row>
    <row r="23" spans="1:4" x14ac:dyDescent="0.2">
      <c r="A23" s="286">
        <v>5531</v>
      </c>
      <c r="B23" s="289" t="s">
        <v>1091</v>
      </c>
      <c r="C23" s="284"/>
      <c r="D23" s="283"/>
    </row>
    <row r="24" spans="1:4" x14ac:dyDescent="0.2">
      <c r="A24" s="286">
        <v>5532</v>
      </c>
      <c r="B24" s="289" t="s">
        <v>1090</v>
      </c>
      <c r="C24" s="284"/>
      <c r="D24" s="283"/>
    </row>
    <row r="25" spans="1:4" x14ac:dyDescent="0.2">
      <c r="A25" s="286">
        <v>5533</v>
      </c>
      <c r="B25" s="289" t="s">
        <v>1089</v>
      </c>
      <c r="C25" s="284"/>
      <c r="D25" s="283"/>
    </row>
    <row r="26" spans="1:4" x14ac:dyDescent="0.2">
      <c r="A26" s="286">
        <v>5534</v>
      </c>
      <c r="B26" s="289" t="s">
        <v>1088</v>
      </c>
      <c r="C26" s="284"/>
      <c r="D26" s="283"/>
    </row>
    <row r="27" spans="1:4" ht="22.5" customHeight="1" x14ac:dyDescent="0.2">
      <c r="A27" s="286">
        <v>5535</v>
      </c>
      <c r="B27" s="289" t="s">
        <v>1087</v>
      </c>
      <c r="C27" s="1386" t="s">
        <v>13593</v>
      </c>
      <c r="D27" s="1387"/>
    </row>
    <row r="28" spans="1:4" x14ac:dyDescent="0.2">
      <c r="A28" s="286">
        <v>5540</v>
      </c>
      <c r="B28" s="289" t="s">
        <v>1086</v>
      </c>
      <c r="C28" s="284"/>
      <c r="D28" s="283"/>
    </row>
    <row r="29" spans="1:4" x14ac:dyDescent="0.2">
      <c r="A29" s="286">
        <v>5541</v>
      </c>
      <c r="B29" s="289" t="s">
        <v>1086</v>
      </c>
      <c r="C29" s="284"/>
      <c r="D29" s="283"/>
    </row>
    <row r="30" spans="1:4" x14ac:dyDescent="0.2">
      <c r="A30" s="286">
        <v>5550</v>
      </c>
      <c r="B30" s="285" t="s">
        <v>1085</v>
      </c>
      <c r="C30" s="284"/>
      <c r="D30" s="283"/>
    </row>
    <row r="31" spans="1:4" x14ac:dyDescent="0.2">
      <c r="A31" s="286">
        <v>5551</v>
      </c>
      <c r="B31" s="285" t="s">
        <v>1085</v>
      </c>
      <c r="C31" s="284"/>
      <c r="D31" s="283"/>
    </row>
    <row r="32" spans="1:4" x14ac:dyDescent="0.2">
      <c r="A32" s="286">
        <v>5590</v>
      </c>
      <c r="B32" s="285" t="s">
        <v>1084</v>
      </c>
      <c r="C32" s="284"/>
      <c r="D32" s="283"/>
    </row>
    <row r="33" spans="1:4" x14ac:dyDescent="0.2">
      <c r="A33" s="286">
        <v>5591</v>
      </c>
      <c r="B33" s="285" t="s">
        <v>1083</v>
      </c>
      <c r="C33" s="284"/>
      <c r="D33" s="283"/>
    </row>
    <row r="34" spans="1:4" x14ac:dyDescent="0.2">
      <c r="A34" s="286">
        <v>5592</v>
      </c>
      <c r="B34" s="285" t="s">
        <v>1082</v>
      </c>
      <c r="C34" s="284"/>
      <c r="D34" s="283"/>
    </row>
    <row r="35" spans="1:4" x14ac:dyDescent="0.2">
      <c r="A35" s="286">
        <v>5593</v>
      </c>
      <c r="B35" s="285" t="s">
        <v>1081</v>
      </c>
      <c r="C35" s="302"/>
      <c r="D35" s="283"/>
    </row>
    <row r="36" spans="1:4" x14ac:dyDescent="0.2">
      <c r="A36" s="286">
        <v>5594</v>
      </c>
      <c r="B36" s="285" t="s">
        <v>1080</v>
      </c>
      <c r="C36" s="284"/>
      <c r="D36" s="283"/>
    </row>
    <row r="37" spans="1:4" x14ac:dyDescent="0.2">
      <c r="A37" s="286">
        <v>5595</v>
      </c>
      <c r="B37" s="285" t="s">
        <v>1079</v>
      </c>
      <c r="C37" s="284"/>
      <c r="D37" s="283"/>
    </row>
    <row r="38" spans="1:4" x14ac:dyDescent="0.2">
      <c r="A38" s="286">
        <v>5596</v>
      </c>
      <c r="B38" s="285" t="s">
        <v>1078</v>
      </c>
      <c r="C38" s="284"/>
      <c r="D38" s="283"/>
    </row>
    <row r="39" spans="1:4" x14ac:dyDescent="0.2">
      <c r="A39" s="286">
        <v>5597</v>
      </c>
      <c r="B39" s="285" t="s">
        <v>1077</v>
      </c>
      <c r="C39" s="284"/>
      <c r="D39" s="283"/>
    </row>
    <row r="40" spans="1:4" x14ac:dyDescent="0.2">
      <c r="A40" s="286">
        <v>5599</v>
      </c>
      <c r="B40" s="285" t="s">
        <v>1076</v>
      </c>
      <c r="C40" s="284"/>
      <c r="D40" s="283"/>
    </row>
    <row r="41" spans="1:4" x14ac:dyDescent="0.2">
      <c r="A41" s="288">
        <v>5600</v>
      </c>
      <c r="B41" s="287" t="s">
        <v>1075</v>
      </c>
      <c r="C41" s="284"/>
      <c r="D41" s="283"/>
    </row>
    <row r="42" spans="1:4" x14ac:dyDescent="0.2">
      <c r="A42" s="286">
        <v>5610</v>
      </c>
      <c r="B42" s="285" t="s">
        <v>1074</v>
      </c>
      <c r="C42" s="284"/>
      <c r="D42" s="283"/>
    </row>
    <row r="43" spans="1:4" x14ac:dyDescent="0.2">
      <c r="A43" s="282">
        <v>5611</v>
      </c>
      <c r="B43" s="281" t="s">
        <v>1073</v>
      </c>
      <c r="C43" s="280"/>
      <c r="D43" s="279"/>
    </row>
  </sheetData>
  <mergeCells count="2">
    <mergeCell ref="A6:B6"/>
    <mergeCell ref="C27:D27"/>
  </mergeCells>
  <dataValidations count="4">
    <dataValidation allowBlank="1" showInputMessage="1" showErrorMessage="1" prompt="Corresponde al nombre o descripción de la cuenta de acuerdo al Plan de Cuentas emitido por el CONAC." sqref="B8"/>
    <dataValidation allowBlank="1" showInputMessage="1" showErrorMessage="1" prompt="Saldo al 31 de diciembre del año anterior del ejercio que se presenta." sqref="C8"/>
    <dataValidation allowBlank="1" showInputMessage="1" showErrorMessage="1" prompt="Corresponde al número de la cuenta de acuerdo al Plan de Cuentas emitido por el CONAC (DOF 23/12/2015)." sqref="A8"/>
    <dataValidation allowBlank="1" showInputMessage="1" showErrorMessage="1" prompt="Importe final del periodo que corresponde la información financiera trimestral que se presenta." sqref="D8"/>
  </dataValidations>
  <pageMargins left="0.7" right="0.7" top="0.75" bottom="0.75" header="0.3" footer="0.3"/>
  <pageSetup scale="75" orientation="portrait" r:id="rId1"/>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25" sqref="B25"/>
    </sheetView>
  </sheetViews>
  <sheetFormatPr baseColWidth="10" defaultColWidth="11.44140625" defaultRowHeight="10.199999999999999" x14ac:dyDescent="0.2"/>
  <cols>
    <col min="1" max="1" width="20.6640625" style="1257" customWidth="1"/>
    <col min="2" max="2" width="50.6640625" style="1257" customWidth="1"/>
    <col min="3" max="3" width="17.6640625" style="1257" customWidth="1"/>
    <col min="4" max="4" width="20.6640625" style="1257" customWidth="1"/>
    <col min="5" max="16384" width="11.44140625" style="1257"/>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90</v>
      </c>
      <c r="B5" s="310"/>
      <c r="C5" s="309" t="s">
        <v>89</v>
      </c>
    </row>
    <row r="6" spans="1:3" x14ac:dyDescent="0.2">
      <c r="A6" s="308"/>
      <c r="B6" s="308"/>
      <c r="C6" s="2"/>
    </row>
    <row r="7" spans="1:3" ht="15" customHeight="1" x14ac:dyDescent="0.2">
      <c r="A7" s="30" t="s">
        <v>102</v>
      </c>
      <c r="B7" s="307" t="s">
        <v>101</v>
      </c>
      <c r="C7" s="291" t="s">
        <v>232</v>
      </c>
    </row>
    <row r="8" spans="1:3" x14ac:dyDescent="0.2">
      <c r="A8" s="304">
        <v>900001</v>
      </c>
      <c r="B8" s="306" t="s">
        <v>1120</v>
      </c>
      <c r="C8" s="302">
        <v>425935.6</v>
      </c>
    </row>
    <row r="9" spans="1:3" x14ac:dyDescent="0.2">
      <c r="A9" s="304">
        <v>900002</v>
      </c>
      <c r="B9" s="303" t="s">
        <v>1119</v>
      </c>
      <c r="C9" s="302">
        <f>SUM(C10:C14)</f>
        <v>0</v>
      </c>
    </row>
    <row r="10" spans="1:3" x14ac:dyDescent="0.2">
      <c r="A10" s="305">
        <v>4320</v>
      </c>
      <c r="B10" s="299" t="s">
        <v>1118</v>
      </c>
      <c r="C10" s="296"/>
    </row>
    <row r="11" spans="1:3" ht="20.399999999999999" x14ac:dyDescent="0.2">
      <c r="A11" s="305">
        <v>4330</v>
      </c>
      <c r="B11" s="299" t="s">
        <v>1117</v>
      </c>
      <c r="C11" s="296"/>
    </row>
    <row r="12" spans="1:3" x14ac:dyDescent="0.2">
      <c r="A12" s="305">
        <v>4340</v>
      </c>
      <c r="B12" s="299" t="s">
        <v>1116</v>
      </c>
      <c r="C12" s="296"/>
    </row>
    <row r="13" spans="1:3" x14ac:dyDescent="0.2">
      <c r="A13" s="305">
        <v>4399</v>
      </c>
      <c r="B13" s="299" t="s">
        <v>1115</v>
      </c>
      <c r="C13" s="296"/>
    </row>
    <row r="14" spans="1:3" x14ac:dyDescent="0.2">
      <c r="A14" s="298">
        <v>4400</v>
      </c>
      <c r="B14" s="299" t="s">
        <v>1114</v>
      </c>
      <c r="C14" s="296"/>
    </row>
    <row r="15" spans="1:3" x14ac:dyDescent="0.2">
      <c r="A15" s="304">
        <v>900003</v>
      </c>
      <c r="B15" s="303" t="s">
        <v>1113</v>
      </c>
      <c r="C15" s="302">
        <f>SUM(C16:C19)</f>
        <v>0</v>
      </c>
    </row>
    <row r="16" spans="1:3" x14ac:dyDescent="0.2">
      <c r="A16" s="301">
        <v>52</v>
      </c>
      <c r="B16" s="299" t="s">
        <v>1112</v>
      </c>
      <c r="C16" s="296"/>
    </row>
    <row r="17" spans="1:3" x14ac:dyDescent="0.2">
      <c r="A17" s="301">
        <v>62</v>
      </c>
      <c r="B17" s="299" t="s">
        <v>1111</v>
      </c>
      <c r="C17" s="296"/>
    </row>
    <row r="18" spans="1:3" x14ac:dyDescent="0.2">
      <c r="A18" s="300" t="s">
        <v>1110</v>
      </c>
      <c r="B18" s="299" t="s">
        <v>1109</v>
      </c>
      <c r="C18" s="296"/>
    </row>
    <row r="19" spans="1:3" x14ac:dyDescent="0.2">
      <c r="A19" s="298">
        <v>4500</v>
      </c>
      <c r="B19" s="297" t="s">
        <v>1108</v>
      </c>
      <c r="C19" s="296"/>
    </row>
    <row r="20" spans="1:3" x14ac:dyDescent="0.2">
      <c r="A20" s="295">
        <v>900004</v>
      </c>
      <c r="B20" s="294" t="s">
        <v>1107</v>
      </c>
      <c r="C20" s="293">
        <f>+C8+C9-C15</f>
        <v>425935.6</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Rubros de Ingreso. (DOF-2-ene-13)." sqref="A7"/>
    <dataValidation allowBlank="1" showInputMessage="1" showErrorMessage="1" prompt="Saldo final de la Información Financiera Trimestral que se presenta (trimestral: 1er, 2do, 3ro. o 4to.)." sqref="C7"/>
  </dataValidations>
  <pageMargins left="0.7" right="0.7" top="0.75" bottom="0.75" header="0.3" footer="0.3"/>
  <pageSetup scale="80" orientation="portrait" r:id="rId1"/>
</worksheet>
</file>

<file path=xl/worksheets/sheet5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9" sqref="B9"/>
    </sheetView>
  </sheetViews>
  <sheetFormatPr baseColWidth="10" defaultColWidth="11.44140625" defaultRowHeight="10.199999999999999" x14ac:dyDescent="0.2"/>
  <cols>
    <col min="1" max="1" width="20.6640625" style="1257" customWidth="1"/>
    <col min="2" max="2" width="50.6640625" style="1257" customWidth="1"/>
    <col min="3" max="3" width="17.6640625" style="31" customWidth="1"/>
    <col min="4" max="4" width="16.88671875" style="1257" customWidth="1"/>
    <col min="5" max="16384" width="11.44140625" style="1257"/>
  </cols>
  <sheetData>
    <row r="1" spans="1:3" x14ac:dyDescent="0.2">
      <c r="A1" s="155" t="s">
        <v>115</v>
      </c>
    </row>
    <row r="2" spans="1:3" x14ac:dyDescent="0.2">
      <c r="A2" s="155"/>
    </row>
    <row r="3" spans="1:3" x14ac:dyDescent="0.2">
      <c r="A3" s="155"/>
    </row>
    <row r="4" spans="1:3" x14ac:dyDescent="0.2">
      <c r="A4" s="155"/>
    </row>
    <row r="5" spans="1:3" ht="11.25" customHeight="1" x14ac:dyDescent="0.2">
      <c r="A5" s="311" t="s">
        <v>92</v>
      </c>
      <c r="B5" s="310"/>
      <c r="C5" s="322" t="s">
        <v>91</v>
      </c>
    </row>
    <row r="6" spans="1:3" ht="11.25" customHeight="1" x14ac:dyDescent="0.2">
      <c r="A6" s="308"/>
      <c r="B6" s="2"/>
      <c r="C6" s="321"/>
    </row>
    <row r="7" spans="1:3" ht="15" customHeight="1" x14ac:dyDescent="0.2">
      <c r="A7" s="30" t="s">
        <v>102</v>
      </c>
      <c r="B7" s="307" t="s">
        <v>101</v>
      </c>
      <c r="C7" s="291" t="s">
        <v>232</v>
      </c>
    </row>
    <row r="8" spans="1:3" x14ac:dyDescent="0.2">
      <c r="A8" s="320">
        <v>900001</v>
      </c>
      <c r="B8" s="319" t="s">
        <v>1143</v>
      </c>
      <c r="C8" s="318">
        <v>96280</v>
      </c>
    </row>
    <row r="9" spans="1:3" x14ac:dyDescent="0.2">
      <c r="A9" s="320">
        <v>900002</v>
      </c>
      <c r="B9" s="319" t="s">
        <v>1142</v>
      </c>
      <c r="C9" s="318">
        <f>SUM(C10:C26)</f>
        <v>0</v>
      </c>
    </row>
    <row r="10" spans="1:3" x14ac:dyDescent="0.2">
      <c r="A10" s="305">
        <v>5100</v>
      </c>
      <c r="B10" s="317" t="s">
        <v>1141</v>
      </c>
      <c r="C10" s="315"/>
    </row>
    <row r="11" spans="1:3" x14ac:dyDescent="0.2">
      <c r="A11" s="305">
        <v>5200</v>
      </c>
      <c r="B11" s="317" t="s">
        <v>1140</v>
      </c>
      <c r="C11" s="315"/>
    </row>
    <row r="12" spans="1:3" x14ac:dyDescent="0.2">
      <c r="A12" s="305">
        <v>5300</v>
      </c>
      <c r="B12" s="317" t="s">
        <v>1139</v>
      </c>
      <c r="C12" s="315"/>
    </row>
    <row r="13" spans="1:3" x14ac:dyDescent="0.2">
      <c r="A13" s="305">
        <v>5400</v>
      </c>
      <c r="B13" s="317" t="s">
        <v>1138</v>
      </c>
      <c r="C13" s="315"/>
    </row>
    <row r="14" spans="1:3" x14ac:dyDescent="0.2">
      <c r="A14" s="305">
        <v>5500</v>
      </c>
      <c r="B14" s="317" t="s">
        <v>1137</v>
      </c>
      <c r="C14" s="315"/>
    </row>
    <row r="15" spans="1:3" x14ac:dyDescent="0.2">
      <c r="A15" s="305">
        <v>5600</v>
      </c>
      <c r="B15" s="317" t="s">
        <v>1136</v>
      </c>
      <c r="C15" s="315"/>
    </row>
    <row r="16" spans="1:3" x14ac:dyDescent="0.2">
      <c r="A16" s="305">
        <v>5700</v>
      </c>
      <c r="B16" s="317" t="s">
        <v>1135</v>
      </c>
      <c r="C16" s="315"/>
    </row>
    <row r="17" spans="1:3" x14ac:dyDescent="0.2">
      <c r="A17" s="305" t="s">
        <v>1134</v>
      </c>
      <c r="B17" s="317" t="s">
        <v>1133</v>
      </c>
      <c r="C17" s="315"/>
    </row>
    <row r="18" spans="1:3" x14ac:dyDescent="0.2">
      <c r="A18" s="305">
        <v>5900</v>
      </c>
      <c r="B18" s="317" t="s">
        <v>1132</v>
      </c>
      <c r="C18" s="315"/>
    </row>
    <row r="19" spans="1:3" x14ac:dyDescent="0.2">
      <c r="A19" s="301">
        <v>6200</v>
      </c>
      <c r="B19" s="317" t="s">
        <v>1131</v>
      </c>
      <c r="C19" s="315"/>
    </row>
    <row r="20" spans="1:3" x14ac:dyDescent="0.2">
      <c r="A20" s="301">
        <v>7200</v>
      </c>
      <c r="B20" s="317" t="s">
        <v>1130</v>
      </c>
      <c r="C20" s="315"/>
    </row>
    <row r="21" spans="1:3" x14ac:dyDescent="0.2">
      <c r="A21" s="301">
        <v>7300</v>
      </c>
      <c r="B21" s="317" t="s">
        <v>1129</v>
      </c>
      <c r="C21" s="315"/>
    </row>
    <row r="22" spans="1:3" x14ac:dyDescent="0.2">
      <c r="A22" s="301">
        <v>7500</v>
      </c>
      <c r="B22" s="317" t="s">
        <v>1128</v>
      </c>
      <c r="C22" s="315"/>
    </row>
    <row r="23" spans="1:3" x14ac:dyDescent="0.2">
      <c r="A23" s="301">
        <v>7900</v>
      </c>
      <c r="B23" s="317" t="s">
        <v>1127</v>
      </c>
      <c r="C23" s="315"/>
    </row>
    <row r="24" spans="1:3" x14ac:dyDescent="0.2">
      <c r="A24" s="301">
        <v>9100</v>
      </c>
      <c r="B24" s="317" t="s">
        <v>1126</v>
      </c>
      <c r="C24" s="315"/>
    </row>
    <row r="25" spans="1:3" x14ac:dyDescent="0.2">
      <c r="A25" s="301">
        <v>9900</v>
      </c>
      <c r="B25" s="317" t="s">
        <v>1125</v>
      </c>
      <c r="C25" s="315"/>
    </row>
    <row r="26" spans="1:3" x14ac:dyDescent="0.2">
      <c r="A26" s="301">
        <v>7400</v>
      </c>
      <c r="B26" s="316" t="s">
        <v>1124</v>
      </c>
      <c r="C26" s="315"/>
    </row>
    <row r="27" spans="1:3" x14ac:dyDescent="0.2">
      <c r="A27" s="320">
        <v>900003</v>
      </c>
      <c r="B27" s="319" t="s">
        <v>1123</v>
      </c>
      <c r="C27" s="318">
        <f>SUM(C28:C34)</f>
        <v>0</v>
      </c>
    </row>
    <row r="28" spans="1:3" ht="20.399999999999999" x14ac:dyDescent="0.2">
      <c r="A28" s="305">
        <v>5510</v>
      </c>
      <c r="B28" s="317" t="s">
        <v>1104</v>
      </c>
      <c r="C28" s="315"/>
    </row>
    <row r="29" spans="1:3" x14ac:dyDescent="0.2">
      <c r="A29" s="305">
        <v>5520</v>
      </c>
      <c r="B29" s="317" t="s">
        <v>1095</v>
      </c>
      <c r="C29" s="315"/>
    </row>
    <row r="30" spans="1:3" x14ac:dyDescent="0.2">
      <c r="A30" s="305">
        <v>5530</v>
      </c>
      <c r="B30" s="317" t="s">
        <v>1092</v>
      </c>
      <c r="C30" s="315"/>
    </row>
    <row r="31" spans="1:3" ht="20.399999999999999" x14ac:dyDescent="0.2">
      <c r="A31" s="305">
        <v>5540</v>
      </c>
      <c r="B31" s="317" t="s">
        <v>1086</v>
      </c>
      <c r="C31" s="315"/>
    </row>
    <row r="32" spans="1:3" x14ac:dyDescent="0.2">
      <c r="A32" s="305">
        <v>5550</v>
      </c>
      <c r="B32" s="317" t="s">
        <v>1085</v>
      </c>
      <c r="C32" s="315"/>
    </row>
    <row r="33" spans="1:3" x14ac:dyDescent="0.2">
      <c r="A33" s="305">
        <v>5590</v>
      </c>
      <c r="B33" s="317" t="s">
        <v>1084</v>
      </c>
      <c r="C33" s="315"/>
    </row>
    <row r="34" spans="1:3" x14ac:dyDescent="0.2">
      <c r="A34" s="305">
        <v>5600</v>
      </c>
      <c r="B34" s="316" t="s">
        <v>1122</v>
      </c>
      <c r="C34" s="315"/>
    </row>
    <row r="35" spans="1:3" x14ac:dyDescent="0.2">
      <c r="A35" s="314">
        <v>900004</v>
      </c>
      <c r="B35" s="313" t="s">
        <v>1121</v>
      </c>
      <c r="C35" s="312">
        <f>+C8-C9+C27</f>
        <v>96280</v>
      </c>
    </row>
  </sheetData>
  <dataValidations count="3">
    <dataValidation allowBlank="1" showInputMessage="1" showErrorMessage="1" prompt="Corresponde al nombre o descripción de la cuenta de acuerdo al Plan de Cuentas emitido por el CONAC." sqref="B7"/>
    <dataValidation allowBlank="1" showInputMessage="1" showErrorMessage="1" prompt="Corresponde al número de la cuenta de acuerdo al Plan de Cuentas emitido por el CONAC (DOF 23/12/2015). y Clasificador por objeto del gasto (DOF-22-dic-14)." sqref="A7"/>
    <dataValidation allowBlank="1" showInputMessage="1" showErrorMessage="1" prompt="Saldo final de la Información Financiera Trimestral que se presenta (trimestral: 1er, 2do, 3ro. o 4to.)." sqref="C7"/>
  </dataValidations>
  <pageMargins left="0.7" right="0.7" top="0.75" bottom="0.75" header="0.3" footer="0.3"/>
  <pageSetup paperSize="9" scale="80" orientation="portrait" r:id="rId1"/>
</worksheet>
</file>

<file path=xl/worksheets/sheet5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zoomScaleNormal="100" zoomScaleSheetLayoutView="100" workbookViewId="0"/>
  </sheetViews>
  <sheetFormatPr baseColWidth="10" defaultColWidth="11.44140625" defaultRowHeight="10.199999999999999" x14ac:dyDescent="0.2"/>
  <cols>
    <col min="1" max="1" width="13" style="1257" customWidth="1"/>
    <col min="2" max="2" width="53.5546875" style="1257" customWidth="1"/>
    <col min="3" max="3" width="18.6640625" style="1257" bestFit="1" customWidth="1"/>
    <col min="4" max="4" width="17" style="1257" bestFit="1" customWidth="1"/>
    <col min="5" max="5" width="12" style="1257" bestFit="1" customWidth="1"/>
    <col min="6" max="8" width="11.44140625" style="1257"/>
    <col min="9" max="9" width="12" style="1257" bestFit="1" customWidth="1"/>
    <col min="10" max="16384" width="11.44140625" style="1257"/>
  </cols>
  <sheetData>
    <row r="1" spans="1:8" x14ac:dyDescent="0.2">
      <c r="E1" s="61" t="s">
        <v>524</v>
      </c>
    </row>
    <row r="2" spans="1:8" ht="15" customHeight="1" x14ac:dyDescent="0.2">
      <c r="A2" s="116" t="s">
        <v>1222</v>
      </c>
    </row>
    <row r="3" spans="1:8" x14ac:dyDescent="0.2">
      <c r="A3" s="57"/>
    </row>
    <row r="4" spans="1:8" s="324" customFormat="1" x14ac:dyDescent="0.2">
      <c r="A4" s="435" t="s">
        <v>1221</v>
      </c>
    </row>
    <row r="5" spans="1:8" s="324" customFormat="1" ht="35.1" customHeight="1" x14ac:dyDescent="0.2">
      <c r="A5" s="1340" t="s">
        <v>1220</v>
      </c>
      <c r="B5" s="1340"/>
      <c r="C5" s="1340"/>
      <c r="D5" s="1340"/>
      <c r="E5" s="1340"/>
      <c r="F5" s="1340"/>
      <c r="H5" s="333"/>
    </row>
    <row r="6" spans="1:8" s="324" customFormat="1" x14ac:dyDescent="0.2">
      <c r="A6" s="1254"/>
      <c r="B6" s="1254"/>
      <c r="C6" s="1254"/>
      <c r="D6" s="1254"/>
      <c r="H6" s="333"/>
    </row>
    <row r="7" spans="1:8" s="324" customFormat="1" ht="13.2" x14ac:dyDescent="0.25">
      <c r="A7" s="333" t="s">
        <v>1219</v>
      </c>
      <c r="B7" s="333"/>
      <c r="C7" s="333"/>
      <c r="D7" s="333"/>
    </row>
    <row r="8" spans="1:8" s="324" customFormat="1" x14ac:dyDescent="0.2">
      <c r="A8" s="333"/>
      <c r="B8" s="333"/>
      <c r="C8" s="333"/>
      <c r="D8" s="333"/>
    </row>
    <row r="9" spans="1:8" s="324" customFormat="1" x14ac:dyDescent="0.2">
      <c r="A9" s="434" t="s">
        <v>1218</v>
      </c>
      <c r="B9" s="333"/>
      <c r="C9" s="333"/>
      <c r="D9" s="333"/>
    </row>
    <row r="10" spans="1:8" s="324" customFormat="1" x14ac:dyDescent="0.2">
      <c r="A10" s="434"/>
      <c r="B10" s="333"/>
      <c r="C10" s="333"/>
      <c r="D10" s="333"/>
    </row>
    <row r="11" spans="1:8" s="324" customFormat="1" x14ac:dyDescent="0.2">
      <c r="A11" s="1222">
        <v>7000</v>
      </c>
      <c r="B11" s="1223" t="s">
        <v>1217</v>
      </c>
      <c r="C11" s="333"/>
      <c r="D11" s="333"/>
    </row>
    <row r="12" spans="1:8" s="324" customFormat="1" x14ac:dyDescent="0.2">
      <c r="A12" s="1222"/>
      <c r="B12" s="1223"/>
      <c r="C12" s="333"/>
      <c r="D12" s="333"/>
    </row>
    <row r="13" spans="1:8" s="324" customFormat="1" x14ac:dyDescent="0.2">
      <c r="A13" s="330" t="s">
        <v>102</v>
      </c>
      <c r="B13" s="330" t="s">
        <v>101</v>
      </c>
      <c r="C13" s="330" t="s">
        <v>301</v>
      </c>
      <c r="D13" s="330" t="s">
        <v>300</v>
      </c>
      <c r="E13" s="330" t="s">
        <v>299</v>
      </c>
    </row>
    <row r="14" spans="1:8" s="324" customFormat="1" x14ac:dyDescent="0.2">
      <c r="A14" s="338">
        <v>7100</v>
      </c>
      <c r="B14" s="343" t="s">
        <v>1216</v>
      </c>
      <c r="C14" s="340"/>
      <c r="D14" s="340"/>
      <c r="E14" s="334"/>
    </row>
    <row r="15" spans="1:8" s="324" customFormat="1" x14ac:dyDescent="0.2">
      <c r="A15" s="336">
        <v>7110</v>
      </c>
      <c r="B15" s="341" t="s">
        <v>1215</v>
      </c>
      <c r="C15" s="340"/>
      <c r="D15" s="340"/>
      <c r="E15" s="334"/>
    </row>
    <row r="16" spans="1:8" s="324" customFormat="1" x14ac:dyDescent="0.2">
      <c r="A16" s="336">
        <v>7120</v>
      </c>
      <c r="B16" s="341" t="s">
        <v>1214</v>
      </c>
      <c r="C16" s="340"/>
      <c r="D16" s="340"/>
      <c r="E16" s="334"/>
    </row>
    <row r="17" spans="1:5" s="324" customFormat="1" x14ac:dyDescent="0.2">
      <c r="A17" s="336">
        <v>7120</v>
      </c>
      <c r="B17" s="341" t="s">
        <v>13751</v>
      </c>
      <c r="C17" s="1316">
        <v>0</v>
      </c>
      <c r="D17" s="1316">
        <v>10741600</v>
      </c>
      <c r="E17" s="1317">
        <f>+D17-C17</f>
        <v>10741600</v>
      </c>
    </row>
    <row r="18" spans="1:5" s="324" customFormat="1" x14ac:dyDescent="0.2">
      <c r="A18" s="336">
        <v>7121</v>
      </c>
      <c r="B18" s="341" t="s">
        <v>13752</v>
      </c>
      <c r="C18" s="340"/>
      <c r="D18" s="340"/>
      <c r="E18" s="334"/>
    </row>
    <row r="19" spans="1:5" s="324" customFormat="1" x14ac:dyDescent="0.2">
      <c r="A19" s="336">
        <v>7130</v>
      </c>
      <c r="B19" s="341" t="s">
        <v>1213</v>
      </c>
      <c r="C19" s="1316">
        <v>0</v>
      </c>
      <c r="D19" s="1316">
        <v>-10741600</v>
      </c>
      <c r="E19" s="1317">
        <f>+D19-C19</f>
        <v>-10741600</v>
      </c>
    </row>
    <row r="20" spans="1:5" s="324" customFormat="1" x14ac:dyDescent="0.2">
      <c r="A20" s="336">
        <v>7140</v>
      </c>
      <c r="B20" s="341" t="s">
        <v>1212</v>
      </c>
      <c r="C20" s="340"/>
      <c r="D20" s="340"/>
      <c r="E20" s="334"/>
    </row>
    <row r="21" spans="1:5" s="324" customFormat="1" x14ac:dyDescent="0.2">
      <c r="A21" s="336">
        <v>7150</v>
      </c>
      <c r="B21" s="341" t="s">
        <v>1211</v>
      </c>
      <c r="C21" s="340"/>
      <c r="D21" s="340"/>
      <c r="E21" s="334"/>
    </row>
    <row r="22" spans="1:5" s="324" customFormat="1" x14ac:dyDescent="0.2">
      <c r="A22" s="336">
        <v>7160</v>
      </c>
      <c r="B22" s="341" t="s">
        <v>1210</v>
      </c>
      <c r="C22" s="340"/>
      <c r="D22" s="340"/>
      <c r="E22" s="334"/>
    </row>
    <row r="23" spans="1:5" s="324" customFormat="1" x14ac:dyDescent="0.2">
      <c r="A23" s="338">
        <v>7200</v>
      </c>
      <c r="B23" s="343" t="s">
        <v>1209</v>
      </c>
      <c r="C23" s="340"/>
      <c r="D23" s="340"/>
      <c r="E23" s="334"/>
    </row>
    <row r="24" spans="1:5" s="324" customFormat="1" ht="20.399999999999999" x14ac:dyDescent="0.2">
      <c r="A24" s="336">
        <v>7210</v>
      </c>
      <c r="B24" s="341" t="s">
        <v>1208</v>
      </c>
      <c r="C24" s="340"/>
      <c r="D24" s="1318"/>
      <c r="E24" s="334"/>
    </row>
    <row r="25" spans="1:5" s="324" customFormat="1" ht="20.399999999999999" x14ac:dyDescent="0.2">
      <c r="A25" s="336">
        <v>7220</v>
      </c>
      <c r="B25" s="341" t="s">
        <v>1207</v>
      </c>
      <c r="C25" s="340"/>
      <c r="D25" s="340"/>
      <c r="E25" s="334"/>
    </row>
    <row r="26" spans="1:5" s="324" customFormat="1" ht="12.9" customHeight="1" x14ac:dyDescent="0.2">
      <c r="A26" s="336">
        <v>7230</v>
      </c>
      <c r="B26" s="339" t="s">
        <v>1206</v>
      </c>
      <c r="C26" s="334"/>
      <c r="D26" s="334"/>
      <c r="E26" s="334"/>
    </row>
    <row r="27" spans="1:5" s="324" customFormat="1" ht="20.399999999999999" x14ac:dyDescent="0.2">
      <c r="A27" s="336">
        <v>7240</v>
      </c>
      <c r="B27" s="339" t="s">
        <v>1205</v>
      </c>
      <c r="C27" s="334"/>
      <c r="D27" s="334"/>
      <c r="E27" s="334"/>
    </row>
    <row r="28" spans="1:5" s="324" customFormat="1" ht="20.399999999999999" x14ac:dyDescent="0.2">
      <c r="A28" s="336">
        <v>7250</v>
      </c>
      <c r="B28" s="339" t="s">
        <v>1204</v>
      </c>
      <c r="C28" s="334"/>
      <c r="D28" s="334"/>
      <c r="E28" s="334"/>
    </row>
    <row r="29" spans="1:5" s="324" customFormat="1" ht="20.399999999999999" x14ac:dyDescent="0.2">
      <c r="A29" s="336">
        <v>7260</v>
      </c>
      <c r="B29" s="339" t="s">
        <v>1203</v>
      </c>
      <c r="C29" s="334"/>
      <c r="D29" s="334"/>
      <c r="E29" s="334"/>
    </row>
    <row r="30" spans="1:5" s="324" customFormat="1" x14ac:dyDescent="0.2">
      <c r="A30" s="338">
        <v>7300</v>
      </c>
      <c r="B30" s="342" t="s">
        <v>1202</v>
      </c>
      <c r="C30" s="334"/>
      <c r="D30" s="334"/>
      <c r="E30" s="334"/>
    </row>
    <row r="31" spans="1:5" s="324" customFormat="1" x14ac:dyDescent="0.2">
      <c r="A31" s="336">
        <v>7310</v>
      </c>
      <c r="B31" s="339" t="s">
        <v>1201</v>
      </c>
      <c r="C31" s="334"/>
      <c r="D31" s="334"/>
      <c r="E31" s="334"/>
    </row>
    <row r="32" spans="1:5" s="324" customFormat="1" x14ac:dyDescent="0.2">
      <c r="A32" s="336">
        <v>7320</v>
      </c>
      <c r="B32" s="339" t="s">
        <v>1200</v>
      </c>
      <c r="C32" s="334"/>
      <c r="D32" s="334"/>
      <c r="E32" s="334"/>
    </row>
    <row r="33" spans="1:5" s="324" customFormat="1" x14ac:dyDescent="0.2">
      <c r="A33" s="336">
        <v>7330</v>
      </c>
      <c r="B33" s="339" t="s">
        <v>1199</v>
      </c>
      <c r="C33" s="334"/>
      <c r="D33" s="334"/>
      <c r="E33" s="334"/>
    </row>
    <row r="34" spans="1:5" s="324" customFormat="1" x14ac:dyDescent="0.2">
      <c r="A34" s="336">
        <v>7340</v>
      </c>
      <c r="B34" s="339" t="s">
        <v>1198</v>
      </c>
      <c r="C34" s="334"/>
      <c r="D34" s="334"/>
      <c r="E34" s="334"/>
    </row>
    <row r="35" spans="1:5" s="324" customFormat="1" x14ac:dyDescent="0.2">
      <c r="A35" s="336">
        <v>7350</v>
      </c>
      <c r="B35" s="339" t="s">
        <v>1197</v>
      </c>
      <c r="C35" s="334"/>
      <c r="D35" s="334"/>
      <c r="E35" s="334"/>
    </row>
    <row r="36" spans="1:5" s="324" customFormat="1" x14ac:dyDescent="0.2">
      <c r="A36" s="336">
        <v>7360</v>
      </c>
      <c r="B36" s="339" t="s">
        <v>1196</v>
      </c>
      <c r="C36" s="334"/>
      <c r="D36" s="334"/>
      <c r="E36" s="334"/>
    </row>
    <row r="37" spans="1:5" s="324" customFormat="1" x14ac:dyDescent="0.2">
      <c r="A37" s="338">
        <v>7400</v>
      </c>
      <c r="B37" s="342" t="s">
        <v>1195</v>
      </c>
      <c r="C37" s="334"/>
      <c r="D37" s="334"/>
      <c r="E37" s="334"/>
    </row>
    <row r="38" spans="1:5" s="324" customFormat="1" x14ac:dyDescent="0.2">
      <c r="A38" s="336">
        <v>7410</v>
      </c>
      <c r="B38" s="339" t="s">
        <v>1194</v>
      </c>
      <c r="C38" s="334"/>
      <c r="D38" s="334"/>
      <c r="E38" s="334"/>
    </row>
    <row r="39" spans="1:5" s="324" customFormat="1" x14ac:dyDescent="0.2">
      <c r="A39" s="336">
        <v>7420</v>
      </c>
      <c r="B39" s="339" t="s">
        <v>1193</v>
      </c>
      <c r="C39" s="334"/>
      <c r="D39" s="334"/>
      <c r="E39" s="334"/>
    </row>
    <row r="40" spans="1:5" s="324" customFormat="1" ht="20.399999999999999" x14ac:dyDescent="0.2">
      <c r="A40" s="338">
        <v>7500</v>
      </c>
      <c r="B40" s="342" t="s">
        <v>1192</v>
      </c>
      <c r="C40" s="334"/>
      <c r="D40" s="334"/>
      <c r="E40" s="334"/>
    </row>
    <row r="41" spans="1:5" s="324" customFormat="1" ht="20.399999999999999" x14ac:dyDescent="0.2">
      <c r="A41" s="336">
        <v>7510</v>
      </c>
      <c r="B41" s="339" t="s">
        <v>1191</v>
      </c>
      <c r="C41" s="334"/>
      <c r="D41" s="334"/>
      <c r="E41" s="334"/>
    </row>
    <row r="42" spans="1:5" s="324" customFormat="1" ht="20.399999999999999" x14ac:dyDescent="0.2">
      <c r="A42" s="336">
        <v>7520</v>
      </c>
      <c r="B42" s="339" t="s">
        <v>1190</v>
      </c>
      <c r="C42" s="334"/>
      <c r="D42" s="334"/>
      <c r="E42" s="334"/>
    </row>
    <row r="43" spans="1:5" s="324" customFormat="1" x14ac:dyDescent="0.2">
      <c r="A43" s="338">
        <v>7600</v>
      </c>
      <c r="B43" s="342" t="s">
        <v>1189</v>
      </c>
      <c r="C43" s="334"/>
      <c r="D43" s="334"/>
      <c r="E43" s="334"/>
    </row>
    <row r="44" spans="1:5" s="324" customFormat="1" x14ac:dyDescent="0.2">
      <c r="A44" s="336">
        <v>7610</v>
      </c>
      <c r="B44" s="341" t="s">
        <v>1188</v>
      </c>
      <c r="C44" s="340"/>
      <c r="D44" s="340"/>
      <c r="E44" s="334"/>
    </row>
    <row r="45" spans="1:5" s="324" customFormat="1" x14ac:dyDescent="0.2">
      <c r="A45" s="336">
        <v>7620</v>
      </c>
      <c r="B45" s="341" t="s">
        <v>1187</v>
      </c>
      <c r="C45" s="340"/>
      <c r="D45" s="340"/>
      <c r="E45" s="334"/>
    </row>
    <row r="46" spans="1:5" s="324" customFormat="1" x14ac:dyDescent="0.2">
      <c r="A46" s="336">
        <v>7630</v>
      </c>
      <c r="B46" s="341" t="s">
        <v>1186</v>
      </c>
      <c r="C46" s="340"/>
      <c r="D46" s="340"/>
      <c r="E46" s="334"/>
    </row>
    <row r="47" spans="1:5" s="324" customFormat="1" x14ac:dyDescent="0.2">
      <c r="A47" s="336">
        <v>7640</v>
      </c>
      <c r="B47" s="339" t="s">
        <v>1185</v>
      </c>
      <c r="C47" s="334"/>
      <c r="D47" s="334"/>
      <c r="E47" s="334"/>
    </row>
    <row r="48" spans="1:5" s="324" customFormat="1" x14ac:dyDescent="0.2">
      <c r="A48" s="336"/>
      <c r="B48" s="339"/>
      <c r="C48" s="334"/>
      <c r="D48" s="334"/>
      <c r="E48" s="334"/>
    </row>
    <row r="49" spans="1:8" s="324" customFormat="1" x14ac:dyDescent="0.2">
      <c r="A49" s="338" t="s">
        <v>1184</v>
      </c>
      <c r="B49" s="337" t="s">
        <v>1183</v>
      </c>
      <c r="C49" s="334"/>
      <c r="D49" s="334"/>
      <c r="E49" s="334"/>
    </row>
    <row r="50" spans="1:8" s="324" customFormat="1" x14ac:dyDescent="0.2">
      <c r="A50" s="336" t="s">
        <v>1182</v>
      </c>
      <c r="B50" s="335" t="s">
        <v>1181</v>
      </c>
      <c r="C50" s="334"/>
      <c r="D50" s="334"/>
      <c r="E50" s="334"/>
    </row>
    <row r="51" spans="1:8" s="324" customFormat="1" x14ac:dyDescent="0.2">
      <c r="A51" s="336" t="s">
        <v>1180</v>
      </c>
      <c r="B51" s="335" t="s">
        <v>1179</v>
      </c>
      <c r="C51" s="334"/>
      <c r="D51" s="334"/>
      <c r="E51" s="334"/>
    </row>
    <row r="52" spans="1:8" s="324" customFormat="1" x14ac:dyDescent="0.2">
      <c r="A52" s="336" t="s">
        <v>1178</v>
      </c>
      <c r="B52" s="335" t="s">
        <v>1177</v>
      </c>
      <c r="C52" s="334"/>
      <c r="D52" s="334"/>
      <c r="E52" s="334"/>
    </row>
    <row r="53" spans="1:8" s="324" customFormat="1" x14ac:dyDescent="0.2">
      <c r="A53" s="336" t="s">
        <v>1176</v>
      </c>
      <c r="B53" s="335" t="s">
        <v>1175</v>
      </c>
      <c r="C53" s="334"/>
      <c r="D53" s="334"/>
      <c r="E53" s="334"/>
    </row>
    <row r="54" spans="1:8" s="324" customFormat="1" x14ac:dyDescent="0.2">
      <c r="A54" s="336" t="s">
        <v>1174</v>
      </c>
      <c r="B54" s="335" t="s">
        <v>1173</v>
      </c>
      <c r="C54" s="334"/>
      <c r="D54" s="334"/>
      <c r="E54" s="334"/>
    </row>
    <row r="55" spans="1:8" s="324" customFormat="1" x14ac:dyDescent="0.2">
      <c r="A55" s="336" t="s">
        <v>1172</v>
      </c>
      <c r="B55" s="335" t="s">
        <v>1171</v>
      </c>
      <c r="C55" s="334"/>
      <c r="D55" s="334"/>
      <c r="E55" s="334"/>
    </row>
    <row r="56" spans="1:8" s="324" customFormat="1" x14ac:dyDescent="0.2">
      <c r="A56" s="323" t="s">
        <v>13591</v>
      </c>
      <c r="B56" s="332"/>
    </row>
    <row r="57" spans="1:8" s="324" customFormat="1" x14ac:dyDescent="0.2">
      <c r="A57" s="333"/>
      <c r="B57" s="332"/>
    </row>
    <row r="58" spans="1:8" s="324" customFormat="1" x14ac:dyDescent="0.2">
      <c r="A58" s="862" t="s">
        <v>1170</v>
      </c>
      <c r="B58" s="332"/>
    </row>
    <row r="59" spans="1:8" s="324" customFormat="1" x14ac:dyDescent="0.2">
      <c r="A59" s="862"/>
    </row>
    <row r="60" spans="1:8" s="324" customFormat="1" x14ac:dyDescent="0.2">
      <c r="A60" s="1222">
        <v>8000</v>
      </c>
      <c r="B60" s="1223" t="s">
        <v>1169</v>
      </c>
    </row>
    <row r="61" spans="1:8" s="324" customFormat="1" x14ac:dyDescent="0.2">
      <c r="B61" s="1339" t="s">
        <v>1168</v>
      </c>
      <c r="C61" s="1339"/>
      <c r="D61" s="1339"/>
      <c r="E61" s="1339"/>
      <c r="H61" s="325"/>
    </row>
    <row r="62" spans="1:8" s="324" customFormat="1" x14ac:dyDescent="0.2">
      <c r="A62" s="331" t="s">
        <v>102</v>
      </c>
      <c r="B62" s="331" t="s">
        <v>101</v>
      </c>
      <c r="C62" s="330" t="s">
        <v>301</v>
      </c>
      <c r="D62" s="330" t="s">
        <v>300</v>
      </c>
      <c r="E62" s="330" t="s">
        <v>299</v>
      </c>
      <c r="H62" s="325"/>
    </row>
    <row r="63" spans="1:8" s="324" customFormat="1" x14ac:dyDescent="0.2">
      <c r="A63" s="454">
        <v>8100</v>
      </c>
      <c r="B63" s="450" t="s">
        <v>4068</v>
      </c>
      <c r="C63" s="453"/>
      <c r="D63" s="330"/>
      <c r="E63" s="330"/>
      <c r="H63" s="325"/>
    </row>
    <row r="64" spans="1:8" s="324" customFormat="1" x14ac:dyDescent="0.2">
      <c r="A64" s="452">
        <v>8110</v>
      </c>
      <c r="B64" s="328" t="s">
        <v>4067</v>
      </c>
      <c r="C64" s="457">
        <v>0</v>
      </c>
      <c r="D64" s="1319">
        <f>+D65+D66+D67+D68</f>
        <v>-25425935.600000001</v>
      </c>
      <c r="E64" s="1319">
        <f>+E65+E66+E67+E68</f>
        <v>-25425935.600000001</v>
      </c>
      <c r="F64" s="325"/>
      <c r="H64" s="325"/>
    </row>
    <row r="65" spans="1:9" s="324" customFormat="1" x14ac:dyDescent="0.2">
      <c r="A65" s="452">
        <v>8120</v>
      </c>
      <c r="B65" s="328" t="s">
        <v>4066</v>
      </c>
      <c r="C65" s="457">
        <v>0</v>
      </c>
      <c r="D65" s="457">
        <v>0</v>
      </c>
      <c r="E65" s="457">
        <v>0</v>
      </c>
      <c r="F65" s="325"/>
      <c r="H65" s="325"/>
    </row>
    <row r="66" spans="1:9" s="324" customFormat="1" x14ac:dyDescent="0.2">
      <c r="A66" s="449">
        <v>8130</v>
      </c>
      <c r="B66" s="328" t="s">
        <v>4065</v>
      </c>
      <c r="C66" s="457">
        <v>0</v>
      </c>
      <c r="D66" s="457">
        <v>0</v>
      </c>
      <c r="E66" s="457">
        <v>0</v>
      </c>
      <c r="F66" s="325"/>
      <c r="H66" s="325"/>
    </row>
    <row r="67" spans="1:9" s="324" customFormat="1" x14ac:dyDescent="0.2">
      <c r="A67" s="449">
        <v>8140</v>
      </c>
      <c r="B67" s="328" t="s">
        <v>4064</v>
      </c>
      <c r="C67" s="457">
        <v>0</v>
      </c>
      <c r="D67" s="457">
        <v>0</v>
      </c>
      <c r="E67" s="457">
        <v>0</v>
      </c>
      <c r="F67" s="325"/>
      <c r="H67" s="325"/>
    </row>
    <row r="68" spans="1:9" s="324" customFormat="1" x14ac:dyDescent="0.2">
      <c r="A68" s="449">
        <v>8150</v>
      </c>
      <c r="B68" s="328" t="s">
        <v>4063</v>
      </c>
      <c r="C68" s="457">
        <v>0</v>
      </c>
      <c r="D68" s="326">
        <v>-25425935.600000001</v>
      </c>
      <c r="E68" s="1319">
        <f>+D68-C68</f>
        <v>-25425935.600000001</v>
      </c>
      <c r="F68" s="325"/>
      <c r="H68" s="325"/>
      <c r="I68" s="1320"/>
    </row>
    <row r="69" spans="1:9" s="324" customFormat="1" x14ac:dyDescent="0.2">
      <c r="A69" s="451">
        <v>8200</v>
      </c>
      <c r="B69" s="450" t="s">
        <v>4062</v>
      </c>
      <c r="C69" s="457">
        <v>0</v>
      </c>
      <c r="D69" s="457">
        <v>0</v>
      </c>
      <c r="E69" s="457">
        <v>0</v>
      </c>
      <c r="F69" s="325"/>
      <c r="G69" s="325"/>
      <c r="H69" s="325"/>
      <c r="I69" s="1320"/>
    </row>
    <row r="70" spans="1:9" s="324" customFormat="1" x14ac:dyDescent="0.2">
      <c r="A70" s="449">
        <v>8210</v>
      </c>
      <c r="B70" s="328" t="s">
        <v>4061</v>
      </c>
      <c r="C70" s="457">
        <v>0</v>
      </c>
      <c r="D70" s="326">
        <f>+D71+D72+D73+D74+D75+D76</f>
        <v>25425935.600000001</v>
      </c>
      <c r="E70" s="326">
        <f>+E71+E72+E73+E74+E75+E76</f>
        <v>25425935.600000001</v>
      </c>
      <c r="F70" s="325"/>
      <c r="G70" s="325"/>
      <c r="H70" s="325"/>
    </row>
    <row r="71" spans="1:9" s="324" customFormat="1" x14ac:dyDescent="0.2">
      <c r="A71" s="449">
        <v>8220</v>
      </c>
      <c r="B71" s="328" t="s">
        <v>4060</v>
      </c>
      <c r="C71" s="457">
        <v>0</v>
      </c>
      <c r="D71" s="457">
        <v>0</v>
      </c>
      <c r="E71" s="457">
        <v>0</v>
      </c>
      <c r="F71" s="325"/>
      <c r="G71" s="325"/>
      <c r="H71" s="325"/>
    </row>
    <row r="72" spans="1:9" s="324" customFormat="1" x14ac:dyDescent="0.2">
      <c r="A72" s="449">
        <v>8230</v>
      </c>
      <c r="B72" s="328" t="s">
        <v>4059</v>
      </c>
      <c r="C72" s="457">
        <v>0</v>
      </c>
      <c r="D72" s="326">
        <f>25425935.6-96280</f>
        <v>25329655.600000001</v>
      </c>
      <c r="E72" s="326">
        <f>25425935.6-96280</f>
        <v>25329655.600000001</v>
      </c>
      <c r="F72" s="325"/>
      <c r="G72" s="325"/>
      <c r="H72" s="325"/>
    </row>
    <row r="73" spans="1:9" s="324" customFormat="1" x14ac:dyDescent="0.2">
      <c r="A73" s="449">
        <v>8240</v>
      </c>
      <c r="B73" s="328" t="s">
        <v>4058</v>
      </c>
      <c r="C73" s="457">
        <v>0</v>
      </c>
      <c r="D73" s="457">
        <v>0</v>
      </c>
      <c r="E73" s="457">
        <v>0</v>
      </c>
      <c r="F73" s="325"/>
      <c r="G73" s="325"/>
      <c r="H73" s="325"/>
    </row>
    <row r="74" spans="1:9" s="324" customFormat="1" x14ac:dyDescent="0.2">
      <c r="A74" s="447">
        <v>8250</v>
      </c>
      <c r="B74" s="327" t="s">
        <v>4057</v>
      </c>
      <c r="C74" s="457">
        <v>0</v>
      </c>
      <c r="D74" s="457">
        <v>0</v>
      </c>
      <c r="E74" s="457">
        <v>0</v>
      </c>
      <c r="F74" s="325"/>
      <c r="G74" s="325"/>
      <c r="H74" s="325"/>
    </row>
    <row r="75" spans="1:9" s="324" customFormat="1" x14ac:dyDescent="0.2">
      <c r="A75" s="444">
        <v>8260</v>
      </c>
      <c r="B75" s="430" t="s">
        <v>4056</v>
      </c>
      <c r="C75" s="457">
        <v>0</v>
      </c>
      <c r="D75" s="457">
        <v>0</v>
      </c>
      <c r="E75" s="457">
        <v>0</v>
      </c>
      <c r="F75" s="325"/>
      <c r="G75" s="325"/>
      <c r="H75" s="325"/>
    </row>
    <row r="76" spans="1:9" s="324" customFormat="1" x14ac:dyDescent="0.2">
      <c r="A76" s="336">
        <v>8270</v>
      </c>
      <c r="B76" s="443" t="s">
        <v>4055</v>
      </c>
      <c r="C76" s="457">
        <v>0</v>
      </c>
      <c r="D76" s="457">
        <v>96280</v>
      </c>
      <c r="E76" s="457">
        <f>+D76-C76</f>
        <v>96280</v>
      </c>
      <c r="F76" s="325"/>
      <c r="G76" s="325"/>
      <c r="H76" s="325"/>
    </row>
  </sheetData>
  <mergeCells count="2">
    <mergeCell ref="A5:F5"/>
    <mergeCell ref="B61:E61"/>
  </mergeCells>
  <printOptions horizontalCentered="1"/>
  <pageMargins left="0.70866141732283472" right="0.70866141732283472" top="0.74803149606299213" bottom="0.74803149606299213" header="0.31496062992125984" footer="0.31496062992125984"/>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547</vt:i4>
      </vt:variant>
      <vt:variant>
        <vt:lpstr>Rangos con nombre</vt:lpstr>
      </vt:variant>
      <vt:variant>
        <vt:i4>552</vt:i4>
      </vt:variant>
    </vt:vector>
  </HeadingPairs>
  <TitlesOfParts>
    <vt:vector size="1099" baseType="lpstr">
      <vt:lpstr>Contenido</vt:lpstr>
      <vt:lpstr>Notas a los Edos Financieros</vt:lpstr>
      <vt:lpstr>ESF-01-DIF</vt:lpstr>
      <vt:lpstr>ESF-02-DIF</vt:lpstr>
      <vt:lpstr>ESF-03-DIF</vt:lpstr>
      <vt:lpstr>ESF-04-DIF</vt:lpstr>
      <vt:lpstr>ESF-05-DIF</vt:lpstr>
      <vt:lpstr>ESF-06-DIF </vt:lpstr>
      <vt:lpstr>ESF-07-DIF</vt:lpstr>
      <vt:lpstr>ESF-08-DIF</vt:lpstr>
      <vt:lpstr>ESF-09-DIF</vt:lpstr>
      <vt:lpstr>ESF-10-DIF</vt:lpstr>
      <vt:lpstr>ESF-11-DIF</vt:lpstr>
      <vt:lpstr>ESF-12-DIF </vt:lpstr>
      <vt:lpstr>ESF-13-DIF</vt:lpstr>
      <vt:lpstr>ESF-14-DIF</vt:lpstr>
      <vt:lpstr>ESF-15-DIF</vt:lpstr>
      <vt:lpstr>EA-01-DIF</vt:lpstr>
      <vt:lpstr>EA-02-DIF</vt:lpstr>
      <vt:lpstr>EA-03-DIF</vt:lpstr>
      <vt:lpstr>VHP-01-DIF</vt:lpstr>
      <vt:lpstr>VHP-02-DIF</vt:lpstr>
      <vt:lpstr>EFE-01-DIF  </vt:lpstr>
      <vt:lpstr>EFE-02-DIF</vt:lpstr>
      <vt:lpstr>EFE-03-DIF</vt:lpstr>
      <vt:lpstr>Conciliacion_Ig-DIF</vt:lpstr>
      <vt:lpstr>Conciliacion_Eg-DIF</vt:lpstr>
      <vt:lpstr>Memoria-DIF</vt:lpstr>
      <vt:lpstr>ESF-01-COMUDE</vt:lpstr>
      <vt:lpstr>ESF-02-COMUDE </vt:lpstr>
      <vt:lpstr>ESF-03-COMUDE</vt:lpstr>
      <vt:lpstr>ESF-04-COMUDE</vt:lpstr>
      <vt:lpstr>ESF-05-COMUDE</vt:lpstr>
      <vt:lpstr>ESF-06-COMUDE </vt:lpstr>
      <vt:lpstr>ESF-07-COMUDE</vt:lpstr>
      <vt:lpstr>ESF-08-COMUDE</vt:lpstr>
      <vt:lpstr>ESF-09-COMUDE</vt:lpstr>
      <vt:lpstr>ESF-10-COMUDE</vt:lpstr>
      <vt:lpstr>ESF-11-COMUDE</vt:lpstr>
      <vt:lpstr>ESF-12-COMUDE</vt:lpstr>
      <vt:lpstr>ESF-13-COMUDE</vt:lpstr>
      <vt:lpstr>ESF-14-COMUDE</vt:lpstr>
      <vt:lpstr>ESF-15-COMUDE</vt:lpstr>
      <vt:lpstr>ERA-01-COMUDE</vt:lpstr>
      <vt:lpstr>ERA-02-COMUDE</vt:lpstr>
      <vt:lpstr>ERA-03-COMUDE </vt:lpstr>
      <vt:lpstr>VHP-01-COMUDE</vt:lpstr>
      <vt:lpstr>VHP-02-COMUDE</vt:lpstr>
      <vt:lpstr>EFE-01-COMUDE  </vt:lpstr>
      <vt:lpstr>EFE-02-COMUDE</vt:lpstr>
      <vt:lpstr>EFE-03-COMUDE</vt:lpstr>
      <vt:lpstr>Conciliacion_Ig-COMUDE</vt:lpstr>
      <vt:lpstr>Conciliacion_Eg-COMUDE</vt:lpstr>
      <vt:lpstr>Memoria-COMUDE</vt:lpstr>
      <vt:lpstr>ESF-01-SAPAL</vt:lpstr>
      <vt:lpstr>ESF-02-SAPAL </vt:lpstr>
      <vt:lpstr>ESF-03-SAPAL</vt:lpstr>
      <vt:lpstr>ESF-04-SAPAL</vt:lpstr>
      <vt:lpstr>ESF-05-SAPAL</vt:lpstr>
      <vt:lpstr>ESF-06-SAPAL</vt:lpstr>
      <vt:lpstr>ESF-07-SAPAL</vt:lpstr>
      <vt:lpstr>ESF-08-SAPAL</vt:lpstr>
      <vt:lpstr>ESF-09-SAPAL</vt:lpstr>
      <vt:lpstr>ESF-10-SAPAL</vt:lpstr>
      <vt:lpstr>ESF-11-SAPAL</vt:lpstr>
      <vt:lpstr>ESF-12-SAPAL </vt:lpstr>
      <vt:lpstr>ESF-13-SAPAL</vt:lpstr>
      <vt:lpstr>ESF-14-SAPAL</vt:lpstr>
      <vt:lpstr>ESF-15-SAPAL</vt:lpstr>
      <vt:lpstr>EA-01-SAPAL</vt:lpstr>
      <vt:lpstr>EA-02-SAPAL</vt:lpstr>
      <vt:lpstr>EA-03-SAPAL</vt:lpstr>
      <vt:lpstr>VHP-01-SAPAL</vt:lpstr>
      <vt:lpstr>VHP-02-SAPAL</vt:lpstr>
      <vt:lpstr>EFE-01-SAPAL  </vt:lpstr>
      <vt:lpstr>EFE-02-SAPAL</vt:lpstr>
      <vt:lpstr>EFE-03-SAPAL</vt:lpstr>
      <vt:lpstr>Conciliacion_Ig-SAPAL</vt:lpstr>
      <vt:lpstr>Conciliacion_Eg-SAPAL</vt:lpstr>
      <vt:lpstr>Memoria-SAPAL</vt:lpstr>
      <vt:lpstr>ESF-01-IMM</vt:lpstr>
      <vt:lpstr>ESF-02-IMM </vt:lpstr>
      <vt:lpstr>ESF-03-IMM</vt:lpstr>
      <vt:lpstr>ESF-04-IMM</vt:lpstr>
      <vt:lpstr>ESF-05-IMM</vt:lpstr>
      <vt:lpstr>ESF-06-IMM </vt:lpstr>
      <vt:lpstr>ESF-07-IMM</vt:lpstr>
      <vt:lpstr>ESF-08-IMM</vt:lpstr>
      <vt:lpstr>ESF-09-IMM</vt:lpstr>
      <vt:lpstr>ESF-10-IMM</vt:lpstr>
      <vt:lpstr>ESF-11-IMM</vt:lpstr>
      <vt:lpstr>ESF-12-IMM </vt:lpstr>
      <vt:lpstr>ESF-13-IMM</vt:lpstr>
      <vt:lpstr>ESF-14-IMM</vt:lpstr>
      <vt:lpstr>ESF-15-IMM</vt:lpstr>
      <vt:lpstr>EA-01-IMM</vt:lpstr>
      <vt:lpstr>EA-02-IMM</vt:lpstr>
      <vt:lpstr>EA-03-IMM</vt:lpstr>
      <vt:lpstr>VHP-01-IMM</vt:lpstr>
      <vt:lpstr>VHP-02-IMM</vt:lpstr>
      <vt:lpstr>EFE-01-IMM  </vt:lpstr>
      <vt:lpstr>EFE-02-IMM</vt:lpstr>
      <vt:lpstr>EFE-03-IMM</vt:lpstr>
      <vt:lpstr>Conciliacion_Ig-IMM</vt:lpstr>
      <vt:lpstr>Conciliacion_Eg-IMM</vt:lpstr>
      <vt:lpstr>Memoria-IMM</vt:lpstr>
      <vt:lpstr>ESF-01-ZOOLEON</vt:lpstr>
      <vt:lpstr>ESF-02-ZOOLEON </vt:lpstr>
      <vt:lpstr>ESF-03-ZOOLEON</vt:lpstr>
      <vt:lpstr>ESF-04-ZOOLEON</vt:lpstr>
      <vt:lpstr>ESF-05-ZOOLEON</vt:lpstr>
      <vt:lpstr>ESF-06-ZOOLEON </vt:lpstr>
      <vt:lpstr>ESF-07-ZOOLEON</vt:lpstr>
      <vt:lpstr>ESF-08-ZOOLEON</vt:lpstr>
      <vt:lpstr>ESF-09-ZOOLEON</vt:lpstr>
      <vt:lpstr>ESF-10-ZOOLEON</vt:lpstr>
      <vt:lpstr>ESF-11-ZOOLEON</vt:lpstr>
      <vt:lpstr>ESF-12-ZOOLEON </vt:lpstr>
      <vt:lpstr>ESF-13-ZOOLEON</vt:lpstr>
      <vt:lpstr>ESF-14-ZOOLEON</vt:lpstr>
      <vt:lpstr>ESF-15-ZOOLEON</vt:lpstr>
      <vt:lpstr>EA-01-ZOOLEON</vt:lpstr>
      <vt:lpstr>EA-02-ZOOLEON</vt:lpstr>
      <vt:lpstr>EA-03-ZOOLEON</vt:lpstr>
      <vt:lpstr>VHP-01-ZOOLEON</vt:lpstr>
      <vt:lpstr>VHP-02-ZOOLEON</vt:lpstr>
      <vt:lpstr>EFE-01-ZOOLEON  </vt:lpstr>
      <vt:lpstr>EFE-02-ZOOLEON</vt:lpstr>
      <vt:lpstr>EFE-03-ZOOLEON</vt:lpstr>
      <vt:lpstr>Conciliacion_Ig-ZOOLEON</vt:lpstr>
      <vt:lpstr>Conciliacion_Eg-ZOOLEON</vt:lpstr>
      <vt:lpstr>Memoria-ZOOLEON</vt:lpstr>
      <vt:lpstr>ESF-01-FPJ</vt:lpstr>
      <vt:lpstr>ESF-02-FPJ </vt:lpstr>
      <vt:lpstr>ESF-03-FPJ</vt:lpstr>
      <vt:lpstr>ESF-05-FPJ</vt:lpstr>
      <vt:lpstr>ESF-06-FPJ</vt:lpstr>
      <vt:lpstr>ESF-07-FPJ</vt:lpstr>
      <vt:lpstr>ESF-08-FPJ</vt:lpstr>
      <vt:lpstr>ESF-09-FPJ</vt:lpstr>
      <vt:lpstr>ESF-10-FPJ</vt:lpstr>
      <vt:lpstr>ESF-11-FPJ</vt:lpstr>
      <vt:lpstr>ESF-12-FPJ </vt:lpstr>
      <vt:lpstr>ESF-14-FPJ</vt:lpstr>
      <vt:lpstr>ESF-15-FPJ</vt:lpstr>
      <vt:lpstr>EA-01-FPJ</vt:lpstr>
      <vt:lpstr>ESF-13-FPJ</vt:lpstr>
      <vt:lpstr>EA-02-FPJ</vt:lpstr>
      <vt:lpstr>EA-03-FPJ</vt:lpstr>
      <vt:lpstr>VHP-01-FPJ</vt:lpstr>
      <vt:lpstr>VHP-02-FPJ</vt:lpstr>
      <vt:lpstr>EFE-01-FPJ</vt:lpstr>
      <vt:lpstr>EFE-02-FPJ</vt:lpstr>
      <vt:lpstr>EFE-03-FPJ</vt:lpstr>
      <vt:lpstr>Conciliacion_Ig-FPJ</vt:lpstr>
      <vt:lpstr>Conciliacion_Eg-FPJ</vt:lpstr>
      <vt:lpstr>Memoria-FPJ</vt:lpstr>
      <vt:lpstr>ESF-01-EXPLORA</vt:lpstr>
      <vt:lpstr>ESF-02-EXPLORA </vt:lpstr>
      <vt:lpstr>ESF-03-EXPLORA</vt:lpstr>
      <vt:lpstr>ESF-04-EXPLORA</vt:lpstr>
      <vt:lpstr>ESF-05-EXPLORA</vt:lpstr>
      <vt:lpstr>ESF-06-EXPLORA </vt:lpstr>
      <vt:lpstr>ESF-07-EXPLORA</vt:lpstr>
      <vt:lpstr>ESF-08-EXPLORA</vt:lpstr>
      <vt:lpstr>ESF-09-EXPLORA</vt:lpstr>
      <vt:lpstr>ESF-10-EXPLORA</vt:lpstr>
      <vt:lpstr>ESF-11-EXPLORA</vt:lpstr>
      <vt:lpstr>ESF-12-EXPLORA</vt:lpstr>
      <vt:lpstr>ESF-13-EXPLORA</vt:lpstr>
      <vt:lpstr>ESF-14-EXPLORA</vt:lpstr>
      <vt:lpstr>ESF-15-EXPLORA</vt:lpstr>
      <vt:lpstr>EA-01-EXPLORA</vt:lpstr>
      <vt:lpstr>EA-02-EXPLORA</vt:lpstr>
      <vt:lpstr>EA-03-EXPLORA </vt:lpstr>
      <vt:lpstr>VHP-01-EXPLORA</vt:lpstr>
      <vt:lpstr>VHP-02-EXPLORA</vt:lpstr>
      <vt:lpstr>EFE-01-EXPLORA</vt:lpstr>
      <vt:lpstr>EFE-02-EXPLORA</vt:lpstr>
      <vt:lpstr>EFE-03-EXPLORA</vt:lpstr>
      <vt:lpstr>Conciliacion_Ig-EXPLORA</vt:lpstr>
      <vt:lpstr>Conciliacion_Eg-EXPLORA</vt:lpstr>
      <vt:lpstr>Memoria-EXPLORA</vt:lpstr>
      <vt:lpstr>ESF-01-ICL</vt:lpstr>
      <vt:lpstr>ESF-02-ICL </vt:lpstr>
      <vt:lpstr>ESF-03-ICL</vt:lpstr>
      <vt:lpstr>ESF-04-ICL</vt:lpstr>
      <vt:lpstr>ESF-05-ICL</vt:lpstr>
      <vt:lpstr>ESF-06-ICL </vt:lpstr>
      <vt:lpstr>ESF-07-ICL</vt:lpstr>
      <vt:lpstr>ESF-08-ICL</vt:lpstr>
      <vt:lpstr>ESF-09-ICL</vt:lpstr>
      <vt:lpstr>ESF-10-ICL</vt:lpstr>
      <vt:lpstr>ESF-11-ICL</vt:lpstr>
      <vt:lpstr>ESF-12-ICL </vt:lpstr>
      <vt:lpstr>ESF-13-ICL</vt:lpstr>
      <vt:lpstr>ESF-14-ICL</vt:lpstr>
      <vt:lpstr>ESF-15-ICL</vt:lpstr>
      <vt:lpstr>EA-01-ICL</vt:lpstr>
      <vt:lpstr>EA-02-ICL</vt:lpstr>
      <vt:lpstr>EA-03-ICL</vt:lpstr>
      <vt:lpstr>VHP-01-ICL</vt:lpstr>
      <vt:lpstr>VHP-02-ICL</vt:lpstr>
      <vt:lpstr>EFE-01-ICL  </vt:lpstr>
      <vt:lpstr>EFE-02-ICL</vt:lpstr>
      <vt:lpstr>EFE-03-ICL</vt:lpstr>
      <vt:lpstr>Conciliacion_Ig-ICL</vt:lpstr>
      <vt:lpstr>Conciliacion_Eg-ICL</vt:lpstr>
      <vt:lpstr>Memoria-ICL</vt:lpstr>
      <vt:lpstr>ESF-01-MC</vt:lpstr>
      <vt:lpstr>ESF-02-MC </vt:lpstr>
      <vt:lpstr>ESF-03-MC</vt:lpstr>
      <vt:lpstr>ESF-04-MC</vt:lpstr>
      <vt:lpstr>ESF-05-MC</vt:lpstr>
      <vt:lpstr>ESF-06-MC </vt:lpstr>
      <vt:lpstr>ESF-07-MC</vt:lpstr>
      <vt:lpstr>ESF-08-MC</vt:lpstr>
      <vt:lpstr>ESF-09-MC</vt:lpstr>
      <vt:lpstr>ESF-10-MC</vt:lpstr>
      <vt:lpstr>ESF-11-MC</vt:lpstr>
      <vt:lpstr>ESF-12-MC </vt:lpstr>
      <vt:lpstr>ESF-13-MC</vt:lpstr>
      <vt:lpstr>ESF-14-MC</vt:lpstr>
      <vt:lpstr>ESF-15-MC</vt:lpstr>
      <vt:lpstr>EA-01-MC</vt:lpstr>
      <vt:lpstr>EA-02-MC</vt:lpstr>
      <vt:lpstr>EA-03-MC</vt:lpstr>
      <vt:lpstr>VHP-01-MC</vt:lpstr>
      <vt:lpstr>VHP-02-MC</vt:lpstr>
      <vt:lpstr>EFE-01-MC  </vt:lpstr>
      <vt:lpstr>EFE-02-MC</vt:lpstr>
      <vt:lpstr>EFE-03-MC</vt:lpstr>
      <vt:lpstr>Conciliacion_Ig-MC</vt:lpstr>
      <vt:lpstr>Conciliacion_Eg-MC</vt:lpstr>
      <vt:lpstr>Memoria-MC</vt:lpstr>
      <vt:lpstr>ESF-01-FERIALEON</vt:lpstr>
      <vt:lpstr>ESF-02-FERIALEON </vt:lpstr>
      <vt:lpstr>ESF-03-FERIALEON</vt:lpstr>
      <vt:lpstr>ESF-04-FERIALEON</vt:lpstr>
      <vt:lpstr>ESF-05-FERIALEON</vt:lpstr>
      <vt:lpstr>ESF-06-FERIALEON </vt:lpstr>
      <vt:lpstr>ESF-07-FERIALEON</vt:lpstr>
      <vt:lpstr>ESF-08-FERIALEON</vt:lpstr>
      <vt:lpstr>ESF-09-FERIALEON</vt:lpstr>
      <vt:lpstr>ESF-10-FERIALEON</vt:lpstr>
      <vt:lpstr>ESF-11-FERIALEON</vt:lpstr>
      <vt:lpstr>ESF-12-FERIALEON </vt:lpstr>
      <vt:lpstr>ESF-13-FERIALEON</vt:lpstr>
      <vt:lpstr>ESF-14-FERIALEON</vt:lpstr>
      <vt:lpstr>ESF-15-FERIALEON</vt:lpstr>
      <vt:lpstr>EA-01-FERIALEON</vt:lpstr>
      <vt:lpstr>EA-02-FERIALEON</vt:lpstr>
      <vt:lpstr>EA-03-FERIALEON</vt:lpstr>
      <vt:lpstr>VHP-01-FERIALEON</vt:lpstr>
      <vt:lpstr>VHP-02-FERIALEON</vt:lpstr>
      <vt:lpstr>EFE-01-FERIALEON  </vt:lpstr>
      <vt:lpstr>EFE-02-FERIALEON</vt:lpstr>
      <vt:lpstr>EFE-03-FERIALEON</vt:lpstr>
      <vt:lpstr>Conciliacion_Ig-FERIALEON</vt:lpstr>
      <vt:lpstr>Conciliacion_Eg-FERIALEON</vt:lpstr>
      <vt:lpstr>Memoria-FERIALEON</vt:lpstr>
      <vt:lpstr>ESF-01-IMPLAN</vt:lpstr>
      <vt:lpstr>ESF-02-IMPLAN </vt:lpstr>
      <vt:lpstr>ESF-03-IMPLAN</vt:lpstr>
      <vt:lpstr>ESF-04-IMPLAN</vt:lpstr>
      <vt:lpstr>ESF-05-IMPLAN</vt:lpstr>
      <vt:lpstr>ESF-06-IMPLAN </vt:lpstr>
      <vt:lpstr>ESF-07-IMPLAN</vt:lpstr>
      <vt:lpstr>ESF-08-IMPLAN</vt:lpstr>
      <vt:lpstr>ESF-09-IMPLAN</vt:lpstr>
      <vt:lpstr>ESF-10-IMPLAN</vt:lpstr>
      <vt:lpstr>ESF-11-IMPLAN</vt:lpstr>
      <vt:lpstr>ESF-12-IMPLAN </vt:lpstr>
      <vt:lpstr>ESF-13-IMPLAN</vt:lpstr>
      <vt:lpstr>ESF-14-IMPLAN</vt:lpstr>
      <vt:lpstr>ESF-15-IMPLAN</vt:lpstr>
      <vt:lpstr>EA-01-IMPLAN</vt:lpstr>
      <vt:lpstr>EA-02-IMPLAN</vt:lpstr>
      <vt:lpstr>EA-03-IMPLAN</vt:lpstr>
      <vt:lpstr>VHP-01-IMPLAN</vt:lpstr>
      <vt:lpstr>VHP-02-IMPLAN</vt:lpstr>
      <vt:lpstr>EFE-01-IMPLAN  </vt:lpstr>
      <vt:lpstr>EFE-02-IMPLAN</vt:lpstr>
      <vt:lpstr>EFE-03-IMPLAN</vt:lpstr>
      <vt:lpstr>Conciliacion_Ig-IMPLAN</vt:lpstr>
      <vt:lpstr>Conciliacion_Eg-IMPLAN</vt:lpstr>
      <vt:lpstr>Memoria-IMPLAN</vt:lpstr>
      <vt:lpstr>ESF-01-PPM</vt:lpstr>
      <vt:lpstr>ESF-02-PPM </vt:lpstr>
      <vt:lpstr>ESF-03-PPM</vt:lpstr>
      <vt:lpstr>ESF-04-PPM</vt:lpstr>
      <vt:lpstr>ESF-05-PPM</vt:lpstr>
      <vt:lpstr>ESF-06-PPM </vt:lpstr>
      <vt:lpstr>ESF-07-PPM</vt:lpstr>
      <vt:lpstr>ESF-08-PPM</vt:lpstr>
      <vt:lpstr>ESF-09-PPM</vt:lpstr>
      <vt:lpstr>ESF-10-PPM</vt:lpstr>
      <vt:lpstr>ESF-11-PPM</vt:lpstr>
      <vt:lpstr>ESF-12-PPM </vt:lpstr>
      <vt:lpstr>ESF-13-PPM</vt:lpstr>
      <vt:lpstr>ESF-14-PPM</vt:lpstr>
      <vt:lpstr>ESF-15-PPM</vt:lpstr>
      <vt:lpstr>EA-01-PPM</vt:lpstr>
      <vt:lpstr>EA-02-PPM</vt:lpstr>
      <vt:lpstr>EA-03-PPM </vt:lpstr>
      <vt:lpstr>VHP-01-PPM</vt:lpstr>
      <vt:lpstr>VHP-02-PPM</vt:lpstr>
      <vt:lpstr>EFE-01-PPM  </vt:lpstr>
      <vt:lpstr>EFE-02-PPM</vt:lpstr>
      <vt:lpstr>EFE-03-PPM</vt:lpstr>
      <vt:lpstr>Conciliacion_Ig-PPM</vt:lpstr>
      <vt:lpstr>Conciliacion_Eg-PPM</vt:lpstr>
      <vt:lpstr>Memoria-PPM</vt:lpstr>
      <vt:lpstr>ESF-01-IMUVI</vt:lpstr>
      <vt:lpstr>ESF-02-IMUVI </vt:lpstr>
      <vt:lpstr>ESF-03-IMUVI</vt:lpstr>
      <vt:lpstr>ESF-04-IMUVI</vt:lpstr>
      <vt:lpstr>ESF-05-IMUVI</vt:lpstr>
      <vt:lpstr>ESF-06-IMUVI </vt:lpstr>
      <vt:lpstr>ESF-07-IMUVI</vt:lpstr>
      <vt:lpstr>ESF-08-IMUVI</vt:lpstr>
      <vt:lpstr>ESF-09-IMUVI</vt:lpstr>
      <vt:lpstr>ESF-10-IMUVI</vt:lpstr>
      <vt:lpstr>ESF-11-IMUVI</vt:lpstr>
      <vt:lpstr>ESF-12-IMUVI </vt:lpstr>
      <vt:lpstr>ESF-13-IMUVI</vt:lpstr>
      <vt:lpstr>ESF-14-IMUVI</vt:lpstr>
      <vt:lpstr>ESF-15-IMUVI</vt:lpstr>
      <vt:lpstr>EA-01-IMUVI</vt:lpstr>
      <vt:lpstr>EA-02-IMUVI</vt:lpstr>
      <vt:lpstr>EA-03-IMUVI</vt:lpstr>
      <vt:lpstr>VHP-01-IMUVI</vt:lpstr>
      <vt:lpstr>VHP-02-IMUVI</vt:lpstr>
      <vt:lpstr>EFE-01-IMUVI  </vt:lpstr>
      <vt:lpstr>EFE-02-IMUVI</vt:lpstr>
      <vt:lpstr>EFE-03-IMUVI</vt:lpstr>
      <vt:lpstr>Conciliacion_Ig-IMUVI</vt:lpstr>
      <vt:lpstr>Conciliacion_Eg-IMUVI</vt:lpstr>
      <vt:lpstr>Memoria-IMUVI</vt:lpstr>
      <vt:lpstr>ESF-01-BOMBEROS</vt:lpstr>
      <vt:lpstr>ESF-02-BOMBEROS </vt:lpstr>
      <vt:lpstr>ESF-03-BOMBEROS</vt:lpstr>
      <vt:lpstr>ESF-04-BOMBEROS</vt:lpstr>
      <vt:lpstr>ESF-05-BOMBEROS</vt:lpstr>
      <vt:lpstr>ESF-06-BOMBEROS </vt:lpstr>
      <vt:lpstr>ESF-07-BOMBEROS</vt:lpstr>
      <vt:lpstr>ESF-08-BOMBEROS</vt:lpstr>
      <vt:lpstr>ESF-09-BOMBEROS</vt:lpstr>
      <vt:lpstr>ESF-10-BOMBEROS</vt:lpstr>
      <vt:lpstr>ESF-11-BOMBEROS</vt:lpstr>
      <vt:lpstr>ESF-12-BOMBEROS </vt:lpstr>
      <vt:lpstr>ESF-13-BOMBEROS</vt:lpstr>
      <vt:lpstr>ESF-14-BOMBEROS</vt:lpstr>
      <vt:lpstr>ESF-15-BOMBEROS</vt:lpstr>
      <vt:lpstr>EA-01-BOMBEROS</vt:lpstr>
      <vt:lpstr>EA-02-BOMBEROS</vt:lpstr>
      <vt:lpstr>EA-03-BOMBEROS </vt:lpstr>
      <vt:lpstr>VHP-01-BOMBEROS</vt:lpstr>
      <vt:lpstr>VHP-02-BOMBEROS</vt:lpstr>
      <vt:lpstr>EFE-01-BOMBEROS  </vt:lpstr>
      <vt:lpstr>EFE-02-BOMBEROS</vt:lpstr>
      <vt:lpstr>EFE-03-BOMBEROS</vt:lpstr>
      <vt:lpstr>Conciliacion_Ig-BOMBEROS</vt:lpstr>
      <vt:lpstr>Conciliacion_Eg-BOMBEROS</vt:lpstr>
      <vt:lpstr>Memoria-BOMBEROS</vt:lpstr>
      <vt:lpstr>ESF-01-FCIND</vt:lpstr>
      <vt:lpstr>ESF-02 -FCIND</vt:lpstr>
      <vt:lpstr>ESF-03-FCIND</vt:lpstr>
      <vt:lpstr>ESF-04-FCIND</vt:lpstr>
      <vt:lpstr>ESF-05-FCIND</vt:lpstr>
      <vt:lpstr>ESF-06-FCIND </vt:lpstr>
      <vt:lpstr>ESF-07-FCIND</vt:lpstr>
      <vt:lpstr>ESF-08-FCIND</vt:lpstr>
      <vt:lpstr>ESF-09-FCIND</vt:lpstr>
      <vt:lpstr>ESF-10-FCIND</vt:lpstr>
      <vt:lpstr>ESF-11-FCIND</vt:lpstr>
      <vt:lpstr>ESF-12-FCIND </vt:lpstr>
      <vt:lpstr>ESF-13-FCIND</vt:lpstr>
      <vt:lpstr>ESF-14-FCIND</vt:lpstr>
      <vt:lpstr>ESF-15-FCIND</vt:lpstr>
      <vt:lpstr>EA-01-FCIND</vt:lpstr>
      <vt:lpstr>EA-02-FCIND</vt:lpstr>
      <vt:lpstr>EA-03-FCIND</vt:lpstr>
      <vt:lpstr>VHP-01-FCIND</vt:lpstr>
      <vt:lpstr>VHP-02-FCIND</vt:lpstr>
      <vt:lpstr>EFE-01-FCIND  </vt:lpstr>
      <vt:lpstr>EFE-02-FCIND</vt:lpstr>
      <vt:lpstr>EFE-03-FCIND</vt:lpstr>
      <vt:lpstr>Conciliacion_Ig-FCIND</vt:lpstr>
      <vt:lpstr>Conciliacion_Eg-FCIND</vt:lpstr>
      <vt:lpstr>Memoria-FCIND</vt:lpstr>
      <vt:lpstr>ESF-01-FIDOC</vt:lpstr>
      <vt:lpstr>ESF-02-FIDOC </vt:lpstr>
      <vt:lpstr>ESF-03-FIDOC</vt:lpstr>
      <vt:lpstr>ESF-04-FIDOC</vt:lpstr>
      <vt:lpstr>ESF-05-FIDOC</vt:lpstr>
      <vt:lpstr>ESF-06-FIDOC </vt:lpstr>
      <vt:lpstr>ESF-07-FIDOC</vt:lpstr>
      <vt:lpstr>ESF-08-FIDOC</vt:lpstr>
      <vt:lpstr>ESF-09-FIDOC</vt:lpstr>
      <vt:lpstr>ESF-10-FIDOC</vt:lpstr>
      <vt:lpstr>ESF-11-FIDOC</vt:lpstr>
      <vt:lpstr>ESF-12-FIDOC </vt:lpstr>
      <vt:lpstr>ESF-13-FIDOC</vt:lpstr>
      <vt:lpstr>ESF-14-FIDOC</vt:lpstr>
      <vt:lpstr>ESF-15-FIDOC</vt:lpstr>
      <vt:lpstr>EA-01-FIDOC</vt:lpstr>
      <vt:lpstr>EA-02</vt:lpstr>
      <vt:lpstr>EA-03-FIDOC </vt:lpstr>
      <vt:lpstr>VHP-01-FIDOC</vt:lpstr>
      <vt:lpstr>VHP-02-FIDOC</vt:lpstr>
      <vt:lpstr>EFE-01-FIDOC  </vt:lpstr>
      <vt:lpstr>EFE-02-FIDOC</vt:lpstr>
      <vt:lpstr>EFE-03-FIDOC</vt:lpstr>
      <vt:lpstr>Conciliacion_Ig-FIDOC</vt:lpstr>
      <vt:lpstr>Conciliacion_Eg-FIDOC</vt:lpstr>
      <vt:lpstr>Memoria-FIDOC</vt:lpstr>
      <vt:lpstr>ESF-01-SIAP</vt:lpstr>
      <vt:lpstr>ESF-02-SIAP</vt:lpstr>
      <vt:lpstr>ESF-03-SIAP</vt:lpstr>
      <vt:lpstr>ESF-04-SIAP</vt:lpstr>
      <vt:lpstr>ESF-05-SIAP</vt:lpstr>
      <vt:lpstr>ESF-06-SIAP </vt:lpstr>
      <vt:lpstr>ESF-07-SIAP</vt:lpstr>
      <vt:lpstr>ESF-08-SIAP</vt:lpstr>
      <vt:lpstr>ESF-09-SIAP</vt:lpstr>
      <vt:lpstr>ESF-10-SIAP</vt:lpstr>
      <vt:lpstr>ESF-11-SIAP</vt:lpstr>
      <vt:lpstr>ESF-12-SIAP </vt:lpstr>
      <vt:lpstr>ESF-13-SIAP</vt:lpstr>
      <vt:lpstr>ESF-14-SIAP</vt:lpstr>
      <vt:lpstr>ESF-15-SIAP</vt:lpstr>
      <vt:lpstr>EA-01-SIAP</vt:lpstr>
      <vt:lpstr>EA-02-SIAP</vt:lpstr>
      <vt:lpstr>EA-03-SIAP</vt:lpstr>
      <vt:lpstr>VHP-01-SIAP</vt:lpstr>
      <vt:lpstr>VHP-02-SIAP</vt:lpstr>
      <vt:lpstr>EFE-01-SIAP  </vt:lpstr>
      <vt:lpstr>EFE-02-SIAP</vt:lpstr>
      <vt:lpstr>EFE-03-SIAP</vt:lpstr>
      <vt:lpstr>Conciliacion_Ig-SIAP</vt:lpstr>
      <vt:lpstr>Conciliacion_Eg-SIAP</vt:lpstr>
      <vt:lpstr>Memoria-SIAP</vt:lpstr>
      <vt:lpstr>ESF-01-SAPAL-RURAL</vt:lpstr>
      <vt:lpstr>ESF-02-SAPAL-RURAL </vt:lpstr>
      <vt:lpstr>ESF-03-SAPAL-RURAL</vt:lpstr>
      <vt:lpstr>ESF-04-SAPAL-RURAL</vt:lpstr>
      <vt:lpstr>ESF-05-SAPAL-RURAL</vt:lpstr>
      <vt:lpstr>ESF-06-SAPAL-RURAL</vt:lpstr>
      <vt:lpstr>ESF-07-SAPAL-RURAL</vt:lpstr>
      <vt:lpstr>ESF-08-SAPAL-RURAL</vt:lpstr>
      <vt:lpstr>ESF-09-SAPAL-RURAL</vt:lpstr>
      <vt:lpstr>ESF-10-SAPAL-RURAL</vt:lpstr>
      <vt:lpstr>ESF-11-SAPAL-RURAL</vt:lpstr>
      <vt:lpstr>ESF-12-SAPAL-RURAL </vt:lpstr>
      <vt:lpstr>ESF-13-SAPAL-RURAL</vt:lpstr>
      <vt:lpstr>ESF-14-SAPAL-RURAL</vt:lpstr>
      <vt:lpstr>ESF-15-SAPAL-RURAL</vt:lpstr>
      <vt:lpstr>EA-01-SAPAL-RURAL</vt:lpstr>
      <vt:lpstr>EA-02-SAPAL-RURAL</vt:lpstr>
      <vt:lpstr>EA-03-SAPAL-RURAL</vt:lpstr>
      <vt:lpstr>VHP-01-SAPAL-RURAL</vt:lpstr>
      <vt:lpstr>VHP-02-SAPAL-RURAL</vt:lpstr>
      <vt:lpstr>EFE-01-SAPAL-RURAL</vt:lpstr>
      <vt:lpstr>EFE-02-SAPAL-RURAL</vt:lpstr>
      <vt:lpstr>EFE-03-SAPAL-RURAL</vt:lpstr>
      <vt:lpstr>Conciliacion_Ig-SAPAL-RURAL</vt:lpstr>
      <vt:lpstr>Conciliacion_Eg-SAPAL-RURAL</vt:lpstr>
      <vt:lpstr>Memoria-SAPAL-RURAL</vt:lpstr>
      <vt:lpstr>ESF-01-AMSP</vt:lpstr>
      <vt:lpstr>ESF-02-AMSP </vt:lpstr>
      <vt:lpstr>ESF-03-AMSP</vt:lpstr>
      <vt:lpstr>ESF-04-AMSP</vt:lpstr>
      <vt:lpstr>ESF-05-AMSP</vt:lpstr>
      <vt:lpstr>ESF-06-AMSP </vt:lpstr>
      <vt:lpstr>ESF-07-AMSP</vt:lpstr>
      <vt:lpstr>ESF-08-AMSP</vt:lpstr>
      <vt:lpstr>ESF-09-AMSP</vt:lpstr>
      <vt:lpstr>ESF-10-AMSP</vt:lpstr>
      <vt:lpstr>ESF-11-AMSP</vt:lpstr>
      <vt:lpstr>ESF-12-AMSP </vt:lpstr>
      <vt:lpstr>ESF-13-AMSP</vt:lpstr>
      <vt:lpstr>ESF-14-AMSP</vt:lpstr>
      <vt:lpstr>ESF-15-AMSP</vt:lpstr>
      <vt:lpstr>EA-01-AMSP</vt:lpstr>
      <vt:lpstr>EA-02-AMSP</vt:lpstr>
      <vt:lpstr>EA-03-AMSP</vt:lpstr>
      <vt:lpstr>VHP-01-AMSP</vt:lpstr>
      <vt:lpstr>VHP-02-AMSP</vt:lpstr>
      <vt:lpstr>EFE-01-AMSP</vt:lpstr>
      <vt:lpstr>EFE-02-AMSP</vt:lpstr>
      <vt:lpstr>EFE-03-AMSP</vt:lpstr>
      <vt:lpstr>Conciliacion_Ig-AMSP</vt:lpstr>
      <vt:lpstr>Conciliacion_Eg-AMSP</vt:lpstr>
      <vt:lpstr>Memoria-AMSP</vt:lpstr>
      <vt:lpstr>ESF-01-IMJ</vt:lpstr>
      <vt:lpstr>ESF-02-IMJ</vt:lpstr>
      <vt:lpstr>ESF-03-IMJ</vt:lpstr>
      <vt:lpstr>ESF-04-IMJ</vt:lpstr>
      <vt:lpstr>ESF-05-IMJ</vt:lpstr>
      <vt:lpstr>ESF-06-IMJ</vt:lpstr>
      <vt:lpstr>ESF-07-IMJ</vt:lpstr>
      <vt:lpstr>ESF-08-IMJ</vt:lpstr>
      <vt:lpstr>ESF-09-IMJ</vt:lpstr>
      <vt:lpstr>ESF-10-IMJ</vt:lpstr>
      <vt:lpstr>ESF-11-IMJ</vt:lpstr>
      <vt:lpstr>ESF-12-IMJ</vt:lpstr>
      <vt:lpstr>ESF-13-IMJ</vt:lpstr>
      <vt:lpstr>ESF-14-IMJ</vt:lpstr>
      <vt:lpstr>ESF-15-IMJ</vt:lpstr>
      <vt:lpstr>EA-01-IMJ</vt:lpstr>
      <vt:lpstr>EA-02-IMJ</vt:lpstr>
      <vt:lpstr>EA-03-IMJ</vt:lpstr>
      <vt:lpstr>VHP-01-IMJ</vt:lpstr>
      <vt:lpstr>VHP-02-IMJ</vt:lpstr>
      <vt:lpstr>EFE-01-IMJ</vt:lpstr>
      <vt:lpstr>EFE-02-IMJ</vt:lpstr>
      <vt:lpstr>EFE-03-IMJ</vt:lpstr>
      <vt:lpstr>Conciliacion_Ig-IMJ</vt:lpstr>
      <vt:lpstr>Conciliacion_Eg-IMJ</vt:lpstr>
      <vt:lpstr>Memoria-IMJ</vt:lpstr>
      <vt:lpstr>ESF-01-FIFOSEC</vt:lpstr>
      <vt:lpstr>ESF-02-FIFOSEC </vt:lpstr>
      <vt:lpstr>ESF-03-FIFOSEC</vt:lpstr>
      <vt:lpstr>ESF-04-FIFOSEC</vt:lpstr>
      <vt:lpstr>ESF-05-FIFOSEC</vt:lpstr>
      <vt:lpstr>ESF-06-FIFOSEC </vt:lpstr>
      <vt:lpstr>ESF-07-FIFOSEC</vt:lpstr>
      <vt:lpstr>ESF-08-FIFOSEC</vt:lpstr>
      <vt:lpstr>ESF-09-FIFOSEC</vt:lpstr>
      <vt:lpstr>ESF-10-FIFOSEC</vt:lpstr>
      <vt:lpstr>ESF-11-FIFOSEC</vt:lpstr>
      <vt:lpstr>ESF-12-FIFOSEC </vt:lpstr>
      <vt:lpstr>ESF-13-FIFOSEC</vt:lpstr>
      <vt:lpstr>ESF-14-FIFOSEC</vt:lpstr>
      <vt:lpstr>ESF-15-FIFOSEC</vt:lpstr>
      <vt:lpstr>EA-01-FIFOSEC</vt:lpstr>
      <vt:lpstr>EA-02-FIFOSEC</vt:lpstr>
      <vt:lpstr>EA-03-FIFOSEC</vt:lpstr>
      <vt:lpstr>VHP-01-FIFOSEC</vt:lpstr>
      <vt:lpstr>VHP-02-FIFOSEC</vt:lpstr>
      <vt:lpstr>EFE-01-FIFOSEC  </vt:lpstr>
      <vt:lpstr>EFE-02-FIFOSEC</vt:lpstr>
      <vt:lpstr>EFE-03-FIFOSEC</vt:lpstr>
      <vt:lpstr>Conciliacion_Ig-FIFOSEC</vt:lpstr>
      <vt:lpstr>Conciliacion_Eg-FIFOSEC</vt:lpstr>
      <vt:lpstr>Memoria-FIFOSEC</vt:lpstr>
      <vt:lpstr>'Conciliacion_Eg-FIDOC'!Área_de_impresión</vt:lpstr>
      <vt:lpstr>'Conciliacion_Eg-FIFOSEC'!Área_de_impresión</vt:lpstr>
      <vt:lpstr>'Conciliacion_Eg-SAPAL-RURAL'!Área_de_impresión</vt:lpstr>
      <vt:lpstr>'Conciliacion_Ig-FIDOC'!Área_de_impresión</vt:lpstr>
      <vt:lpstr>'Conciliacion_Ig-FIFOSEC'!Área_de_impresión</vt:lpstr>
      <vt:lpstr>'Conciliacion_Ig-SAPAL-RURAL'!Área_de_impresión</vt:lpstr>
      <vt:lpstr>'EA-01-AMSP'!Área_de_impresión</vt:lpstr>
      <vt:lpstr>'EA-01-BOMBEROS'!Área_de_impresión</vt:lpstr>
      <vt:lpstr>'EA-01-DIF'!Área_de_impresión</vt:lpstr>
      <vt:lpstr>'EA-01-EXPLORA'!Área_de_impresión</vt:lpstr>
      <vt:lpstr>'EA-01-FCIND'!Área_de_impresión</vt:lpstr>
      <vt:lpstr>'EA-01-FERIALEON'!Área_de_impresión</vt:lpstr>
      <vt:lpstr>'EA-01-FIDOC'!Área_de_impresión</vt:lpstr>
      <vt:lpstr>'EA-01-FIFOSEC'!Área_de_impresión</vt:lpstr>
      <vt:lpstr>'EA-01-FPJ'!Área_de_impresión</vt:lpstr>
      <vt:lpstr>'EA-01-ICL'!Área_de_impresión</vt:lpstr>
      <vt:lpstr>'EA-01-IMJ'!Área_de_impresión</vt:lpstr>
      <vt:lpstr>'EA-01-IMM'!Área_de_impresión</vt:lpstr>
      <vt:lpstr>'EA-01-IMPLAN'!Área_de_impresión</vt:lpstr>
      <vt:lpstr>'EA-01-IMUVI'!Área_de_impresión</vt:lpstr>
      <vt:lpstr>'EA-01-MC'!Área_de_impresión</vt:lpstr>
      <vt:lpstr>'EA-01-SAPAL'!Área_de_impresión</vt:lpstr>
      <vt:lpstr>'EA-01-SAPAL-RURAL'!Área_de_impresión</vt:lpstr>
      <vt:lpstr>'EA-01-SIAP'!Área_de_impresión</vt:lpstr>
      <vt:lpstr>'EA-01-ZOOLEON'!Área_de_impresión</vt:lpstr>
      <vt:lpstr>'EA-02'!Área_de_impresión</vt:lpstr>
      <vt:lpstr>'EA-02-AMSP'!Área_de_impresión</vt:lpstr>
      <vt:lpstr>'EA-02-BOMBEROS'!Área_de_impresión</vt:lpstr>
      <vt:lpstr>'EA-02-DIF'!Área_de_impresión</vt:lpstr>
      <vt:lpstr>'EA-02-EXPLORA'!Área_de_impresión</vt:lpstr>
      <vt:lpstr>'EA-02-FCIND'!Área_de_impresión</vt:lpstr>
      <vt:lpstr>'EA-02-FERIALEON'!Área_de_impresión</vt:lpstr>
      <vt:lpstr>'EA-02-FIFOSEC'!Área_de_impresión</vt:lpstr>
      <vt:lpstr>'EA-02-FPJ'!Área_de_impresión</vt:lpstr>
      <vt:lpstr>'EA-02-ICL'!Área_de_impresión</vt:lpstr>
      <vt:lpstr>'EA-02-IMJ'!Área_de_impresión</vt:lpstr>
      <vt:lpstr>'EA-02-IMM'!Área_de_impresión</vt:lpstr>
      <vt:lpstr>'EA-02-IMPLAN'!Área_de_impresión</vt:lpstr>
      <vt:lpstr>'EA-02-IMUVI'!Área_de_impresión</vt:lpstr>
      <vt:lpstr>'EA-02-MC'!Área_de_impresión</vt:lpstr>
      <vt:lpstr>'EA-02-SAPAL'!Área_de_impresión</vt:lpstr>
      <vt:lpstr>'EA-02-SAPAL-RURAL'!Área_de_impresión</vt:lpstr>
      <vt:lpstr>'EA-02-SIAP'!Área_de_impresión</vt:lpstr>
      <vt:lpstr>'EA-02-ZOOLEON'!Área_de_impresión</vt:lpstr>
      <vt:lpstr>'EA-03-AMSP'!Área_de_impresión</vt:lpstr>
      <vt:lpstr>'EA-03-BOMBEROS '!Área_de_impresión</vt:lpstr>
      <vt:lpstr>'EA-03-DIF'!Área_de_impresión</vt:lpstr>
      <vt:lpstr>'EA-03-EXPLORA '!Área_de_impresión</vt:lpstr>
      <vt:lpstr>'EA-03-FCIND'!Área_de_impresión</vt:lpstr>
      <vt:lpstr>'EA-03-FERIALEON'!Área_de_impresión</vt:lpstr>
      <vt:lpstr>'EA-03-FIDOC '!Área_de_impresión</vt:lpstr>
      <vt:lpstr>'EA-03-FIFOSEC'!Área_de_impresión</vt:lpstr>
      <vt:lpstr>'EA-03-FPJ'!Área_de_impresión</vt:lpstr>
      <vt:lpstr>'EA-03-ICL'!Área_de_impresión</vt:lpstr>
      <vt:lpstr>'EA-03-IMJ'!Área_de_impresión</vt:lpstr>
      <vt:lpstr>'EA-03-IMM'!Área_de_impresión</vt:lpstr>
      <vt:lpstr>'EA-03-IMPLAN'!Área_de_impresión</vt:lpstr>
      <vt:lpstr>'EA-03-IMUVI'!Área_de_impresión</vt:lpstr>
      <vt:lpstr>'EA-03-MC'!Área_de_impresión</vt:lpstr>
      <vt:lpstr>'EA-03-SAPAL'!Área_de_impresión</vt:lpstr>
      <vt:lpstr>'EA-03-SAPAL-RURAL'!Área_de_impresión</vt:lpstr>
      <vt:lpstr>'EA-03-SIAP'!Área_de_impresión</vt:lpstr>
      <vt:lpstr>'EA-03-ZOOLEON'!Área_de_impresión</vt:lpstr>
      <vt:lpstr>'EFE-01-AMSP'!Área_de_impresión</vt:lpstr>
      <vt:lpstr>'EFE-01-BOMBEROS  '!Área_de_impresión</vt:lpstr>
      <vt:lpstr>'EFE-01-COMUDE  '!Área_de_impresión</vt:lpstr>
      <vt:lpstr>'EFE-01-DIF  '!Área_de_impresión</vt:lpstr>
      <vt:lpstr>'EFE-01-EXPLORA'!Área_de_impresión</vt:lpstr>
      <vt:lpstr>'EFE-01-FCIND  '!Área_de_impresión</vt:lpstr>
      <vt:lpstr>'EFE-01-FERIALEON  '!Área_de_impresión</vt:lpstr>
      <vt:lpstr>'EFE-01-FIDOC  '!Área_de_impresión</vt:lpstr>
      <vt:lpstr>'EFE-01-FIFOSEC  '!Área_de_impresión</vt:lpstr>
      <vt:lpstr>'EFE-01-FPJ'!Área_de_impresión</vt:lpstr>
      <vt:lpstr>'EFE-01-ICL  '!Área_de_impresión</vt:lpstr>
      <vt:lpstr>'EFE-01-IMJ'!Área_de_impresión</vt:lpstr>
      <vt:lpstr>'EFE-01-IMM  '!Área_de_impresión</vt:lpstr>
      <vt:lpstr>'EFE-01-IMPLAN  '!Área_de_impresión</vt:lpstr>
      <vt:lpstr>'EFE-01-IMUVI  '!Área_de_impresión</vt:lpstr>
      <vt:lpstr>'EFE-01-MC  '!Área_de_impresión</vt:lpstr>
      <vt:lpstr>'EFE-01-SAPAL  '!Área_de_impresión</vt:lpstr>
      <vt:lpstr>'EFE-01-SAPAL-RURAL'!Área_de_impresión</vt:lpstr>
      <vt:lpstr>'EFE-01-SIAP  '!Área_de_impresión</vt:lpstr>
      <vt:lpstr>'EFE-01-ZOOLEON  '!Área_de_impresión</vt:lpstr>
      <vt:lpstr>'EFE-02-AMSP'!Área_de_impresión</vt:lpstr>
      <vt:lpstr>'EFE-02-BOMBEROS'!Área_de_impresión</vt:lpstr>
      <vt:lpstr>'EFE-02-COMUDE'!Área_de_impresión</vt:lpstr>
      <vt:lpstr>'EFE-02-DIF'!Área_de_impresión</vt:lpstr>
      <vt:lpstr>'EFE-02-EXPLORA'!Área_de_impresión</vt:lpstr>
      <vt:lpstr>'EFE-02-FCIND'!Área_de_impresión</vt:lpstr>
      <vt:lpstr>'EFE-02-FERIALEON'!Área_de_impresión</vt:lpstr>
      <vt:lpstr>'EFE-02-FIDOC'!Área_de_impresión</vt:lpstr>
      <vt:lpstr>'EFE-02-FIFOSEC'!Área_de_impresión</vt:lpstr>
      <vt:lpstr>'EFE-02-FPJ'!Área_de_impresión</vt:lpstr>
      <vt:lpstr>'EFE-02-ICL'!Área_de_impresión</vt:lpstr>
      <vt:lpstr>'EFE-02-IMJ'!Área_de_impresión</vt:lpstr>
      <vt:lpstr>'EFE-02-IMM'!Área_de_impresión</vt:lpstr>
      <vt:lpstr>'EFE-02-IMPLAN'!Área_de_impresión</vt:lpstr>
      <vt:lpstr>'EFE-02-IMUVI'!Área_de_impresión</vt:lpstr>
      <vt:lpstr>'EFE-02-MC'!Área_de_impresión</vt:lpstr>
      <vt:lpstr>'EFE-02-SAPAL'!Área_de_impresión</vt:lpstr>
      <vt:lpstr>'EFE-02-SAPAL-RURAL'!Área_de_impresión</vt:lpstr>
      <vt:lpstr>'EFE-02-SIAP'!Área_de_impresión</vt:lpstr>
      <vt:lpstr>'EFE-02-ZOOLEON'!Área_de_impresión</vt:lpstr>
      <vt:lpstr>'EFE-03-AMSP'!Área_de_impresión</vt:lpstr>
      <vt:lpstr>'EFE-03-BOMBEROS'!Área_de_impresión</vt:lpstr>
      <vt:lpstr>'EFE-03-DIF'!Área_de_impresión</vt:lpstr>
      <vt:lpstr>'EFE-03-EXPLORA'!Área_de_impresión</vt:lpstr>
      <vt:lpstr>'EFE-03-FCIND'!Área_de_impresión</vt:lpstr>
      <vt:lpstr>'EFE-03-FERIALEON'!Área_de_impresión</vt:lpstr>
      <vt:lpstr>'EFE-03-FIDOC'!Área_de_impresión</vt:lpstr>
      <vt:lpstr>'EFE-03-FIFOSEC'!Área_de_impresión</vt:lpstr>
      <vt:lpstr>'EFE-03-FPJ'!Área_de_impresión</vt:lpstr>
      <vt:lpstr>'EFE-03-ICL'!Área_de_impresión</vt:lpstr>
      <vt:lpstr>'EFE-03-IMJ'!Área_de_impresión</vt:lpstr>
      <vt:lpstr>'EFE-03-IMM'!Área_de_impresión</vt:lpstr>
      <vt:lpstr>'EFE-03-IMPLAN'!Área_de_impresión</vt:lpstr>
      <vt:lpstr>'EFE-03-IMUVI'!Área_de_impresión</vt:lpstr>
      <vt:lpstr>'EFE-03-MC'!Área_de_impresión</vt:lpstr>
      <vt:lpstr>'EFE-03-SAPAL'!Área_de_impresión</vt:lpstr>
      <vt:lpstr>'EFE-03-SAPAL-RURAL'!Área_de_impresión</vt:lpstr>
      <vt:lpstr>'EFE-03-SIAP'!Área_de_impresión</vt:lpstr>
      <vt:lpstr>'EFE-03-ZOOLEON'!Área_de_impresión</vt:lpstr>
      <vt:lpstr>'ERA-01-COMUDE'!Área_de_impresión</vt:lpstr>
      <vt:lpstr>'ERA-02-COMUDE'!Área_de_impresión</vt:lpstr>
      <vt:lpstr>'ERA-03-COMUDE '!Área_de_impresión</vt:lpstr>
      <vt:lpstr>'ESF-01-AMSP'!Área_de_impresión</vt:lpstr>
      <vt:lpstr>'ESF-01-BOMBEROS'!Área_de_impresión</vt:lpstr>
      <vt:lpstr>'ESF-01-COMUDE'!Área_de_impresión</vt:lpstr>
      <vt:lpstr>'ESF-01-DIF'!Área_de_impresión</vt:lpstr>
      <vt:lpstr>'ESF-01-EXPLORA'!Área_de_impresión</vt:lpstr>
      <vt:lpstr>'ESF-01-FCIND'!Área_de_impresión</vt:lpstr>
      <vt:lpstr>'ESF-01-FERIALEON'!Área_de_impresión</vt:lpstr>
      <vt:lpstr>'ESF-01-FIDOC'!Área_de_impresión</vt:lpstr>
      <vt:lpstr>'ESF-01-FIFOSEC'!Área_de_impresión</vt:lpstr>
      <vt:lpstr>'ESF-01-FPJ'!Área_de_impresión</vt:lpstr>
      <vt:lpstr>'ESF-01-ICL'!Área_de_impresión</vt:lpstr>
      <vt:lpstr>'ESF-01-IMJ'!Área_de_impresión</vt:lpstr>
      <vt:lpstr>'ESF-01-IMM'!Área_de_impresión</vt:lpstr>
      <vt:lpstr>'ESF-01-IMPLAN'!Área_de_impresión</vt:lpstr>
      <vt:lpstr>'ESF-01-IMUVI'!Área_de_impresión</vt:lpstr>
      <vt:lpstr>'ESF-01-MC'!Área_de_impresión</vt:lpstr>
      <vt:lpstr>'ESF-01-SAPAL'!Área_de_impresión</vt:lpstr>
      <vt:lpstr>'ESF-01-SAPAL-RURAL'!Área_de_impresión</vt:lpstr>
      <vt:lpstr>'ESF-01-SIAP'!Área_de_impresión</vt:lpstr>
      <vt:lpstr>'ESF-01-ZOOLEON'!Área_de_impresión</vt:lpstr>
      <vt:lpstr>'ESF-02 -FCIND'!Área_de_impresión</vt:lpstr>
      <vt:lpstr>'ESF-02-AMSP '!Área_de_impresión</vt:lpstr>
      <vt:lpstr>'ESF-02-BOMBEROS '!Área_de_impresión</vt:lpstr>
      <vt:lpstr>'ESF-02-COMUDE '!Área_de_impresión</vt:lpstr>
      <vt:lpstr>'ESF-02-DIF'!Área_de_impresión</vt:lpstr>
      <vt:lpstr>'ESF-02-EXPLORA '!Área_de_impresión</vt:lpstr>
      <vt:lpstr>'ESF-02-FERIALEON '!Área_de_impresión</vt:lpstr>
      <vt:lpstr>'ESF-02-FIDOC '!Área_de_impresión</vt:lpstr>
      <vt:lpstr>'ESF-02-FIFOSEC '!Área_de_impresión</vt:lpstr>
      <vt:lpstr>'ESF-02-FPJ '!Área_de_impresión</vt:lpstr>
      <vt:lpstr>'ESF-02-ICL '!Área_de_impresión</vt:lpstr>
      <vt:lpstr>'ESF-02-IMJ'!Área_de_impresión</vt:lpstr>
      <vt:lpstr>'ESF-02-IMM '!Área_de_impresión</vt:lpstr>
      <vt:lpstr>'ESF-02-IMPLAN '!Área_de_impresión</vt:lpstr>
      <vt:lpstr>'ESF-02-IMUVI '!Área_de_impresión</vt:lpstr>
      <vt:lpstr>'ESF-02-MC '!Área_de_impresión</vt:lpstr>
      <vt:lpstr>'ESF-02-SAPAL '!Área_de_impresión</vt:lpstr>
      <vt:lpstr>'ESF-02-SAPAL-RURAL '!Área_de_impresión</vt:lpstr>
      <vt:lpstr>'ESF-02-SIAP'!Área_de_impresión</vt:lpstr>
      <vt:lpstr>'ESF-02-ZOOLEON '!Área_de_impresión</vt:lpstr>
      <vt:lpstr>'ESF-03-AMSP'!Área_de_impresión</vt:lpstr>
      <vt:lpstr>'ESF-03-BOMBEROS'!Área_de_impresión</vt:lpstr>
      <vt:lpstr>'ESF-03-COMUDE'!Área_de_impresión</vt:lpstr>
      <vt:lpstr>'ESF-03-DIF'!Área_de_impresión</vt:lpstr>
      <vt:lpstr>'ESF-03-EXPLORA'!Área_de_impresión</vt:lpstr>
      <vt:lpstr>'ESF-03-FCIND'!Área_de_impresión</vt:lpstr>
      <vt:lpstr>'ESF-03-FERIALEON'!Área_de_impresión</vt:lpstr>
      <vt:lpstr>'ESF-03-FIDOC'!Área_de_impresión</vt:lpstr>
      <vt:lpstr>'ESF-03-FIFOSEC'!Área_de_impresión</vt:lpstr>
      <vt:lpstr>'ESF-03-FPJ'!Área_de_impresión</vt:lpstr>
      <vt:lpstr>'ESF-03-ICL'!Área_de_impresión</vt:lpstr>
      <vt:lpstr>'ESF-03-IMJ'!Área_de_impresión</vt:lpstr>
      <vt:lpstr>'ESF-03-IMM'!Área_de_impresión</vt:lpstr>
      <vt:lpstr>'ESF-03-IMPLAN'!Área_de_impresión</vt:lpstr>
      <vt:lpstr>'ESF-03-IMUVI'!Área_de_impresión</vt:lpstr>
      <vt:lpstr>'ESF-03-MC'!Área_de_impresión</vt:lpstr>
      <vt:lpstr>'ESF-03-SAPAL'!Área_de_impresión</vt:lpstr>
      <vt:lpstr>'ESF-03-SAPAL-RURAL'!Área_de_impresión</vt:lpstr>
      <vt:lpstr>'ESF-03-SIAP'!Área_de_impresión</vt:lpstr>
      <vt:lpstr>'ESF-03-ZOOLEON'!Área_de_impresión</vt:lpstr>
      <vt:lpstr>'ESF-04-AMSP'!Área_de_impresión</vt:lpstr>
      <vt:lpstr>'ESF-04-BOMBEROS'!Área_de_impresión</vt:lpstr>
      <vt:lpstr>'ESF-04-COMUDE'!Área_de_impresión</vt:lpstr>
      <vt:lpstr>'ESF-04-DIF'!Área_de_impresión</vt:lpstr>
      <vt:lpstr>'ESF-04-EXPLORA'!Área_de_impresión</vt:lpstr>
      <vt:lpstr>'ESF-04-FCIND'!Área_de_impresión</vt:lpstr>
      <vt:lpstr>'ESF-04-FERIALEON'!Área_de_impresión</vt:lpstr>
      <vt:lpstr>'ESF-04-FIDOC'!Área_de_impresión</vt:lpstr>
      <vt:lpstr>'ESF-04-FIFOSEC'!Área_de_impresión</vt:lpstr>
      <vt:lpstr>'ESF-04-ICL'!Área_de_impresión</vt:lpstr>
      <vt:lpstr>'ESF-04-IMJ'!Área_de_impresión</vt:lpstr>
      <vt:lpstr>'ESF-04-IMM'!Área_de_impresión</vt:lpstr>
      <vt:lpstr>'ESF-04-IMPLAN'!Área_de_impresión</vt:lpstr>
      <vt:lpstr>'ESF-04-IMUVI'!Área_de_impresión</vt:lpstr>
      <vt:lpstr>'ESF-04-MC'!Área_de_impresión</vt:lpstr>
      <vt:lpstr>'ESF-04-PPM'!Área_de_impresión</vt:lpstr>
      <vt:lpstr>'ESF-04-SAPAL'!Área_de_impresión</vt:lpstr>
      <vt:lpstr>'ESF-04-SAPAL-RURAL'!Área_de_impresión</vt:lpstr>
      <vt:lpstr>'ESF-04-SIAP'!Área_de_impresión</vt:lpstr>
      <vt:lpstr>'ESF-04-ZOOLEON'!Área_de_impresión</vt:lpstr>
      <vt:lpstr>'ESF-05-COMUDE'!Área_de_impresión</vt:lpstr>
      <vt:lpstr>'ESF-05-FIDOC'!Área_de_impresión</vt:lpstr>
      <vt:lpstr>'ESF-06-AMSP '!Área_de_impresión</vt:lpstr>
      <vt:lpstr>'ESF-06-BOMBEROS '!Área_de_impresión</vt:lpstr>
      <vt:lpstr>'ESF-06-COMUDE '!Área_de_impresión</vt:lpstr>
      <vt:lpstr>'ESF-06-DIF '!Área_de_impresión</vt:lpstr>
      <vt:lpstr>'ESF-06-EXPLORA '!Área_de_impresión</vt:lpstr>
      <vt:lpstr>'ESF-06-FCIND '!Área_de_impresión</vt:lpstr>
      <vt:lpstr>'ESF-06-FERIALEON '!Área_de_impresión</vt:lpstr>
      <vt:lpstr>'ESF-06-FIDOC '!Área_de_impresión</vt:lpstr>
      <vt:lpstr>'ESF-06-FIFOSEC '!Área_de_impresión</vt:lpstr>
      <vt:lpstr>'ESF-06-FPJ'!Área_de_impresión</vt:lpstr>
      <vt:lpstr>'ESF-06-ICL '!Área_de_impresión</vt:lpstr>
      <vt:lpstr>'ESF-06-IMJ'!Área_de_impresión</vt:lpstr>
      <vt:lpstr>'ESF-06-IMM '!Área_de_impresión</vt:lpstr>
      <vt:lpstr>'ESF-06-IMPLAN '!Área_de_impresión</vt:lpstr>
      <vt:lpstr>'ESF-06-IMUVI '!Área_de_impresión</vt:lpstr>
      <vt:lpstr>'ESF-06-MC '!Área_de_impresión</vt:lpstr>
      <vt:lpstr>'ESF-06-SAPAL'!Área_de_impresión</vt:lpstr>
      <vt:lpstr>'ESF-06-SAPAL-RURAL'!Área_de_impresión</vt:lpstr>
      <vt:lpstr>'ESF-06-SIAP '!Área_de_impresión</vt:lpstr>
      <vt:lpstr>'ESF-06-ZOOLEON '!Área_de_impresión</vt:lpstr>
      <vt:lpstr>'ESF-07-AMSP'!Área_de_impresión</vt:lpstr>
      <vt:lpstr>'ESF-07-BOMBEROS'!Área_de_impresión</vt:lpstr>
      <vt:lpstr>'ESF-07-COMUDE'!Área_de_impresión</vt:lpstr>
      <vt:lpstr>'ESF-07-DIF'!Área_de_impresión</vt:lpstr>
      <vt:lpstr>'ESF-07-EXPLORA'!Área_de_impresión</vt:lpstr>
      <vt:lpstr>'ESF-07-FCIND'!Área_de_impresión</vt:lpstr>
      <vt:lpstr>'ESF-07-FERIALEON'!Área_de_impresión</vt:lpstr>
      <vt:lpstr>'ESF-07-FIDOC'!Área_de_impresión</vt:lpstr>
      <vt:lpstr>'ESF-07-FIFOSEC'!Área_de_impresión</vt:lpstr>
      <vt:lpstr>'ESF-07-FPJ'!Área_de_impresión</vt:lpstr>
      <vt:lpstr>'ESF-07-ICL'!Área_de_impresión</vt:lpstr>
      <vt:lpstr>'ESF-07-IMJ'!Área_de_impresión</vt:lpstr>
      <vt:lpstr>'ESF-07-IMM'!Área_de_impresión</vt:lpstr>
      <vt:lpstr>'ESF-07-IMPLAN'!Área_de_impresión</vt:lpstr>
      <vt:lpstr>'ESF-07-IMUVI'!Área_de_impresión</vt:lpstr>
      <vt:lpstr>'ESF-07-MC'!Área_de_impresión</vt:lpstr>
      <vt:lpstr>'ESF-07-SAPAL'!Área_de_impresión</vt:lpstr>
      <vt:lpstr>'ESF-07-SAPAL-RURAL'!Área_de_impresión</vt:lpstr>
      <vt:lpstr>'ESF-07-SIAP'!Área_de_impresión</vt:lpstr>
      <vt:lpstr>'ESF-07-ZOOLEON'!Área_de_impresión</vt:lpstr>
      <vt:lpstr>'ESF-08-AMSP'!Área_de_impresión</vt:lpstr>
      <vt:lpstr>'ESF-08-BOMBEROS'!Área_de_impresión</vt:lpstr>
      <vt:lpstr>'ESF-08-COMUDE'!Área_de_impresión</vt:lpstr>
      <vt:lpstr>'ESF-08-DIF'!Área_de_impresión</vt:lpstr>
      <vt:lpstr>'ESF-08-EXPLORA'!Área_de_impresión</vt:lpstr>
      <vt:lpstr>'ESF-08-FCIND'!Área_de_impresión</vt:lpstr>
      <vt:lpstr>'ESF-08-FERIALEON'!Área_de_impresión</vt:lpstr>
      <vt:lpstr>'ESF-08-FIDOC'!Área_de_impresión</vt:lpstr>
      <vt:lpstr>'ESF-08-FIFOSEC'!Área_de_impresión</vt:lpstr>
      <vt:lpstr>'ESF-08-FPJ'!Área_de_impresión</vt:lpstr>
      <vt:lpstr>'ESF-08-ICL'!Área_de_impresión</vt:lpstr>
      <vt:lpstr>'ESF-08-IMJ'!Área_de_impresión</vt:lpstr>
      <vt:lpstr>'ESF-08-IMM'!Área_de_impresión</vt:lpstr>
      <vt:lpstr>'ESF-08-IMPLAN'!Área_de_impresión</vt:lpstr>
      <vt:lpstr>'ESF-08-IMUVI'!Área_de_impresión</vt:lpstr>
      <vt:lpstr>'ESF-08-MC'!Área_de_impresión</vt:lpstr>
      <vt:lpstr>'ESF-08-SAPAL'!Área_de_impresión</vt:lpstr>
      <vt:lpstr>'ESF-08-SAPAL-RURAL'!Área_de_impresión</vt:lpstr>
      <vt:lpstr>'ESF-08-SIAP'!Área_de_impresión</vt:lpstr>
      <vt:lpstr>'ESF-08-ZOOLEON'!Área_de_impresión</vt:lpstr>
      <vt:lpstr>'ESF-09-AMSP'!Área_de_impresión</vt:lpstr>
      <vt:lpstr>'ESF-09-BOMBEROS'!Área_de_impresión</vt:lpstr>
      <vt:lpstr>'ESF-09-COMUDE'!Área_de_impresión</vt:lpstr>
      <vt:lpstr>'ESF-09-DIF'!Área_de_impresión</vt:lpstr>
      <vt:lpstr>'ESF-09-EXPLORA'!Área_de_impresión</vt:lpstr>
      <vt:lpstr>'ESF-09-FCIND'!Área_de_impresión</vt:lpstr>
      <vt:lpstr>'ESF-09-FERIALEON'!Área_de_impresión</vt:lpstr>
      <vt:lpstr>'ESF-09-FIDOC'!Área_de_impresión</vt:lpstr>
      <vt:lpstr>'ESF-09-FIFOSEC'!Área_de_impresión</vt:lpstr>
      <vt:lpstr>'ESF-09-FPJ'!Área_de_impresión</vt:lpstr>
      <vt:lpstr>'ESF-09-ICL'!Área_de_impresión</vt:lpstr>
      <vt:lpstr>'ESF-09-IMJ'!Área_de_impresión</vt:lpstr>
      <vt:lpstr>'ESF-09-IMM'!Área_de_impresión</vt:lpstr>
      <vt:lpstr>'ESF-09-IMPLAN'!Área_de_impresión</vt:lpstr>
      <vt:lpstr>'ESF-09-IMUVI'!Área_de_impresión</vt:lpstr>
      <vt:lpstr>'ESF-09-MC'!Área_de_impresión</vt:lpstr>
      <vt:lpstr>'ESF-09-SAPAL'!Área_de_impresión</vt:lpstr>
      <vt:lpstr>'ESF-09-SAPAL-RURAL'!Área_de_impresión</vt:lpstr>
      <vt:lpstr>'ESF-09-SIAP'!Área_de_impresión</vt:lpstr>
      <vt:lpstr>'ESF-09-ZOOLEON'!Área_de_impresión</vt:lpstr>
      <vt:lpstr>'ESF-10-AMSP'!Área_de_impresión</vt:lpstr>
      <vt:lpstr>'ESF-10-BOMBEROS'!Área_de_impresión</vt:lpstr>
      <vt:lpstr>'ESF-10-COMUDE'!Área_de_impresión</vt:lpstr>
      <vt:lpstr>'ESF-10-DIF'!Área_de_impresión</vt:lpstr>
      <vt:lpstr>'ESF-10-EXPLORA'!Área_de_impresión</vt:lpstr>
      <vt:lpstr>'ESF-10-FCIND'!Área_de_impresión</vt:lpstr>
      <vt:lpstr>'ESF-10-FERIALEON'!Área_de_impresión</vt:lpstr>
      <vt:lpstr>'ESF-10-FIDOC'!Área_de_impresión</vt:lpstr>
      <vt:lpstr>'ESF-10-FIFOSEC'!Área_de_impresión</vt:lpstr>
      <vt:lpstr>'ESF-10-FPJ'!Área_de_impresión</vt:lpstr>
      <vt:lpstr>'ESF-10-ICL'!Área_de_impresión</vt:lpstr>
      <vt:lpstr>'ESF-10-IMJ'!Área_de_impresión</vt:lpstr>
      <vt:lpstr>'ESF-10-IMM'!Área_de_impresión</vt:lpstr>
      <vt:lpstr>'ESF-10-IMPLAN'!Área_de_impresión</vt:lpstr>
      <vt:lpstr>'ESF-10-IMUVI'!Área_de_impresión</vt:lpstr>
      <vt:lpstr>'ESF-10-MC'!Área_de_impresión</vt:lpstr>
      <vt:lpstr>'ESF-10-SAPAL'!Área_de_impresión</vt:lpstr>
      <vt:lpstr>'ESF-10-SAPAL-RURAL'!Área_de_impresión</vt:lpstr>
      <vt:lpstr>'ESF-10-SIAP'!Área_de_impresión</vt:lpstr>
      <vt:lpstr>'ESF-10-ZOOLEON'!Área_de_impresión</vt:lpstr>
      <vt:lpstr>'ESF-11-AMSP'!Área_de_impresión</vt:lpstr>
      <vt:lpstr>'ESF-11-BOMBEROS'!Área_de_impresión</vt:lpstr>
      <vt:lpstr>'ESF-11-COMUDE'!Área_de_impresión</vt:lpstr>
      <vt:lpstr>'ESF-11-DIF'!Área_de_impresión</vt:lpstr>
      <vt:lpstr>'ESF-11-EXPLORA'!Área_de_impresión</vt:lpstr>
      <vt:lpstr>'ESF-11-FCIND'!Área_de_impresión</vt:lpstr>
      <vt:lpstr>'ESF-11-FERIALEON'!Área_de_impresión</vt:lpstr>
      <vt:lpstr>'ESF-11-FIDOC'!Área_de_impresión</vt:lpstr>
      <vt:lpstr>'ESF-11-FIFOSEC'!Área_de_impresión</vt:lpstr>
      <vt:lpstr>'ESF-11-FPJ'!Área_de_impresión</vt:lpstr>
      <vt:lpstr>'ESF-11-ICL'!Área_de_impresión</vt:lpstr>
      <vt:lpstr>'ESF-11-IMJ'!Área_de_impresión</vt:lpstr>
      <vt:lpstr>'ESF-11-IMM'!Área_de_impresión</vt:lpstr>
      <vt:lpstr>'ESF-11-IMPLAN'!Área_de_impresión</vt:lpstr>
      <vt:lpstr>'ESF-11-IMUVI'!Área_de_impresión</vt:lpstr>
      <vt:lpstr>'ESF-11-MC'!Área_de_impresión</vt:lpstr>
      <vt:lpstr>'ESF-11-SAPAL'!Área_de_impresión</vt:lpstr>
      <vt:lpstr>'ESF-11-SAPAL-RURAL'!Área_de_impresión</vt:lpstr>
      <vt:lpstr>'ESF-11-SIAP'!Área_de_impresión</vt:lpstr>
      <vt:lpstr>'ESF-11-ZOOLEON'!Área_de_impresión</vt:lpstr>
      <vt:lpstr>'ESF-12-AMSP '!Área_de_impresión</vt:lpstr>
      <vt:lpstr>'ESF-12-BOMBEROS '!Área_de_impresión</vt:lpstr>
      <vt:lpstr>'ESF-12-COMUDE'!Área_de_impresión</vt:lpstr>
      <vt:lpstr>'ESF-12-DIF '!Área_de_impresión</vt:lpstr>
      <vt:lpstr>'ESF-12-EXPLORA'!Área_de_impresión</vt:lpstr>
      <vt:lpstr>'ESF-12-FCIND '!Área_de_impresión</vt:lpstr>
      <vt:lpstr>'ESF-12-FERIALEON '!Área_de_impresión</vt:lpstr>
      <vt:lpstr>'ESF-12-FIDOC '!Área_de_impresión</vt:lpstr>
      <vt:lpstr>'ESF-12-FIFOSEC '!Área_de_impresión</vt:lpstr>
      <vt:lpstr>'ESF-12-FPJ '!Área_de_impresión</vt:lpstr>
      <vt:lpstr>'ESF-12-ICL '!Área_de_impresión</vt:lpstr>
      <vt:lpstr>'ESF-12-IMJ'!Área_de_impresión</vt:lpstr>
      <vt:lpstr>'ESF-12-IMM '!Área_de_impresión</vt:lpstr>
      <vt:lpstr>'ESF-12-IMPLAN '!Área_de_impresión</vt:lpstr>
      <vt:lpstr>'ESF-12-IMUVI '!Área_de_impresión</vt:lpstr>
      <vt:lpstr>'ESF-12-MC '!Área_de_impresión</vt:lpstr>
      <vt:lpstr>'ESF-12-SAPAL '!Área_de_impresión</vt:lpstr>
      <vt:lpstr>'ESF-12-SAPAL-RURAL '!Área_de_impresión</vt:lpstr>
      <vt:lpstr>'ESF-12-SIAP '!Área_de_impresión</vt:lpstr>
      <vt:lpstr>'ESF-12-ZOOLEON '!Área_de_impresión</vt:lpstr>
      <vt:lpstr>'ESF-13-AMSP'!Área_de_impresión</vt:lpstr>
      <vt:lpstr>'ESF-13-BOMBEROS'!Área_de_impresión</vt:lpstr>
      <vt:lpstr>'ESF-13-COMUDE'!Área_de_impresión</vt:lpstr>
      <vt:lpstr>'ESF-13-DIF'!Área_de_impresión</vt:lpstr>
      <vt:lpstr>'ESF-13-EXPLORA'!Área_de_impresión</vt:lpstr>
      <vt:lpstr>'ESF-13-FCIND'!Área_de_impresión</vt:lpstr>
      <vt:lpstr>'ESF-13-FERIALEON'!Área_de_impresión</vt:lpstr>
      <vt:lpstr>'ESF-13-FIDOC'!Área_de_impresión</vt:lpstr>
      <vt:lpstr>'ESF-13-FIFOSEC'!Área_de_impresión</vt:lpstr>
      <vt:lpstr>'ESF-13-FPJ'!Área_de_impresión</vt:lpstr>
      <vt:lpstr>'ESF-13-ICL'!Área_de_impresión</vt:lpstr>
      <vt:lpstr>'ESF-13-IMJ'!Área_de_impresión</vt:lpstr>
      <vt:lpstr>'ESF-13-IMM'!Área_de_impresión</vt:lpstr>
      <vt:lpstr>'ESF-13-IMPLAN'!Área_de_impresión</vt:lpstr>
      <vt:lpstr>'ESF-13-IMUVI'!Área_de_impresión</vt:lpstr>
      <vt:lpstr>'ESF-13-MC'!Área_de_impresión</vt:lpstr>
      <vt:lpstr>'ESF-13-SAPAL-RURAL'!Área_de_impresión</vt:lpstr>
      <vt:lpstr>'ESF-13-SIAP'!Área_de_impresión</vt:lpstr>
      <vt:lpstr>'ESF-13-ZOOLEON'!Área_de_impresión</vt:lpstr>
      <vt:lpstr>'ESF-14-AMSP'!Área_de_impresión</vt:lpstr>
      <vt:lpstr>'ESF-14-BOMBEROS'!Área_de_impresión</vt:lpstr>
      <vt:lpstr>'ESF-14-COMUDE'!Área_de_impresión</vt:lpstr>
      <vt:lpstr>'ESF-14-DIF'!Área_de_impresión</vt:lpstr>
      <vt:lpstr>'ESF-14-EXPLORA'!Área_de_impresión</vt:lpstr>
      <vt:lpstr>'ESF-14-FCIND'!Área_de_impresión</vt:lpstr>
      <vt:lpstr>'ESF-14-FERIALEON'!Área_de_impresión</vt:lpstr>
      <vt:lpstr>'ESF-14-FIDOC'!Área_de_impresión</vt:lpstr>
      <vt:lpstr>'ESF-14-FIFOSEC'!Área_de_impresión</vt:lpstr>
      <vt:lpstr>'ESF-14-FPJ'!Área_de_impresión</vt:lpstr>
      <vt:lpstr>'ESF-14-ICL'!Área_de_impresión</vt:lpstr>
      <vt:lpstr>'ESF-14-IMJ'!Área_de_impresión</vt:lpstr>
      <vt:lpstr>'ESF-14-IMM'!Área_de_impresión</vt:lpstr>
      <vt:lpstr>'ESF-14-IMPLAN'!Área_de_impresión</vt:lpstr>
      <vt:lpstr>'ESF-14-IMUVI'!Área_de_impresión</vt:lpstr>
      <vt:lpstr>'ESF-14-MC'!Área_de_impresión</vt:lpstr>
      <vt:lpstr>'ESF-14-SAPAL'!Área_de_impresión</vt:lpstr>
      <vt:lpstr>'ESF-14-SAPAL-RURAL'!Área_de_impresión</vt:lpstr>
      <vt:lpstr>'ESF-14-SIAP'!Área_de_impresión</vt:lpstr>
      <vt:lpstr>'ESF-14-ZOOLEON'!Área_de_impresión</vt:lpstr>
      <vt:lpstr>'ESF-15-AMSP'!Área_de_impresión</vt:lpstr>
      <vt:lpstr>'ESF-15-BOMBEROS'!Área_de_impresión</vt:lpstr>
      <vt:lpstr>'ESF-15-DIF'!Área_de_impresión</vt:lpstr>
      <vt:lpstr>'ESF-15-EXPLORA'!Área_de_impresión</vt:lpstr>
      <vt:lpstr>'ESF-15-FCIND'!Área_de_impresión</vt:lpstr>
      <vt:lpstr>'ESF-15-FERIALEON'!Área_de_impresión</vt:lpstr>
      <vt:lpstr>'ESF-15-FIDOC'!Área_de_impresión</vt:lpstr>
      <vt:lpstr>'ESF-15-FIFOSEC'!Área_de_impresión</vt:lpstr>
      <vt:lpstr>'ESF-15-FPJ'!Área_de_impresión</vt:lpstr>
      <vt:lpstr>'ESF-15-ICL'!Área_de_impresión</vt:lpstr>
      <vt:lpstr>'ESF-15-IMJ'!Área_de_impresión</vt:lpstr>
      <vt:lpstr>'ESF-15-IMM'!Área_de_impresión</vt:lpstr>
      <vt:lpstr>'ESF-15-IMPLAN'!Área_de_impresión</vt:lpstr>
      <vt:lpstr>'ESF-15-IMUVI'!Área_de_impresión</vt:lpstr>
      <vt:lpstr>'ESF-15-MC'!Área_de_impresión</vt:lpstr>
      <vt:lpstr>'ESF-15-SAPAL'!Área_de_impresión</vt:lpstr>
      <vt:lpstr>'ESF-15-SAPAL-RURAL'!Área_de_impresión</vt:lpstr>
      <vt:lpstr>'ESF-15-SIAP'!Área_de_impresión</vt:lpstr>
      <vt:lpstr>'ESF-15-ZOOLEON'!Área_de_impresión</vt:lpstr>
      <vt:lpstr>'Memoria-AMSP'!Área_de_impresión</vt:lpstr>
      <vt:lpstr>'Memoria-BOMBEROS'!Área_de_impresión</vt:lpstr>
      <vt:lpstr>'Memoria-COMUDE'!Área_de_impresión</vt:lpstr>
      <vt:lpstr>'Memoria-DIF'!Área_de_impresión</vt:lpstr>
      <vt:lpstr>'Memoria-EXPLORA'!Área_de_impresión</vt:lpstr>
      <vt:lpstr>'Memoria-FCIND'!Área_de_impresión</vt:lpstr>
      <vt:lpstr>'Memoria-FERIALEON'!Área_de_impresión</vt:lpstr>
      <vt:lpstr>'Memoria-FIDOC'!Área_de_impresión</vt:lpstr>
      <vt:lpstr>'Memoria-FIFOSEC'!Área_de_impresión</vt:lpstr>
      <vt:lpstr>'Memoria-FPJ'!Área_de_impresión</vt:lpstr>
      <vt:lpstr>'Memoria-ICL'!Área_de_impresión</vt:lpstr>
      <vt:lpstr>'Memoria-IMJ'!Área_de_impresión</vt:lpstr>
      <vt:lpstr>'Memoria-IMM'!Área_de_impresión</vt:lpstr>
      <vt:lpstr>'Memoria-IMPLAN'!Área_de_impresión</vt:lpstr>
      <vt:lpstr>'Memoria-IMUVI'!Área_de_impresión</vt:lpstr>
      <vt:lpstr>'Memoria-MC'!Área_de_impresión</vt:lpstr>
      <vt:lpstr>'Memoria-SAPAL'!Área_de_impresión</vt:lpstr>
      <vt:lpstr>'Memoria-SAPAL-RURAL'!Área_de_impresión</vt:lpstr>
      <vt:lpstr>'Memoria-SIAP'!Área_de_impresión</vt:lpstr>
      <vt:lpstr>'Memoria-ZOOLEON'!Área_de_impresión</vt:lpstr>
      <vt:lpstr>'VHP-01-AMSP'!Área_de_impresión</vt:lpstr>
      <vt:lpstr>'VHP-01-BOMBEROS'!Área_de_impresión</vt:lpstr>
      <vt:lpstr>'VHP-01-COMUDE'!Área_de_impresión</vt:lpstr>
      <vt:lpstr>'VHP-01-DIF'!Área_de_impresión</vt:lpstr>
      <vt:lpstr>'VHP-01-EXPLORA'!Área_de_impresión</vt:lpstr>
      <vt:lpstr>'VHP-01-FCIND'!Área_de_impresión</vt:lpstr>
      <vt:lpstr>'VHP-01-FERIALEON'!Área_de_impresión</vt:lpstr>
      <vt:lpstr>'VHP-01-FIDOC'!Área_de_impresión</vt:lpstr>
      <vt:lpstr>'VHP-01-FIFOSEC'!Área_de_impresión</vt:lpstr>
      <vt:lpstr>'VHP-01-FPJ'!Área_de_impresión</vt:lpstr>
      <vt:lpstr>'VHP-01-ICL'!Área_de_impresión</vt:lpstr>
      <vt:lpstr>'VHP-01-IMJ'!Área_de_impresión</vt:lpstr>
      <vt:lpstr>'VHP-01-IMM'!Área_de_impresión</vt:lpstr>
      <vt:lpstr>'VHP-01-IMPLAN'!Área_de_impresión</vt:lpstr>
      <vt:lpstr>'VHP-01-IMUVI'!Área_de_impresión</vt:lpstr>
      <vt:lpstr>'VHP-01-MC'!Área_de_impresión</vt:lpstr>
      <vt:lpstr>'VHP-01-SAPAL'!Área_de_impresión</vt:lpstr>
      <vt:lpstr>'VHP-01-SAPAL-RURAL'!Área_de_impresión</vt:lpstr>
      <vt:lpstr>'VHP-01-SIAP'!Área_de_impresión</vt:lpstr>
      <vt:lpstr>'VHP-01-ZOOLEON'!Área_de_impresión</vt:lpstr>
      <vt:lpstr>'VHP-02-AMSP'!Área_de_impresión</vt:lpstr>
      <vt:lpstr>'VHP-02-BOMBEROS'!Área_de_impresión</vt:lpstr>
      <vt:lpstr>'VHP-02-COMUDE'!Área_de_impresión</vt:lpstr>
      <vt:lpstr>'VHP-02-DIF'!Área_de_impresión</vt:lpstr>
      <vt:lpstr>'VHP-02-EXPLORA'!Área_de_impresión</vt:lpstr>
      <vt:lpstr>'VHP-02-FCIND'!Área_de_impresión</vt:lpstr>
      <vt:lpstr>'VHP-02-FERIALEON'!Área_de_impresión</vt:lpstr>
      <vt:lpstr>'VHP-02-FIDOC'!Área_de_impresión</vt:lpstr>
      <vt:lpstr>'VHP-02-FIFOSEC'!Área_de_impresión</vt:lpstr>
      <vt:lpstr>'VHP-02-FPJ'!Área_de_impresión</vt:lpstr>
      <vt:lpstr>'VHP-02-ICL'!Área_de_impresión</vt:lpstr>
      <vt:lpstr>'VHP-02-IMJ'!Área_de_impresión</vt:lpstr>
      <vt:lpstr>'VHP-02-IMM'!Área_de_impresión</vt:lpstr>
      <vt:lpstr>'VHP-02-IMPLAN'!Área_de_impresión</vt:lpstr>
      <vt:lpstr>'VHP-02-IMUVI'!Área_de_impresión</vt:lpstr>
      <vt:lpstr>'VHP-02-MC'!Área_de_impresión</vt:lpstr>
      <vt:lpstr>'VHP-02-SAPAL'!Área_de_impresión</vt:lpstr>
      <vt:lpstr>'VHP-02-SAPAL-RURAL'!Área_de_impresión</vt:lpstr>
      <vt:lpstr>'VHP-02-SIAP'!Área_de_impresión</vt:lpstr>
      <vt:lpstr>'VHP-02-ZOOLEON'!Área_de_impresión</vt:lpstr>
      <vt:lpstr>'EA-01-PPM'!Print_Area</vt:lpstr>
      <vt:lpstr>'EA-02-PPM'!Print_Area</vt:lpstr>
      <vt:lpstr>'EA-03-PPM '!Print_Area</vt:lpstr>
      <vt:lpstr>'EFE-01-PPM  '!Print_Area</vt:lpstr>
      <vt:lpstr>'EFE-02-PPM'!Print_Area</vt:lpstr>
      <vt:lpstr>'EFE-03-PPM'!Print_Area</vt:lpstr>
      <vt:lpstr>'ESF-01-PPM'!Print_Area</vt:lpstr>
      <vt:lpstr>'ESF-02-PPM '!Print_Area</vt:lpstr>
      <vt:lpstr>'ESF-03-PPM'!Print_Area</vt:lpstr>
      <vt:lpstr>'ESF-06-PPM '!Print_Area</vt:lpstr>
      <vt:lpstr>'ESF-07-PPM'!Print_Area</vt:lpstr>
      <vt:lpstr>'ESF-08-PPM'!Print_Area</vt:lpstr>
      <vt:lpstr>'ESF-09-PPM'!Print_Area</vt:lpstr>
      <vt:lpstr>'ESF-10-PPM'!Print_Area</vt:lpstr>
      <vt:lpstr>'ESF-11-PPM'!Print_Area</vt:lpstr>
      <vt:lpstr>'ESF-12-PPM '!Print_Area</vt:lpstr>
      <vt:lpstr>'ESF-13-PPM'!Print_Area</vt:lpstr>
      <vt:lpstr>'ESF-14-PPM'!Print_Area</vt:lpstr>
      <vt:lpstr>'ESF-15-PPM'!Print_Area</vt:lpstr>
      <vt:lpstr>'Memoria-PPM'!Print_Area</vt:lpstr>
      <vt:lpstr>'VHP-01-PPM'!Print_Area</vt:lpstr>
      <vt:lpstr>'VHP-02-PPM'!Print_Area</vt:lpstr>
      <vt:lpstr>'EA-01-PPM'!Print_Titles</vt:lpstr>
      <vt:lpstr>'EA-03-PPM '!Print_Titles</vt:lpstr>
      <vt:lpstr>'EFE-01-PPM  '!Print_Titles</vt:lpstr>
      <vt:lpstr>'EA-01-AMSP'!Títulos_a_imprimir</vt:lpstr>
      <vt:lpstr>'EA-01-BOMBEROS'!Títulos_a_imprimir</vt:lpstr>
      <vt:lpstr>'EA-01-DIF'!Títulos_a_imprimir</vt:lpstr>
      <vt:lpstr>'EA-01-EXPLORA'!Títulos_a_imprimir</vt:lpstr>
      <vt:lpstr>'EA-01-FCIND'!Títulos_a_imprimir</vt:lpstr>
      <vt:lpstr>'EA-01-FERIALEON'!Títulos_a_imprimir</vt:lpstr>
      <vt:lpstr>'EA-01-FIDOC'!Títulos_a_imprimir</vt:lpstr>
      <vt:lpstr>'EA-01-FIFOSEC'!Títulos_a_imprimir</vt:lpstr>
      <vt:lpstr>'EA-01-FPJ'!Títulos_a_imprimir</vt:lpstr>
      <vt:lpstr>'EA-01-ICL'!Títulos_a_imprimir</vt:lpstr>
      <vt:lpstr>'EA-01-IMJ'!Títulos_a_imprimir</vt:lpstr>
      <vt:lpstr>'EA-01-IMM'!Títulos_a_imprimir</vt:lpstr>
      <vt:lpstr>'EA-01-IMPLAN'!Títulos_a_imprimir</vt:lpstr>
      <vt:lpstr>'EA-01-IMUVI'!Títulos_a_imprimir</vt:lpstr>
      <vt:lpstr>'EA-01-MC'!Títulos_a_imprimir</vt:lpstr>
      <vt:lpstr>'EA-01-SAPAL'!Títulos_a_imprimir</vt:lpstr>
      <vt:lpstr>'EA-01-SAPAL-RURAL'!Títulos_a_imprimir</vt:lpstr>
      <vt:lpstr>'EA-01-SIAP'!Títulos_a_imprimir</vt:lpstr>
      <vt:lpstr>'EA-01-ZOOLEON'!Títulos_a_imprimir</vt:lpstr>
      <vt:lpstr>'EA-03-AMSP'!Títulos_a_imprimir</vt:lpstr>
      <vt:lpstr>'EA-03-BOMBEROS '!Títulos_a_imprimir</vt:lpstr>
      <vt:lpstr>'EA-03-DIF'!Títulos_a_imprimir</vt:lpstr>
      <vt:lpstr>'EA-03-EXPLORA '!Títulos_a_imprimir</vt:lpstr>
      <vt:lpstr>'EA-03-FCIND'!Títulos_a_imprimir</vt:lpstr>
      <vt:lpstr>'EA-03-FERIALEON'!Títulos_a_imprimir</vt:lpstr>
      <vt:lpstr>'EA-03-FIDOC '!Títulos_a_imprimir</vt:lpstr>
      <vt:lpstr>'EA-03-FIFOSEC'!Títulos_a_imprimir</vt:lpstr>
      <vt:lpstr>'EA-03-FPJ'!Títulos_a_imprimir</vt:lpstr>
      <vt:lpstr>'EA-03-ICL'!Títulos_a_imprimir</vt:lpstr>
      <vt:lpstr>'EA-03-IMJ'!Títulos_a_imprimir</vt:lpstr>
      <vt:lpstr>'EA-03-IMM'!Títulos_a_imprimir</vt:lpstr>
      <vt:lpstr>'EA-03-IMPLAN'!Títulos_a_imprimir</vt:lpstr>
      <vt:lpstr>'EA-03-IMUVI'!Títulos_a_imprimir</vt:lpstr>
      <vt:lpstr>'EA-03-MC'!Títulos_a_imprimir</vt:lpstr>
      <vt:lpstr>'EA-03-SAPAL'!Títulos_a_imprimir</vt:lpstr>
      <vt:lpstr>'EA-03-SAPAL-RURAL'!Títulos_a_imprimir</vt:lpstr>
      <vt:lpstr>'EA-03-SIAP'!Títulos_a_imprimir</vt:lpstr>
      <vt:lpstr>'EA-03-ZOOLEON'!Títulos_a_imprimir</vt:lpstr>
      <vt:lpstr>'EFE-01-AMSP'!Títulos_a_imprimir</vt:lpstr>
      <vt:lpstr>'EFE-01-BOMBEROS  '!Títulos_a_imprimir</vt:lpstr>
      <vt:lpstr>'EFE-01-COMUDE  '!Títulos_a_imprimir</vt:lpstr>
      <vt:lpstr>'EFE-01-DIF  '!Títulos_a_imprimir</vt:lpstr>
      <vt:lpstr>'EFE-01-EXPLORA'!Títulos_a_imprimir</vt:lpstr>
      <vt:lpstr>'EFE-01-FCIND  '!Títulos_a_imprimir</vt:lpstr>
      <vt:lpstr>'EFE-01-FERIALEON  '!Títulos_a_imprimir</vt:lpstr>
      <vt:lpstr>'EFE-01-FIDOC  '!Títulos_a_imprimir</vt:lpstr>
      <vt:lpstr>'EFE-01-FIFOSEC  '!Títulos_a_imprimir</vt:lpstr>
      <vt:lpstr>'EFE-01-FPJ'!Títulos_a_imprimir</vt:lpstr>
      <vt:lpstr>'EFE-01-ICL  '!Títulos_a_imprimir</vt:lpstr>
      <vt:lpstr>'EFE-01-IMJ'!Títulos_a_imprimir</vt:lpstr>
      <vt:lpstr>'EFE-01-IMM  '!Títulos_a_imprimir</vt:lpstr>
      <vt:lpstr>'EFE-01-IMPLAN  '!Títulos_a_imprimir</vt:lpstr>
      <vt:lpstr>'EFE-01-IMUVI  '!Títulos_a_imprimir</vt:lpstr>
      <vt:lpstr>'EFE-01-MC  '!Títulos_a_imprimir</vt:lpstr>
      <vt:lpstr>'EFE-01-SAPAL  '!Títulos_a_imprimir</vt:lpstr>
      <vt:lpstr>'EFE-01-SAPAL-RURAL'!Títulos_a_imprimir</vt:lpstr>
      <vt:lpstr>'EFE-01-SIAP  '!Títulos_a_imprimir</vt:lpstr>
      <vt:lpstr>'EFE-01-ZOOLEON  '!Títulos_a_imprimir</vt:lpstr>
      <vt:lpstr>'ERA-01-COMUDE'!Títulos_a_imprimir</vt:lpstr>
      <vt:lpstr>'ERA-03-COMUDE '!Títulos_a_imprimir</vt:lpstr>
      <vt:lpstr>'ESF-03-FIDOC'!Títulos_a_imprimir</vt:lpstr>
      <vt:lpstr>'ESF-12-SIAP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Alberto Ramses Hurtado Castro</dc:creator>
  <cp:lastModifiedBy>Claudia Elizabeth Casillas Villegas</cp:lastModifiedBy>
  <dcterms:created xsi:type="dcterms:W3CDTF">2018-03-06T20:48:50Z</dcterms:created>
  <dcterms:modified xsi:type="dcterms:W3CDTF">2018-06-08T21:09:01Z</dcterms:modified>
</cp:coreProperties>
</file>